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80" windowHeight="12180" firstSheet="7" activeTab="10"/>
  </bookViews>
  <sheets>
    <sheet name="KLD_W" sheetId="1" r:id="rId1"/>
    <sheet name="KLD_U" sheetId="2" r:id="rId2"/>
    <sheet name="KLD_B" sheetId="3" r:id="rId3"/>
    <sheet name="KLD_R" sheetId="4" r:id="rId4"/>
    <sheet name="KLD_G" sheetId="5" r:id="rId5"/>
    <sheet name="KLD_M" sheetId="6" r:id="rId6"/>
    <sheet name="KLD_N" sheetId="7" r:id="rId7"/>
    <sheet name="KLD" sheetId="8" r:id="rId8"/>
    <sheet name="KLDAER_DB" sheetId="9" r:id="rId9"/>
    <sheet name="AER_5C" sheetId="10" r:id="rId10"/>
    <sheet name="AER_MN" sheetId="11" r:id="rId11"/>
    <sheet name="AER" sheetId="12" r:id="rId12"/>
    <sheet name="KLD_MP" sheetId="13" r:id="rId13"/>
    <sheet name="個別tnpl" sheetId="14" r:id="rId14"/>
    <sheet name="一覧tnpl" sheetId="15" r:id="rId15"/>
    <sheet name="keyword" sheetId="16" r:id="rId16"/>
    <sheet name="Sheet3" sheetId="17" r:id="rId17"/>
  </sheets>
  <definedNames>
    <definedName name="_xlnm._FilterDatabase" localSheetId="7" hidden="1">KLD!$D$1:$U$212</definedName>
    <definedName name="_xlnm._FilterDatabase" localSheetId="8" hidden="1">KLDAER_DB!$A$1:$AF$245</definedName>
    <definedName name="_xlnm._FilterDatabase" localSheetId="0" hidden="1">KLD_W!$X$1:$X$654</definedName>
    <definedName name="_xlnm._FilterDatabase" localSheetId="9" hidden="1">AER_5C!$X$1:$X$654</definedName>
    <definedName name="_xlnm._FilterDatabase" localSheetId="12" hidden="1">KLD_MP!$AC$2:$AC$22</definedName>
    <definedName name="_xlnm._FilterDatabase" localSheetId="13" hidden="1">個別tnpl!$X$1:$X$654</definedName>
    <definedName name="_xlnm._FilterDatabase" localSheetId="15" hidden="1">keyword!$A$1:$A$330</definedName>
    <definedName name="_xlnm._FilterDatabase" localSheetId="1" hidden="1">KLD_U!$X$1:$X$654</definedName>
    <definedName name="_xlnm._FilterDatabase" localSheetId="2" hidden="1">KLD_B!$X$1:$X$654</definedName>
    <definedName name="_xlnm._FilterDatabase" localSheetId="3" hidden="1">KLD_R!$X$1:$X$654</definedName>
    <definedName name="_xlnm._FilterDatabase" localSheetId="4" hidden="1">KLD_G!$X$1:$X$654</definedName>
    <definedName name="_xlnm._FilterDatabase" localSheetId="5" hidden="1">KLD_M!$X$1:$X$654</definedName>
    <definedName name="_xlnm._FilterDatabase" localSheetId="6" hidden="1">KLD_N!$X$1:$X$654</definedName>
    <definedName name="_xlnm._FilterDatabase" localSheetId="10" hidden="1">AER_MN!$X$1:$X$654</definedName>
  </definedNames>
  <calcPr calcId="144525"/>
</workbook>
</file>

<file path=xl/sharedStrings.xml><?xml version="1.0" encoding="utf-8"?>
<sst xmlns="http://schemas.openxmlformats.org/spreadsheetml/2006/main" count="1898">
  <si>
    <t xml:space="preserve"> </t>
  </si>
  <si>
    <t>LEFT:80</t>
  </si>
  <si>
    <t>LEFT:100</t>
  </si>
  <si>
    <t>白</t>
  </si>
  <si>
    <t>威迫</t>
  </si>
  <si>
    <t>Menace</t>
  </si>
  <si>
    <t>色</t>
  </si>
  <si>
    <t>Re</t>
  </si>
  <si>
    <t>マナ</t>
  </si>
  <si>
    <t>名</t>
  </si>
  <si>
    <t>英名</t>
  </si>
  <si>
    <t>種別</t>
  </si>
  <si>
    <t>ST1</t>
  </si>
  <si>
    <t>ST2</t>
  </si>
  <si>
    <t>ST3</t>
  </si>
  <si>
    <t>テキスト1</t>
  </si>
  <si>
    <t>テキスト2</t>
  </si>
  <si>
    <t>テキスト3</t>
  </si>
  <si>
    <t>PT</t>
  </si>
  <si>
    <t>SLD</t>
  </si>
  <si>
    <t>P</t>
  </si>
  <si>
    <t>T</t>
  </si>
  <si>
    <t>Evergreen1</t>
  </si>
  <si>
    <t>Evergreen2</t>
  </si>
  <si>
    <t>Evergreen3</t>
  </si>
  <si>
    <t>Evergreen4</t>
  </si>
  <si>
    <t>テキスト合算</t>
  </si>
  <si>
    <t>英テキ</t>
  </si>
  <si>
    <t>青</t>
  </si>
  <si>
    <t>合体</t>
  </si>
  <si>
    <t>Meld</t>
  </si>
  <si>
    <t>コモン</t>
  </si>
  <si>
    <t>格納庫の整備士</t>
  </si>
  <si>
    <t>Aviary Mechanic</t>
  </si>
  <si>
    <t>クリーチャー</t>
  </si>
  <si>
    <t>ドワーフ</t>
  </si>
  <si>
    <t>工匠</t>
  </si>
  <si>
    <t>このクリーチャーが戦場に出たとき、あなたの手札のカードが5枚以下の場合、あなたがコントロールする他のクリーチャーを1体対象とし、それをあなたの手札に戻す。</t>
  </si>
  <si>
    <t>Accomplished Automaton</t>
  </si>
  <si>
    <t>Text</t>
  </si>
  <si>
    <t>When this creature enters the battlefield, Fabricate 1.</t>
  </si>
  <si>
    <t>黒</t>
  </si>
  <si>
    <t>赤</t>
  </si>
  <si>
    <t>緑</t>
  </si>
  <si>
    <t>多色</t>
  </si>
  <si>
    <t>絆魂</t>
  </si>
  <si>
    <t>Lifelink</t>
  </si>
  <si>
    <t>渦跡の鷹</t>
  </si>
  <si>
    <t>Eddytrail Hawk</t>
  </si>
  <si>
    <t>鳥</t>
  </si>
  <si>
    <t>飛行</t>
  </si>
  <si>
    <t>このクリーチャーが戦場に出たとき、エネルギー化2を行う。</t>
  </si>
  <si>
    <t>超過1：あなたのターン終了時まで、あなたがコントロールする飛行を持たない最初のクリーチャーは飛行を得る。</t>
  </si>
  <si>
    <t>Aerial Responder</t>
  </si>
  <si>
    <t/>
  </si>
  <si>
    <t>アンコモン</t>
  </si>
  <si>
    <t>レア</t>
  </si>
  <si>
    <t>神話レア</t>
  </si>
  <si>
    <t>警戒</t>
  </si>
  <si>
    <t>Vigiliance</t>
  </si>
  <si>
    <t>光袖会の職工</t>
  </si>
  <si>
    <t>Glint-Sleeve Artisan</t>
  </si>
  <si>
    <t>このクリーチャーが戦場に出たとき、製造1を行う。</t>
  </si>
  <si>
    <t>Aether Hub</t>
  </si>
  <si>
    <t>When this support enters the board, Energize 1.&amp;br;Activate 1: You gain 3 mana.&amp;br;Overload 1: You gain 3 mana.</t>
  </si>
  <si>
    <t>欠色</t>
  </si>
  <si>
    <t>Devoid</t>
  </si>
  <si>
    <t>博覧会の歓迎者</t>
  </si>
  <si>
    <t>Herald of the Fair</t>
  </si>
  <si>
    <t>人間</t>
  </si>
  <si>
    <t>このクリーチャーが戦場に出たとき、あなたがコントロールするクリーチャー1体を対象とする。それはは+1/+1の修整を受ける。</t>
  </si>
  <si>
    <t>Aether Meltdown</t>
  </si>
  <si>
    <t>Target creature gets -2/0 and Energize 2.</t>
  </si>
  <si>
    <t>無色</t>
  </si>
  <si>
    <t>収斂</t>
  </si>
  <si>
    <t>Converge</t>
  </si>
  <si>
    <t>第九橋の巡回員</t>
  </si>
  <si>
    <t>Ninth Bridge Patrol</t>
  </si>
  <si>
    <t>兵士</t>
  </si>
  <si>
    <t>ディフェンダー</t>
  </si>
  <si>
    <t>あなたがコントロールする他のクリーチャーが死亡したとき、このクリーチャーは+1/+1の修整を受ける。</t>
  </si>
  <si>
    <t>Aether Theorist</t>
  </si>
  <si>
    <t>When this creature enters the battlefield, Energize 3.&amp;br;Overload 1: Draw 1 card.</t>
  </si>
  <si>
    <t>|</t>
  </si>
  <si>
    <t>c</t>
  </si>
  <si>
    <t>白青</t>
  </si>
  <si>
    <t>呪禁</t>
  </si>
  <si>
    <t>Hexproof</t>
  </si>
  <si>
    <t>プロペラの先駆者</t>
  </si>
  <si>
    <t>Propeller Pioneer</t>
  </si>
  <si>
    <t>Aether Tradewinds</t>
  </si>
  <si>
    <t>If you and your opponent have 5 or less cards in hand, target creature you control is Returned to your hand and target creature your opponent controls is Returned to its hand.</t>
  </si>
  <si>
    <t>レアリティ</t>
  </si>
  <si>
    <t>マナコスト</t>
  </si>
  <si>
    <t>ST</t>
  </si>
  <si>
    <t>青黒</t>
  </si>
  <si>
    <t>接死</t>
  </si>
  <si>
    <t>Death Touch</t>
  </si>
  <si>
    <t>亢進するアイベックス</t>
  </si>
  <si>
    <t>Thriving Ibex</t>
  </si>
  <si>
    <t>ヤギ</t>
  </si>
  <si>
    <t>超過2：このクリーチャーは+1/+1の修整を受ける。</t>
  </si>
  <si>
    <t>Aetherborn Marauder</t>
  </si>
  <si>
    <t>When this creature enters the battlefield, this creature gets +X/+X, where X is the amount of creatures you control.</t>
  </si>
  <si>
    <t>サブタイプ</t>
  </si>
  <si>
    <t>テキスト</t>
  </si>
  <si>
    <t>黒赤</t>
  </si>
  <si>
    <t>先制</t>
  </si>
  <si>
    <t>First strike</t>
  </si>
  <si>
    <t>永存確約</t>
  </si>
  <si>
    <t>Built to Last</t>
  </si>
  <si>
    <t>呪文</t>
  </si>
  <si>
    <t>クリーチャー1体を対象とする。それは+2/+2の修整を受けるとともにダメージ軽減を得る。</t>
  </si>
  <si>
    <t>Aetherflux Reservoir</t>
  </si>
  <si>
    <t>When you cast a spell, you gain 2 life and your opponent takes 2 damage.</t>
  </si>
  <si>
    <t>&gt;</t>
  </si>
  <si>
    <t>Evergreen</t>
  </si>
  <si>
    <t>赤緑</t>
  </si>
  <si>
    <t>速攻</t>
  </si>
  <si>
    <t>Haste</t>
  </si>
  <si>
    <t>断片化</t>
  </si>
  <si>
    <t>Fragmentize</t>
  </si>
  <si>
    <t>対戦相手がコントロールするサポートを1個を破壊する。</t>
  </si>
  <si>
    <t>Aethersquall Ancient</t>
  </si>
  <si>
    <t xml:space="preserve">At the beginning of your turn, Energize 3.&amp;br;Overload 3: All the other creatures are returned to their owners' hand. If there is not enough room in their owner's hand, the creatures are Destroyed. </t>
  </si>
  <si>
    <t>英テキスト</t>
  </si>
  <si>
    <t>緑白</t>
  </si>
  <si>
    <t>ダメ</t>
  </si>
  <si>
    <t>Prevent Damage</t>
  </si>
  <si>
    <t>圧点</t>
  </si>
  <si>
    <t>Pressure Point</t>
  </si>
  <si>
    <t>あなたがコントロールしていないクリーチャー1体を対象とする。あなたの次のターン開始時まで、それを無効化する。あなたはカードを1枚引く。</t>
  </si>
  <si>
    <t>Aetherstorm Roc</t>
  </si>
  <si>
    <t>When a creature you control enters the battlefield, Energize 1.&amp;br;Overload 1: This creature gets +1/+1 then the first non Disabled creature your opponent controls is Disabled until the end of your turn.</t>
  </si>
  <si>
    <t>シールド数</t>
  </si>
  <si>
    <t>白黒</t>
  </si>
  <si>
    <t>ディ</t>
  </si>
  <si>
    <t>Defender</t>
  </si>
  <si>
    <t>空中対応員</t>
  </si>
  <si>
    <t>飛行 警戒 絆魂</t>
  </si>
  <si>
    <t>Aethertorch Renegade</t>
  </si>
  <si>
    <t>When this creature enters the battlefield, Energize 4.&amp;br;Overload 1: Your opponent takes 3 damage.</t>
  </si>
  <si>
    <t>&amp;br;&amp;br;</t>
  </si>
  <si>
    <t>青赤</t>
  </si>
  <si>
    <t>到達</t>
  </si>
  <si>
    <t>Reach</t>
  </si>
  <si>
    <t>領事の盾護員</t>
  </si>
  <si>
    <t>Consul's Shieldguard</t>
  </si>
  <si>
    <t>超過1：あなたのターン終了時まで、あなたがコントロールする最初のクリーチャーはダメージ軽減とバーサーカーを得る。</t>
  </si>
  <si>
    <t>Aetherworks Marvel</t>
  </si>
  <si>
    <t>When a creature you control dies or a support you control is Destroyed or you cast a spell, Energize 1.&amp;br;Overload 2: Fetch the first card in your library and it gains full mana.</t>
  </si>
  <si>
    <t>#back(text=戻る,left)</t>
  </si>
  <si>
    <t>黒緑</t>
  </si>
  <si>
    <t>トラ</t>
  </si>
  <si>
    <t>Trample</t>
  </si>
  <si>
    <t>変速の名手</t>
  </si>
  <si>
    <t>Gearshift Ace</t>
  </si>
  <si>
    <t>操縦士</t>
  </si>
  <si>
    <t>先制攻撃</t>
  </si>
  <si>
    <t>このクリーチャーが戦場に出たとき、あなたの手札の各機体は先制攻撃を得る。</t>
  </si>
  <si>
    <t>Ambitious Aetherborn</t>
  </si>
  <si>
    <t>&amp;br;</t>
  </si>
  <si>
    <t>赤白</t>
  </si>
  <si>
    <t>二段</t>
  </si>
  <si>
    <t>Double strike</t>
  </si>
  <si>
    <t>先見的な増強者</t>
  </si>
  <si>
    <t>Visionary Augmenter</t>
  </si>
  <si>
    <t>このクリーチャーが戦場に出たとき、製造2を行う。</t>
  </si>
  <si>
    <t>Angel of Invention</t>
  </si>
  <si>
    <t>When this creature enters the battlefield, Fabricate 2.&amp;br;When this creature is on the battlefield, each creature you control gets +3/+3:</t>
  </si>
  <si>
    <t>#comment(above,nsize=[15],size=[30],num=[10])</t>
  </si>
  <si>
    <t>緑青</t>
  </si>
  <si>
    <t>バー</t>
  </si>
  <si>
    <t>Berserker</t>
  </si>
  <si>
    <t>空鯨捕りの一撃</t>
  </si>
  <si>
    <t>Skywhaler's Shot</t>
  </si>
  <si>
    <t>パワーが3以上のクリーチャー1体を対象とし、それを破壊する。あなたはカードを1枚引く。</t>
  </si>
  <si>
    <t>Appetite for the Unnatural</t>
  </si>
  <si>
    <t>A support your opponent controls is Destroyed and you gain 2 life.</t>
  </si>
  <si>
    <t>Flying</t>
  </si>
  <si>
    <t>領事府の看視</t>
  </si>
  <si>
    <t>Consulate Surveillance</t>
  </si>
  <si>
    <t>サポート</t>
  </si>
  <si>
    <t>このサポートがボードに出たとき、エネルギー化4を行う。</t>
  </si>
  <si>
    <t>超過2：あなたは3点のライフを得る。</t>
  </si>
  <si>
    <t>Aradara Express</t>
  </si>
  <si>
    <t>Crew 1.</t>
  </si>
  <si>
    <t>ブロ</t>
  </si>
  <si>
    <t>Unblockable</t>
  </si>
  <si>
    <t>小物作りの達人</t>
  </si>
  <si>
    <t>Master Trinketeer</t>
  </si>
  <si>
    <t>このクリーチャーが戦場に出ている間、あなたがコントロールする各構築物は+2/+2の修整を受ける。</t>
  </si>
  <si>
    <t>ジェム2個を起動する：飛行を持つ1/1の飛行機械･トークンを2体召喚する。</t>
  </si>
  <si>
    <t>Arborback Stomper</t>
  </si>
  <si>
    <t>When this creature enters the battlefield, you gain 5 life.&amp;br;Overload 1: You gain 5 life.</t>
  </si>
  <si>
    <t>変身</t>
  </si>
  <si>
    <t>Transform</t>
  </si>
  <si>
    <t>模範的な造り手</t>
  </si>
  <si>
    <t>Toolcraft Exemplar</t>
  </si>
  <si>
    <t>あなたのターン開始時に、あなたが無色のサポートを1個以上コントロールしている場合、このクリーチャーは+2/+1の修整を受ける。</t>
  </si>
  <si>
    <t>あなたのターン開始時に、あなたが無色のサポートを3個以上コントロールしている場合、あなたのターン終了時まで、このクリーチャーは先制攻撃を得る。</t>
  </si>
  <si>
    <t>Architect of the Untamed</t>
  </si>
  <si>
    <t>When you match 3 or more gems, Energize 1.&amp;br;Overload 2: Summon 1 6/6 Mechanical Beast token.</t>
  </si>
  <si>
    <t>燻蒸</t>
  </si>
  <si>
    <t>Fumigate</t>
  </si>
  <si>
    <t>各クリーチャーを破壊する。</t>
  </si>
  <si>
    <t>Armorcraft Judge</t>
  </si>
  <si>
    <t>When this creature enters the battlefield, you draw X cards, where X is the amount of creatures you control.</t>
  </si>
  <si>
    <t>復元</t>
  </si>
  <si>
    <t>Refurbish</t>
  </si>
  <si>
    <t>あなたがコントロールしていて破壊された最後のサポートをボードに戻す。</t>
  </si>
  <si>
    <t>Attune with Aether</t>
  </si>
  <si>
    <t>3 gems are converted to green gems and Energize 1.</t>
  </si>
  <si>
    <t>領事の権限</t>
  </si>
  <si>
    <t>Authority of the Consuls</t>
  </si>
  <si>
    <t>対戦相手がコントロールするクリーチャーが戦場に出たとき、あなたの次のターン終了時まで、そのクリーチャーを無効化する。あなたは1点のライフを得る。</t>
  </si>
  <si>
    <t>When a creature your opponent controls enters the battlefield, that creature is Disabled until the end of your next turn and you gain 1 life.</t>
  </si>
  <si>
    <t>領事府による拘禁</t>
  </si>
  <si>
    <t>Captured by the Consulate</t>
  </si>
  <si>
    <t>このサポートがボードにある間、対戦相手がコントロールする最初のクリーチャーは攻撃できない。</t>
  </si>
  <si>
    <t>対戦相手が呪文を唱えたとき、対戦相手がコントロールする最初のクリーチャーは3点のダメージを受ける。</t>
  </si>
  <si>
    <t>When this creature enters the battlefield, if you have 5 or less cards in hand, target other creature you control is Returned to your hand.</t>
  </si>
  <si>
    <t>霊気嵐のロック</t>
  </si>
  <si>
    <t>あなたがコントロールするクリーチャーが戦場に出たとき、エネルギー化1を行う。</t>
  </si>
  <si>
    <t>超過1：このクリーチャーは+1/+1の修整を受ける。その後、あなたのターン終了時まで、対戦相手がコントロールする無効化されていない最初のクリーチャーを無効化する。</t>
  </si>
  <si>
    <t>Ballista Charger</t>
  </si>
  <si>
    <t>When this creature attacks, your opponent takes 1 damage.&amp;br;Crew 2.</t>
  </si>
  <si>
    <t>発明の天使</t>
  </si>
  <si>
    <t>天使</t>
  </si>
  <si>
    <t>このクリーチャーが戦場に出ている間、あなたがコントロールする各クリーチャーは+3/+3の修整を受ける。</t>
  </si>
  <si>
    <t>Bastion Mastodon</t>
  </si>
  <si>
    <t>When you match 3 or more white gems, this creature gains Vigilance until the beginning of your next turn.</t>
  </si>
  <si>
    <t>激変の機械巨人</t>
  </si>
  <si>
    <t>Cataclysmic Gearhulk</t>
  </si>
  <si>
    <t>構築物</t>
  </si>
  <si>
    <t>このクリーチャーが戦場に出たとき、あなたがコントロールする他の各クリーチャーを破壊し、対戦相手がコントロールする最初のクリーチャー以外の各クリーチャーを破壊し、各サポートを破壊する。</t>
  </si>
  <si>
    <t>Blossoming Defense</t>
  </si>
  <si>
    <t>Target creature you control gets +2/+2 and Reach until the beginning of your next turn.</t>
  </si>
  <si>
    <t>Bomat Bazaar Barge</t>
  </si>
  <si>
    <t>When this creature enters the battlefield, you draw 1 card.&amp;br;Crew 2.</t>
  </si>
  <si>
    <t>Bomat Courier</t>
  </si>
  <si>
    <t>When this creature dies, you discard your entire hand then draw 6 cards.</t>
  </si>
  <si>
    <t>Brazen Scourge</t>
  </si>
  <si>
    <t>Bristling Hydra</t>
  </si>
  <si>
    <t>When this creature enters the battlefield,Energize 3.&amp;br;Overload 1: This creature gets +1/+1 and Energize 2.</t>
  </si>
  <si>
    <t>Target creature gets +2/+2 and Prevent Damage until the end of your turn.</t>
  </si>
  <si>
    <t>Built to Smash</t>
  </si>
  <si>
    <t>Target creature gets +3/+3 and Trample until the end of your turn.</t>
  </si>
  <si>
    <t>While this support is on the board, the first creature your opponent controls can't attack.&amp;br;When your opponent casts a spell, the first creature your opponent controls takes 3 damage.</t>
  </si>
  <si>
    <t>When this creature enters the battlefield, each other creature you control is Destroyed, each creature your opponent controls except its first one is Destroyed and each Support is Destroyed.</t>
  </si>
  <si>
    <t>Cathartic Reunion</t>
  </si>
  <si>
    <t>You discard 2 cards and draw 3 cards.</t>
  </si>
  <si>
    <t>Cloudblazer</t>
  </si>
  <si>
    <t>When this creature enters the battlefield, you gain 2 life and you draw 1 cards.</t>
  </si>
  <si>
    <t>Combustible Gearhulk</t>
  </si>
  <si>
    <t>When you draw a card, your opponent takes 5 damage.&amp;br;When this creature enters the battlefield, you draw 3 cards.</t>
  </si>
  <si>
    <t>Confiscation Coup</t>
  </si>
  <si>
    <t>If there are 4 or more Energize gems on the board, target creature your opponent controls is controlled by you, then remove all Energy from the board.</t>
  </si>
  <si>
    <t>When this creature enters the battlefield, Energize 2.&amp;br;Overload 1: The first creature you control gains Prevent Damage and Berserker until the end of your turn.</t>
  </si>
  <si>
    <t>Consulate Skygate</t>
  </si>
  <si>
    <t>When this Support enters the board, Energize 4.&amp;br;Overload 2: You gain 3 life.</t>
  </si>
  <si>
    <t>Contraband Kingpin</t>
  </si>
  <si>
    <t>When you cast a colorless support, you draw 1 card.</t>
  </si>
  <si>
    <t>Creeping Mold</t>
  </si>
  <si>
    <t>Destroy 1 support your opponent controls.</t>
  </si>
  <si>
    <t>Cultivator of Blades</t>
  </si>
  <si>
    <t>When this creature enters the battlefield, Fabricate 2.&amp;br;At the beginning of combat on your turn, your other creatures get +X/+X until the end of your turn, where X is equal to this creature's Power.</t>
  </si>
  <si>
    <t>Cultivator's Caravan</t>
  </si>
  <si>
    <t>Activate 3: You gain 3 mana.&amp;br;Crew 2.</t>
  </si>
  <si>
    <t>Deadlock Trap</t>
  </si>
  <si>
    <t>When this Support enters the board, Energize 2.&amp;br;Overload 1: The first creature your opponent controls is Disabled until the beginning of your next turn.</t>
  </si>
  <si>
    <t>Decoction Module</t>
  </si>
  <si>
    <t>When a creature you control enters the battlefield, Energize 1.</t>
  </si>
  <si>
    <t>Demolition Stomper</t>
  </si>
  <si>
    <t>This creature is Unblockable unless your opponent controls 3 creatures with Defender or Reach.&amp;br;Crew 2.</t>
  </si>
  <si>
    <t>Demon of Dark Schemes</t>
  </si>
  <si>
    <t>When this creature enters the battlefield, each other creature gets -4/-4 until the end of your turn.&amp;br;When a creature you control dies, Energize 1.&amp;br;Overload 2: The last creature you controlled that was Destroyed is Returned to the battlefield.</t>
  </si>
  <si>
    <t>Depala, Pilot Exemplar</t>
  </si>
  <si>
    <t>When a Dwarf or Vehicle you control enters the battlefield, Energize 2.&amp;br;Overload 1: Fetch the next Dwarf or Vehicle in your library.&amp;br;While this creature is on the battlefield, each Dwarf or Vehicle you control gets +3/+3.</t>
  </si>
  <si>
    <t>Die Young</t>
  </si>
  <si>
    <t>Energize 1.&amp;br;Target creature gets -X/-X until the end of your turn, where X is equal to the amount of Energize gems, then remove all Energy from the board.</t>
  </si>
  <si>
    <t>Dubious Challenge</t>
  </si>
  <si>
    <t>Fetch the first creature in your library and place it on the battlefield.&amp;br;Fetch the first creature in your opponent's library and place it on the battlefield under your opponent's control.</t>
  </si>
  <si>
    <t>Dukhara Peafowl</t>
  </si>
  <si>
    <t>When you match 3 or more blue gems, this creature gains Flying until the beginning of your next turn.</t>
  </si>
  <si>
    <t>Dukhara Scavenger</t>
  </si>
  <si>
    <t>When this creature enters the battlefield, the last colorless card you controlled that was Destroyed is Returned to your hand.</t>
  </si>
  <si>
    <t>Durable Handicraft</t>
  </si>
  <si>
    <t>When a non-token creature you control enters the battlefield, that creature gets +1/+1.</t>
  </si>
  <si>
    <t>Dynavolt Tower</t>
  </si>
  <si>
    <t>When you cast a Spell, Support or Creature, Energize 2.&amp;br;Overload 1: Your opponent takes 5 damage.</t>
  </si>
  <si>
    <t>When this creature enters the battlefield, Energize 2.&amp;br;Overload 1: The first non-Flying creature you control gains Flying until the end of your turn.</t>
  </si>
  <si>
    <t>Electrostatic Pummeler</t>
  </si>
  <si>
    <t>When this creature enters the battlefield, Energize 3.&amp;br;Overload 2: This creature gains +X/+0 until the end of your turn, where X is equal to this creature's Power.</t>
  </si>
  <si>
    <t>Elegant Edgecrafters</t>
  </si>
  <si>
    <t>When this creature attacks, if your opponent controls a creature with Defender or Reach with Power of 4 or less, this creature gains Unblockable until the end of your turn.&amp;br;When this creature enters the battlefield, Fabricate 2.</t>
  </si>
  <si>
    <t>Eliminate the Competition</t>
  </si>
  <si>
    <t>The first X creatures your opponent controls are Destroyed, where X is the amount of creatures you control and:&amp;br;you take X damage multiplied by 5, where X is the amount of creatures you control.</t>
  </si>
  <si>
    <t>Empyreal Voyager</t>
  </si>
  <si>
    <t>When this creature deals damage to a Planeswalker, Energize X, where X is equal to this creature's Power.</t>
  </si>
  <si>
    <t>Era of Innovation</t>
  </si>
  <si>
    <t>When a support or a creature with artificer you control enters the battlefield, Energize 2.&amp;br;Overload 3: You draw 3 cards.</t>
  </si>
  <si>
    <t>Essence Extraction</t>
  </si>
  <si>
    <t>Target creature takes 3 damage and you gain 3 life.</t>
  </si>
  <si>
    <t>Experimental Aviator</t>
  </si>
  <si>
    <t>When this creature enters the battlefield, you summon 2 1/1 Thopter tokens with Flying.</t>
  </si>
  <si>
    <t>Fabrication Module</t>
  </si>
  <si>
    <t>Activate 1: Energize 1.&amp;br;Overload 2: The first creature you control gets +3/+3.</t>
  </si>
  <si>
    <t>Fairgrounds Trumpeter</t>
  </si>
  <si>
    <t>At the end of your turn, this creature gets +1/+1.</t>
  </si>
  <si>
    <t>Fateful Showdown</t>
  </si>
  <si>
    <t>Target creature takes damage equal to the amount of cards in your hand times 2.</t>
  </si>
  <si>
    <t>Filigree Familiar</t>
  </si>
  <si>
    <t>When this creature enters the battlefield, you gain 2 life.&amp;br;When this creature dies, you draw 1 card.</t>
  </si>
  <si>
    <t>Fleetwheel Cruiser</t>
  </si>
  <si>
    <t>Crew 2.</t>
  </si>
  <si>
    <t>Foundry Screecher</t>
  </si>
  <si>
    <t>This creature gets +1/0 while you control a colorless creature on the battlefield.</t>
  </si>
  <si>
    <t>A support your opponent controls is Destroyed.</t>
  </si>
  <si>
    <t>Fretwork Colony</t>
  </si>
  <si>
    <t>This creature cannot block.&amp;br;At the beginning of your turn, this creature gets +1/+1 and you take 1 damage.</t>
  </si>
  <si>
    <t>Each creature is Destroyed.</t>
  </si>
  <si>
    <t>Furious Reprisal</t>
  </si>
  <si>
    <t>Target creature or planeswalker takes 2 damage. This action is performed twice.</t>
  </si>
  <si>
    <t>keyword</t>
  </si>
  <si>
    <t>Gearseeker Serpent</t>
  </si>
  <si>
    <t>Activate 1: This creature gains Unblockable until the end of your turn.</t>
  </si>
  <si>
    <t>When this creature enters the battlefield, each Vehicle in your hand gains First Strike.</t>
  </si>
  <si>
    <t>Ghirapur Guide</t>
  </si>
  <si>
    <t>Activate 1: The first creature you control gains Unblockable until the end of your turn.</t>
  </si>
  <si>
    <t>Giant Spectacle</t>
  </si>
  <si>
    <t>Target creature gets +2/+1, Berserker and Trample.</t>
  </si>
  <si>
    <t>Glimmer of Genius</t>
  </si>
  <si>
    <t>Draw 2 cards and Energize 2.</t>
  </si>
  <si>
    <t>Glint-Nest Crane</t>
  </si>
  <si>
    <t>When this creature enters the battlefield, fetch one of the next 4 cards in your library.</t>
  </si>
  <si>
    <t>Gonti, Lord of Luxury</t>
  </si>
  <si>
    <t>When this creature enters the battlefield, if you have 6 or less cards in your hand, the last card in your opponent's hand is moved to your hand.</t>
  </si>
  <si>
    <t>Harnessed Lightning</t>
  </si>
  <si>
    <t>Energize3 and target creature takes X damage, where X is equal to the amount of Energize gems on the board, then remove all Energy from the board.</t>
  </si>
  <si>
    <t>Hazardous Conditions</t>
  </si>
  <si>
    <t>Each creature on the battlefield gets -2/-2 until the beginning of your next turn.</t>
  </si>
  <si>
    <t>When this creature enters the battlefield, target creature you control gets +1/+1.</t>
  </si>
  <si>
    <t>Highspire Artisan</t>
  </si>
  <si>
    <t>Hightide Hermit</t>
  </si>
  <si>
    <t>This creature Can't Attack.&amp;br;When this creature enters the battlefield, Energize 4.&amp;br;Overload 1: This creature loses Can't Attack until the end of your turn.</t>
  </si>
  <si>
    <t>Incendiary Sabotage</t>
  </si>
  <si>
    <t>Destroy a support you control then each creature your opponent controls on the battlefield takes 4 damage.</t>
  </si>
  <si>
    <t>Insidious Will</t>
  </si>
  <si>
    <t>When your opponent casts a card, Destroy this support and the opponent's card is Destroyed. It's effects do not trigger. :</t>
  </si>
  <si>
    <t>Inventor's Apprentice</t>
  </si>
  <si>
    <t>While this creature is on the battlefield, if you control a support, this creature gets +1/+1.</t>
  </si>
  <si>
    <t>Iron League Steed</t>
  </si>
  <si>
    <t>Janjeet Sentry</t>
  </si>
  <si>
    <t>When this creature enters the battlefield, Energize 2.&amp;br;Overload 1: The first creature your opponent controls is Disabled until the end of your turn.</t>
  </si>
  <si>
    <t>Kambal, Consul of Allocation</t>
  </si>
  <si>
    <t>When your opponent casts a spell or support, your opponent takes 5 damage and you gain 5 life.</t>
  </si>
  <si>
    <t>Kujar Seedsculptor</t>
  </si>
  <si>
    <t>Larger Than Life</t>
  </si>
  <si>
    <t>Target creature gets +4/+4 and Trample until the end of your turn.</t>
  </si>
  <si>
    <t>Lathnu Hellion</t>
  </si>
  <si>
    <t>When this creature enters the battlefield, Energize 2.&amp;br;At the end of your turn, if there are no Energizegems on the board, this creature is Destroyed. Otherwise, remove Energy from 1 gem on the board.</t>
  </si>
  <si>
    <t>Lawless Broker</t>
  </si>
  <si>
    <t>When this creature dies, the first creature you control gets +1/+1.</t>
  </si>
  <si>
    <t>Live Fast</t>
  </si>
  <si>
    <t>You draw 2 cards, you take 4 damage and Energize 2.</t>
  </si>
  <si>
    <t>Long-Finned Skywhale</t>
  </si>
  <si>
    <t>Longtusk Cub</t>
  </si>
  <si>
    <t>When this creature deals damage to a Planeswalker, Energize 1.&amp;br;Overload 1: This creature gets +1/+1.</t>
  </si>
  <si>
    <t>Lost Legacy</t>
  </si>
  <si>
    <t>Your opponent discards its entire hand, then draws 6 cards.</t>
  </si>
  <si>
    <t>Madcap Experiment</t>
  </si>
  <si>
    <t>Fetch the first colorless spell, support or creature in your library and you take 5 damage.</t>
  </si>
  <si>
    <t>Make Obsolete</t>
  </si>
  <si>
    <t>Each creature your opponent controls gets -1/-1.</t>
  </si>
  <si>
    <t>Marionette Master</t>
  </si>
  <si>
    <t>When this creature enters the battlefield, Fabricate 3.&amp;br;When a Support you control is Destroyed, your opponent takes damage equal to this creature's Power.</t>
  </si>
  <si>
    <t>While this creature is on the battlefield, each construct you control gets +2/+2.&amp;br;Activate 2: Summon 2 1/1 Thopter tokens with Flying.</t>
  </si>
  <si>
    <t>Maulfist Doorbuster</t>
  </si>
  <si>
    <t>When this creature enters the battlefield, Energize 2.&amp;br;Overload 1: The first non Disabled creature your opponent controls is Disabled until the end of your turn.</t>
  </si>
  <si>
    <t>Maulfist Squad</t>
  </si>
  <si>
    <t>Menace.&amp;br;When this creature enters the battlefield, Fabricate 1.</t>
  </si>
  <si>
    <t>Metallurgic Summonings</t>
  </si>
  <si>
    <t>When you cast a spell, you summon 2 1/1 Thopter tokens with Flying.</t>
  </si>
  <si>
    <t>Metalwork Colossus</t>
  </si>
  <si>
    <t>When a support you control enters the board, this creature gains 1 mana.&amp;br;When this creature dies, if you control 2 or more supports, 2 supports you control are Destroyed and this creature is Returned to your hand.</t>
  </si>
  <si>
    <t>Midnight Oil</t>
  </si>
  <si>
    <t>At the beginning of your turn, you draw 2 cards then this support loses 1 shield.&amp;br;When you match 3 or more Black gems, you gain 3 mana.&amp;br;When this support is Destroyed, you discard your entire hand.</t>
  </si>
  <si>
    <t>Minister of Inquiries</t>
  </si>
  <si>
    <t>When this creature enters the battlefield, Energize 2.&amp;br;Overload 2: The first card in your opponent's hand is moved to the top of your opponent's library.</t>
  </si>
  <si>
    <t>Morbid Curiosity</t>
  </si>
  <si>
    <t>You draw X cards, where X is the amount of creatures you control times 2, then each creature you control is Destroyed.</t>
  </si>
  <si>
    <t>Multiform Wonder</t>
  </si>
  <si>
    <t>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t>
  </si>
  <si>
    <t>Narnam Cobra</t>
  </si>
  <si>
    <t>When you match 3 or more Green gems, this creature gains Deathtouch until the end of your turn.</t>
  </si>
  <si>
    <t>Nature's Way</t>
  </si>
  <si>
    <t>Target creature you control gains Vigilance and Trample until the beginning of your next turn.</t>
  </si>
  <si>
    <t>Night Market Lookout</t>
  </si>
  <si>
    <t>When this creature attacks, you gain 1 life and your opponent takes 1 damage.</t>
  </si>
  <si>
    <t>Nimble Innovator</t>
  </si>
  <si>
    <t>When this creature enters the battlefield, you draw 1 card.</t>
  </si>
  <si>
    <t>When another creature you control dies, this creature gets +1/+1.</t>
  </si>
  <si>
    <t>Noxious Gearhulk</t>
  </si>
  <si>
    <t>When this creature enters the battlefield, target creature is Destroyed and you gain 10 life.</t>
  </si>
  <si>
    <t>Ornamental Courage</t>
  </si>
  <si>
    <t>Target creature gets +1/+3 until the end of your turn.</t>
  </si>
  <si>
    <t>Ovalchase Daredevil</t>
  </si>
  <si>
    <t>When a support you control enters the board, if this creature has been Destroyed this game, this creature is Returned to your hand.</t>
  </si>
  <si>
    <t>Ovalchase Dragster</t>
  </si>
  <si>
    <t>Oviya Pashiri, Sage Lifecrafter</t>
  </si>
  <si>
    <t>Activate 4: Fabricate 2 and Summon 1 1/1 Thopter token with Flying.</t>
  </si>
  <si>
    <t>Padeem, Consul of Innovation</t>
  </si>
  <si>
    <t>While this creature is on the battlefield, each colorless creature you control has Hexproof.&amp;br;At the beginning of your turn, if you control 1 or more supports, Fabricate 1 and draw 1 card.</t>
  </si>
  <si>
    <t>Panharmonicon</t>
  </si>
  <si>
    <t>When you cast a card, Fetch the next card of the same type from your library and this support loses 1 shield.</t>
  </si>
  <si>
    <t>Paradoxical Outcome</t>
  </si>
  <si>
    <t>Each non-token creature you control on the battlefield is Returned to your hand and gain 12 mana.&amp;br;You draw cards until your hand is full.</t>
  </si>
  <si>
    <t>Peema Outrider</t>
  </si>
  <si>
    <t>Pia Nalaar</t>
  </si>
  <si>
    <t>Activate 3: Each colorless creature you control gains +3/+3 until the beginning of your next turn.&amp;br;At the beginning of your turn, Fabricate 1 and summon 1 1/1 Thopter token with Flying.</t>
  </si>
  <si>
    <t>Prakhata Pillar-Bug</t>
  </si>
  <si>
    <t>When you match 3 or more Black gems, this creature gains Lifelink until the end of your turn.</t>
  </si>
  <si>
    <t>Target creature you don't control is Disableduntil the beginning of your next turn and you draw 1 card.</t>
  </si>
  <si>
    <t>Prophetic Prism</t>
  </si>
  <si>
    <t>Draw 1 card and convert 2 gems to your Planeswalker's color.</t>
  </si>
  <si>
    <t>Quicksmith Genius</t>
  </si>
  <si>
    <t>When you cast a support, you discard 1 random card and you draw 1 card.</t>
  </si>
  <si>
    <t>Rashmi, Eternities Crafter</t>
  </si>
  <si>
    <t>When you cast a spell, support or creature, Fetch the next card in your library.</t>
  </si>
  <si>
    <t>Reckless Fireweaver</t>
  </si>
  <si>
    <t>When a support you control enters the board, your opponent takes 1 damage.</t>
  </si>
  <si>
    <t>The last support you controlled that was Destroyed is Returned to the board.</t>
  </si>
  <si>
    <t>Renegade Freighter</t>
  </si>
  <si>
    <t>When this creature attacks, it gains +1/+1 and Trample until the end of your turn.&amp;br;Crew 1.</t>
  </si>
  <si>
    <t>Renegade Tactics</t>
  </si>
  <si>
    <t>Target creature can't block until the end of your turn and you draw 1 card.</t>
  </si>
  <si>
    <t>Restoration Gearsmith</t>
  </si>
  <si>
    <t>When this creature enters the battlefield, the last support that was Destroyed that you controlled is Returned to your hand.</t>
  </si>
  <si>
    <t>Revolutionary Rebuff</t>
  </si>
  <si>
    <t>The first non-colorless card your opponent controls is fully drained of all mana.</t>
  </si>
  <si>
    <t>Riparian Tiger</t>
  </si>
  <si>
    <t>When this creature enters the battlefield, Energize 2.&amp;br;Overload 1: This creature gets +2/+2 until the end of your turn.</t>
  </si>
  <si>
    <t>Ruinous Gremlin</t>
  </si>
  <si>
    <t>When this creature dies, a support your opponent controls is Destroyed.</t>
  </si>
  <si>
    <t>Rush of Vitality</t>
  </si>
  <si>
    <t>Target creature gets +1/0, Lifelink and Prevent Damage until the end of your turn.</t>
  </si>
  <si>
    <t>Sage of Shaila's Claim</t>
  </si>
  <si>
    <t>When this creature enters the battlefield, Energize 3.</t>
  </si>
  <si>
    <t>Saheeli's Artistry</t>
  </si>
  <si>
    <t>Target creature gets +X/+X, where X is the amount of Energized Gems on the board.</t>
  </si>
  <si>
    <t>Salivating Gremlins</t>
  </si>
  <si>
    <t>When a support you control enters the board, this creature gets +2/0 and Trample until the end of your turn.</t>
  </si>
  <si>
    <t>Scrapheap Scrounger</t>
  </si>
  <si>
    <t>When another creature you control dies, if this creature was Destroyed this game, this creature is Returned to the battlefield.</t>
  </si>
  <si>
    <t>Self-Assembler</t>
  </si>
  <si>
    <t>When you cast this creature, Fetch the next copy of this card from your library.</t>
  </si>
  <si>
    <t>Servant of the Conduit</t>
  </si>
  <si>
    <t>When this creature enters the battlefield, Energize 2.&amp;br;Overload 1: You gain 3 mana.</t>
  </si>
  <si>
    <t>Sky Skiff</t>
  </si>
  <si>
    <t>Skyship Stalker</t>
  </si>
  <si>
    <t>Activate 3: This creature gets +1/0 and First Strike until the end of your turn.</t>
  </si>
  <si>
    <t>Skysovereign, Consul Flagship</t>
  </si>
  <si>
    <t>When this creature enters the battlefield, your opponent and each creature your opponent controls takes 5 damage.&amp;br;Crew 3.</t>
  </si>
  <si>
    <t>Target creature with power of 3 or greater is Destroyed and you draw 1 card.</t>
  </si>
  <si>
    <t>Smuggler's Copter</t>
  </si>
  <si>
    <t>When this creature attacks, you discard 1 card and draw 1 card.&amp;br;Crew 3.</t>
  </si>
  <si>
    <t>Snare Thopter</t>
  </si>
  <si>
    <t>Spark of Creativity</t>
  </si>
  <si>
    <t>You discard 1 random card and target creature takes 6 damage.</t>
  </si>
  <si>
    <t>Speedway Fanatic</t>
  </si>
  <si>
    <t>When this creature enters the battlefield, each Vehicle in your hand gains Haste.</t>
  </si>
  <si>
    <t>Spireside Infiltrator</t>
  </si>
  <si>
    <t>When this creature attacks, your opponent takes 1 damage.</t>
  </si>
  <si>
    <t>Spontaneous Artist</t>
  </si>
  <si>
    <t>When this creature enters the battlefield,  1.&amp;br;Overload 1: Each creature in your hand gains Haste until the end of your turn.</t>
  </si>
  <si>
    <t>Start Your Engines</t>
  </si>
  <si>
    <t>Each creature you control gets +2/0 until the end of your turn. Each Vehicle you control gets an additional +2/0 until the end of your turn.</t>
  </si>
  <si>
    <t>Syndicate Trafficker</t>
  </si>
  <si>
    <t>When a support is Destroyed from the board, this creature gets +2/+2.</t>
  </si>
  <si>
    <t>Territorial Gorger</t>
  </si>
  <si>
    <t>Overload 1: This creature gets +X/+X until the end of your turn, where X is the amount of Energized gems on the board.</t>
  </si>
  <si>
    <t>Tezzeret's Ambition</t>
  </si>
  <si>
    <t>You draw 3 cards.</t>
  </si>
  <si>
    <t>Thriving Grubs</t>
  </si>
  <si>
    <t>When this creature enters the battlefield, Energize 2.&amp;br;Overload 2: This creature gets +1/+1.</t>
  </si>
  <si>
    <t>Thriving Rats</t>
  </si>
  <si>
    <t>Thriving Rhino</t>
  </si>
  <si>
    <t>Thriving Turtle</t>
  </si>
  <si>
    <t>Tidy Conclusion</t>
  </si>
  <si>
    <t>Target creature is Destroyed and you gain X life, where X is equal to the amount of supports you control.</t>
  </si>
  <si>
    <t>At the beginning of your turn, if you control 1 or more colorless supports, this creature gets +2/+1.&amp;br;At the beginning of your turn, if you control 3 or more colorless supports, this creature gains First Strike until the end of your turn.</t>
  </si>
  <si>
    <t>Torrential Gearhulk</t>
  </si>
  <si>
    <t>When you cast this creature, the last 2 spells that were cast or Destroyed are Returned to your hand and gain full mana.</t>
  </si>
  <si>
    <t>Underhanded Designs</t>
  </si>
  <si>
    <t>When a support you control enters the board, you gain 1 life and your opponent takes 1 damage.&amp;br;When this support is Destroyed, the first creature your opponent controls is Destroyed.</t>
  </si>
  <si>
    <t>Unlicensed Disintegration</t>
  </si>
  <si>
    <t>Target creature is Destroyed and if you control a support, your opponent takes 3 damage.</t>
  </si>
  <si>
    <t>Vedalken Blademaster</t>
  </si>
  <si>
    <t>When you cast a spell, support or creature, this creature gets +1/+1 until the end of your turn.</t>
  </si>
  <si>
    <t>Verdurous Gearhulk</t>
  </si>
  <si>
    <t>When this creature enters the battlefield, your other creatures get +4/+4.</t>
  </si>
  <si>
    <t>Veteran Motorist</t>
  </si>
  <si>
    <t>When this creature enters the battlefield, you draw 1 card and each Vehicle in your hand gets +1/+1.</t>
  </si>
  <si>
    <t>When this creature enters the battlefield, Fabricate 2.</t>
  </si>
  <si>
    <t>Voltaic Brawler</t>
  </si>
  <si>
    <t>When this creature enters the battlefield, Energize 2.&amp;br;Overload 1: This creature gets +1/+1, Trample and Berserker until the end of your turn.</t>
  </si>
  <si>
    <t>Weaponcraft Enthusiast</t>
  </si>
  <si>
    <t>Weldfast Monitor</t>
  </si>
  <si>
    <t>When you match 3 or more Red gems, this creature gains Unblockable until the end of your turn.</t>
  </si>
  <si>
    <t>Weldfast Wingsmith</t>
  </si>
  <si>
    <t>When a support you control enters the board, this creature gains Flying until the end of your turn.</t>
  </si>
  <si>
    <t>Whirler Virtuoso</t>
  </si>
  <si>
    <t>When this creature enters the battlefield, Energize 3.&amp;br;Overload 2: Summon 1 1/1 Thopter token with Flying.</t>
  </si>
  <si>
    <t>Wild Wanderer</t>
  </si>
  <si>
    <t>When this creature enters the battlefield, 3 gems are converted to green gems.</t>
  </si>
  <si>
    <t>Wildest Dreams</t>
  </si>
  <si>
    <t>The last 6 spells, supports or creatures that you controlled and that were Destroyed are returned to your hand.</t>
  </si>
  <si>
    <t>理論霊気学者</t>
  </si>
  <si>
    <t>ヴィダルケン</t>
  </si>
  <si>
    <t>ならず者</t>
  </si>
  <si>
    <t>このクリーチャーが戦場に出たとき、エネルギー化3を行う。</t>
  </si>
  <si>
    <t>超過1：カードを1枚引く。</t>
  </si>
  <si>
    <t>歯車襲いの海蛇</t>
  </si>
  <si>
    <t>海蛇</t>
  </si>
  <si>
    <t>ジェム1個を起動する：あなたのターン終了時まで、このクリーチャーは「ブロックされない｣を得る。</t>
  </si>
  <si>
    <t>タカシオヤドカリ</t>
  </si>
  <si>
    <t>カニ</t>
  </si>
  <si>
    <t>ディフェンダー&amp;br;このクリーチャーは攻撃できない</t>
  </si>
  <si>
    <t>このクリーチャーが戦場に出たとき、エネルギー化4を行う。</t>
  </si>
  <si>
    <t>超過1：あなたのターン終了時まで、このクリーチャーは「攻撃できない｣を失う。</t>
  </si>
  <si>
    <t>敏捷な革新者</t>
  </si>
  <si>
    <t>このクリーチャーが戦場に出たとき、あなたはカードを1枚引く。</t>
  </si>
  <si>
    <t>亢進する亀</t>
  </si>
  <si>
    <t>海亀</t>
  </si>
  <si>
    <t>ヴィダルケンの刃の達人</t>
  </si>
  <si>
    <t>あなたが呪文かサポートかクリーチャーを唱えたとき、あなたのターン終了時まで、このクリーチャーは+1/+1の修整を受ける。</t>
  </si>
  <si>
    <t>速接会の翼鍛冶</t>
  </si>
  <si>
    <t>あなたがコントロールするサポートがボードに出たとき、あなたのターン終了時まで、このクリーチャーは+飛行を得る。</t>
  </si>
  <si>
    <t>風のドレイク</t>
  </si>
  <si>
    <t>Wind Drake</t>
  </si>
  <si>
    <t>ドレイク</t>
  </si>
  <si>
    <t>上天の貿易風</t>
  </si>
  <si>
    <t>あなたの手札のカードと対戦相手の手札のカードがいずれも5枚以下の場合、あなたがコントロールするクリーチャー1体と対戦相手がコントロールするクリーチャー1体を対象とし、それらをオーナーの手札に戻す。</t>
  </si>
  <si>
    <t>革命的拒絶</t>
  </si>
  <si>
    <t>対戦相手がコントロールする最初の無色でないカードからすべてのマナを吸収する。</t>
  </si>
  <si>
    <t>テゼレットの野望</t>
  </si>
  <si>
    <t>あなたはカードを3枚引く。</t>
  </si>
  <si>
    <t>試験飛行士</t>
  </si>
  <si>
    <t>このクリーチャーが戦場に出たとき、あなたは飛行を持つ1/1の飛行機械･トークンを2体召喚する。</t>
  </si>
  <si>
    <t>光り物集めの鶴</t>
  </si>
  <si>
    <t>このクリーチャーが戦場に出たとき、あなたのライブラリーの次のカード4枚から1枚を取ってくる。</t>
  </si>
  <si>
    <t>ジャンジーの歩哨</t>
  </si>
  <si>
    <t>超過1：あなたのターン終了時まで、対戦相手がコントロールする最初のクリーチャーを無効化する。</t>
  </si>
  <si>
    <t>ヒレナガ空鯨</t>
  </si>
  <si>
    <t>鯨</t>
  </si>
  <si>
    <t>飛行 ディフェンダー</t>
  </si>
  <si>
    <t>査問長官</t>
  </si>
  <si>
    <t>アドバイザー</t>
  </si>
  <si>
    <t>超過2：対戦相手の手札の最初のカードを対戦相手のライブラリーの一番上に移動する。</t>
  </si>
  <si>
    <t>霊気溶融</t>
  </si>
  <si>
    <t>クリーチャー1体を対象とする。それは-2/0の修整を受ける。エネルギー化2を行う。</t>
  </si>
  <si>
    <t>天才の片鱗</t>
  </si>
  <si>
    <t>カードを2枚引き、エネルギー化2を行う。</t>
  </si>
  <si>
    <t>霊気烈風の古きもの</t>
  </si>
  <si>
    <t>リバイアサン</t>
  </si>
  <si>
    <t>あなたのターン開始時に、エネルギー化3を行う。</t>
  </si>
  <si>
    <t>超過3：他のクリーチャーをすべてオーナーの手札に戻す。オーナーの手札に空きがない場合、そのクリーチャーを破壊する。</t>
  </si>
  <si>
    <t>慮外な押収</t>
  </si>
  <si>
    <t>ボード上にエネルギー化ジェムが4個以上ある場合、対戦相手がコントロールするクリーチャー1体を対象とする。あなたはそれをコントロールする。その後、ボードからすべてのエネルギーを取り除く。</t>
  </si>
  <si>
    <t>逆説的な結果</t>
  </si>
  <si>
    <t>戦場に出ているあなたがコントロールするトークンでない各クリーチャーをあなたの手札に戻す。それらは12マナを得る。</t>
  </si>
  <si>
    <t>あなたは、あなたの手札がいっぱいになるまでカードを引く。</t>
  </si>
  <si>
    <t>サヒーリの芸術</t>
  </si>
  <si>
    <t>クリーチャー1体を対象とする。それは+X/+Xの修整を受ける。Xはボード上のエネルギー化ジェムの総数に等しい。</t>
  </si>
  <si>
    <t>革新の時代</t>
  </si>
  <si>
    <t>あなたがコントロールするサポートか工匠であるクリーチャーが戦場に出たとき、エネルギー化2を行う。</t>
  </si>
  <si>
    <t>超過3：あなたはカードを3枚引く。</t>
  </si>
  <si>
    <t>腹黒い意志</t>
  </si>
  <si>
    <t>対戦相手がカードを唱えたとき、このサポートを破壊し、対戦相手のそのカードを破壊する。それの効果は誘発しない。</t>
  </si>
  <si>
    <t>発明の領事、パディーム</t>
  </si>
  <si>
    <t>このクリーチャーが戦場に出ている間、あなたがコントロールする無色の各クリーチャーは呪禁を得る。</t>
  </si>
  <si>
    <t>あなたのターン開始時に、あなたがサポートを1個以上コントロールしている場合、製造1を行い、カードを1枚引く。</t>
  </si>
  <si>
    <t>奔流の機械巨人</t>
  </si>
  <si>
    <t>あなたがこのクリーチャーを唱えたとき、唱えられたか破壊された最後の呪文2つをあなたの手札に戻す。</t>
  </si>
  <si>
    <t>機械医学的召喚</t>
  </si>
  <si>
    <t>あなたが呪文を唱えたとき、あなたは飛行を持つ1/1の飛行機械・トークンを2体召喚する。</t>
  </si>
  <si>
    <t>霊基体の野心家</t>
  </si>
  <si>
    <t>霊基体</t>
  </si>
  <si>
    <t>ダッカラのゴミあさり</t>
  </si>
  <si>
    <t>クロコダイル</t>
  </si>
  <si>
    <t>このクリーチャーが戦場に出たとき、あなたがコントロールしていて最後に破壊されたカードをあなたの手札に戻す。</t>
  </si>
  <si>
    <t>鋳造所のコウモリ</t>
  </si>
  <si>
    <t>コウモリ</t>
  </si>
  <si>
    <t>あなたが戦場に出ている無色のクリーチャーをコントロールしている間、このクリーチャーは+1/0の修整を受ける。</t>
  </si>
  <si>
    <t>不法仲買人</t>
  </si>
  <si>
    <t>このクリーチャーが死亡したとき、あなたがコントロールする最初のクリーチャーは+1/+1の修整を受ける。</t>
  </si>
  <si>
    <t>襲拳会の部隊</t>
  </si>
  <si>
    <t>夜市の見張り</t>
  </si>
  <si>
    <t>このクリーチャーが攻撃したとき、あなたは1点のライフを得て、対戦相手は1点のダメージを受ける。</t>
  </si>
  <si>
    <t>亢進するネズミ</t>
  </si>
  <si>
    <t>ネズミ</t>
  </si>
  <si>
    <t>短命</t>
  </si>
  <si>
    <t>エネルギー化1を行う。</t>
  </si>
  <si>
    <t>クリーチャー1体を対象とする。あなたのターン終了時まで、それは-X/-Xの修整を受ける。Xはエネルギー化ジェムの総数に等しい。その後、ボードからすべてのエネルギーを取り除く。</t>
  </si>
  <si>
    <t>放埒</t>
  </si>
  <si>
    <t>あなたはカードを2枚引き、4点のダメージを受ける。エネルギー化2を行う。</t>
  </si>
  <si>
    <t>活力の奔出</t>
  </si>
  <si>
    <t>クリーチャー1体を対象とする。あなたのターン終了時まで、それは+1/0の修整を受けるとともに絆魂とダメージ軽減を得る。</t>
  </si>
  <si>
    <t>当然の結論</t>
  </si>
  <si>
    <t>クリーチャー1体を対象とし、それを破壊する。あなたはX点のライフを得る。Xはあなたがコントロールするサポートの総数に等しい。</t>
  </si>
  <si>
    <t>霊基体の匪賊</t>
  </si>
  <si>
    <t>飛行 絆魂</t>
  </si>
  <si>
    <t>このクリーチャーが戦場に出たとき、このクリーチャーは+X/+Xの修整を受ける。Xはあなたがコントロールするクリーチャーの総数に等しい。</t>
  </si>
  <si>
    <t>透彫虫の群棲</t>
  </si>
  <si>
    <t>昆虫</t>
  </si>
  <si>
    <t>このクリーチャーはブロックできない。</t>
  </si>
  <si>
    <t>あなたのターン開始時に、このクリーチャーは+1/+1の修整を受け、あなたは1点のダメージを受ける。</t>
  </si>
  <si>
    <t>武器作り狂</t>
  </si>
  <si>
    <t>本質の摘出</t>
  </si>
  <si>
    <t>クリーチャー1体を対象とする。それは3点のダメージを受け、あなたは3点のライフを得る。</t>
  </si>
  <si>
    <t>陳腐化</t>
  </si>
  <si>
    <t>対戦相手がコントロールする各クリーチャーは-1/-1の修整を受ける。</t>
  </si>
  <si>
    <t>病的な好奇心</t>
  </si>
  <si>
    <t>あなたはカードをX枚引く。Xはあなたがコントロールするクリーチャーの2倍に等しい。その後、あなたがコントロールする各クリーチャーを破壊する。</t>
  </si>
  <si>
    <t>豪華の王、ゴンティ</t>
  </si>
  <si>
    <t>このクリーチャーが戦場に出たとき、あなたの手札のカードが5枚以下の場合、対戦相手の手札の最後のカードをあなたの手札に移動する。</t>
  </si>
  <si>
    <t>楕円競走の無謀者</t>
  </si>
  <si>
    <t>あなたがコントロールするサポートがボードに出たとき、このゲームでこのクリーチャーが破壊されていた場合、このクリーチャーをあなたの手札に戻す。</t>
  </si>
  <si>
    <t>競争排除</t>
  </si>
  <si>
    <t>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t>
  </si>
  <si>
    <t>失われた遺産</t>
  </si>
  <si>
    <t>対戦相手は、手札をすべて捨ててその後カードを6枚引く。</t>
  </si>
  <si>
    <t>夜更かし</t>
  </si>
  <si>
    <t>あなたのターンの開始時に、あなたはカードを2枚引く。その後、このサポートは1シールドを失う。</t>
  </si>
  <si>
    <t>あなたが3個以上の黒ジェムをマッチさせたとき、あなたは3マナを得る。</t>
  </si>
  <si>
    <t>このサポートが破壊されたとき、あなたはあなたの手札をすべて捨てる。</t>
  </si>
  <si>
    <t>奥の手</t>
  </si>
  <si>
    <t>あなたがコントロールするサポートがボードに出たとき、あなたは1点のライフを得て、対戦相手は1点のダメージを受ける。</t>
  </si>
  <si>
    <t>このサポートが破壊されたとき、対戦相手がコントロールする最初のクリーチャーを破壊する。</t>
  </si>
  <si>
    <t>陰謀の悪魔</t>
  </si>
  <si>
    <t>デーモン</t>
  </si>
  <si>
    <t>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t>
  </si>
  <si>
    <t>超過2：あなたがコントロールしていて破壊された最後のクリーチャーを戦場に戻す。</t>
  </si>
  <si>
    <t>マリオネットの達人</t>
  </si>
  <si>
    <t>このクリーチャーが戦場に出たとき、製造3を行う。</t>
  </si>
  <si>
    <t>あなたがコントロールするサポートが破壊されたとき、対戦相手はこのクリーチャーのパワーに等しい点数のダメージを受ける。</t>
  </si>
  <si>
    <t>害悪の機械巨人</t>
  </si>
  <si>
    <t>ディフェンダー 威迫</t>
  </si>
  <si>
    <t>このクリーチャーが戦場に出たとき、クリーチャー1体を対象とし、それを破壊する。あなたは10点のライフを得る。</t>
  </si>
  <si>
    <t>組織の密売人</t>
  </si>
  <si>
    <t>あなたがコントロールするサポートがボードから破壊されたとき、このクリーチャーは+2/+2の修整を受ける。</t>
  </si>
  <si>
    <t>無謀な炎織り</t>
  </si>
  <si>
    <t>あなたがコントロールするサポートがボードに出たとき、対戦相手は1点のダメージを受ける。</t>
  </si>
  <si>
    <t>壊し屋グレムリン</t>
  </si>
  <si>
    <t>グレムリン</t>
  </si>
  <si>
    <t>このクリーチャーが死亡したとき、対戦相手がコントロールする最初のサポートを破壊する。</t>
  </si>
  <si>
    <t>垂涎グレムリン</t>
  </si>
  <si>
    <t>あなたがコントロールするサポートがボードに出たとき、あなたのターン終了時まで、このクリーチャーは+2/0の修整を受けるとともにトランプルを得る。</t>
  </si>
  <si>
    <t>尖塔横の潜入者</t>
  </si>
  <si>
    <t>このクリーチャーが戦場に出たとき、対戦相手は1点のダメージを受ける。</t>
  </si>
  <si>
    <t>気ままな芸術家</t>
  </si>
  <si>
    <t>このクリーチャーが戦場に出たとき、エネルギー化1を行う。</t>
  </si>
  <si>
    <t>超過1：あなたのターン終了時まで、あなたの手札の各クリーチャーは速攻を得る。</t>
  </si>
  <si>
    <t>亢進する地虫</t>
  </si>
  <si>
    <t>撃砕確約</t>
  </si>
  <si>
    <t>クリーチャー1体を対象とする。それは+3/+3の修整を受けるとともにトランプルを得る。</t>
  </si>
  <si>
    <t>安堵の再会</t>
  </si>
  <si>
    <t>あなたはカードを2枚捨てて3枚引く。</t>
  </si>
  <si>
    <t>巨人の光景</t>
  </si>
  <si>
    <t>クリーチャー1体を対象とする。それは+2/+1の修整を受けるとともにバーサーカーとトランプルを得る。</t>
  </si>
  <si>
    <t>改革派の戦術</t>
  </si>
  <si>
    <t>クリーチャー1体を対象とする。あなたのターン終了時まで、それはブロックできない。あなたはカードを1枚引く。</t>
  </si>
  <si>
    <t>改革派の霊気砲手</t>
  </si>
  <si>
    <t>超過1：対戦相手は3点のダメージを受ける。</t>
  </si>
  <si>
    <t>真鍮の災い魔</t>
  </si>
  <si>
    <t>発明者の見習い</t>
  </si>
  <si>
    <t>このクリーチャーが戦場に出ている間、あなたがサポートをコントロールしている場合、このクリーチャーは+1/+1の修整を受ける。</t>
  </si>
  <si>
    <t>天才速製職人</t>
  </si>
  <si>
    <t>あなたがサポートを唱えたとき、あなたはカードを無作為に1枚捨てて1枚引く。</t>
  </si>
  <si>
    <t>競走路の熱狂者</t>
  </si>
  <si>
    <t>このクリーチャーが戦場に出たとき、あなたの手札の各機体は速攻を得る。</t>
  </si>
  <si>
    <t>猛然たる報復</t>
  </si>
  <si>
    <t>クリーチャー1体かプレインズウォーカー1体を対象とする。それは2点のダメージを受ける。これを2回行う。</t>
  </si>
  <si>
    <t>焼夷式破壊工作</t>
  </si>
  <si>
    <t>あなたがコントロールするサポートを1個破壊し、その後、戦場に出ている対戦相手がコントロールする各クリーチャーは4点のダメージを受ける。</t>
  </si>
  <si>
    <t>独創の火花</t>
  </si>
  <si>
    <t>あなたはカードを無作為に1枚捨てる。クリーチャー1体を対象とする。それは6点のダメージを受ける。</t>
  </si>
  <si>
    <t>エンジン始動</t>
  </si>
  <si>
    <t>あなたのターン終了時まで、あなたがコントロールする各クリーチャーは+2/0の修整を受ける。あなたのターン終了時まで、あなたがコントロールする各機体は追加で+2/0の修整を受ける。</t>
  </si>
  <si>
    <t>ラスヌーのヘリオン</t>
  </si>
  <si>
    <t>ヘリオン</t>
  </si>
  <si>
    <t>あなたのターン終了時に、ボード上にエネルギー化ジェムがない場合、このクリーチャーを破壊する。そうでないなら、ボード上のジェム1個からエネルギーを取り除く。</t>
  </si>
  <si>
    <t>襲拳会の扉破り</t>
  </si>
  <si>
    <t>戦士</t>
  </si>
  <si>
    <t>超過1：あなたのターン終了時まで、対戦相手がコントロールする無効化されていない最初のクリーチャーを無効化する。</t>
  </si>
  <si>
    <t>航空船に忍び寄るもの</t>
  </si>
  <si>
    <t>ドラゴン</t>
  </si>
  <si>
    <t>ジェム3個を起動する：あなたのターン終了時まで、このクリーチャーは+1/0の修整を受けるとともに先制攻撃を得る。</t>
  </si>
  <si>
    <t>宿命の決着</t>
  </si>
  <si>
    <t>クリーチャー1体を対象とする。それはあなたの手札のカードの枚数の2倍に等しい点数のダメージを受ける。</t>
  </si>
  <si>
    <t>蓄霊稲妻</t>
  </si>
  <si>
    <t>エネルギー化3を行う。クリーチャー1体を対象とする。それはX点のダメージを受ける。Xはボード上のエネルギー化ジェムの総数に等しい。その後、ボードからすべてのエネルギーを取り除く。</t>
  </si>
  <si>
    <t>向こう見ずな実験</t>
  </si>
  <si>
    <t>あなたのライブラリーの最初の無色の呪文かサポートかクリーチャーを取ってくる。あなたは5点のダメージを受ける。</t>
  </si>
  <si>
    <t>焼却の機械巨人</t>
  </si>
  <si>
    <t>あなたがカードを引いたとき、対戦相手は5点のダメージを受ける。</t>
  </si>
  <si>
    <t>このクリーチャーが戦場に出たとき、あなたはカードを3枚引く。</t>
  </si>
  <si>
    <t>ピア・ナラー</t>
  </si>
  <si>
    <t>ジェム3個を起動する：あなたの次のターン開始時まで、あなたが紺とr-るする無色の各クリーチャーは+3/+3の修整を受ける。</t>
  </si>
  <si>
    <t>あなたのターン開始時に、製造1を行い、飛行を持つ1/1の飛行機械･トークンを1体召喚する。</t>
  </si>
  <si>
    <t>縄張り持ちの大喰らい</t>
  </si>
  <si>
    <t>トランプル</t>
  </si>
  <si>
    <t>超過1：あなたのターン終了時まで、このクリーチャーは+X/+Xの修整を受ける。Xはボード上のエネルギー化ジェムの総数に等しい。</t>
  </si>
  <si>
    <t>高峰の職工</t>
  </si>
  <si>
    <t>エルフ</t>
  </si>
  <si>
    <t>クジャールの種子彫刻家</t>
  </si>
  <si>
    <t>ドルイド</t>
  </si>
  <si>
    <t>ピーマの先導</t>
  </si>
  <si>
    <t>水辺の虎</t>
  </si>
  <si>
    <t>猫</t>
  </si>
  <si>
    <t>超過1：あなたのターン終了時まで、このクリーチャーは+2/+2の修整を受ける。</t>
  </si>
  <si>
    <t>シャイラ専有地の賢者</t>
  </si>
  <si>
    <t>亢進するサイ</t>
  </si>
  <si>
    <t>サイ</t>
  </si>
  <si>
    <t>野生の放浪者</t>
  </si>
  <si>
    <t>このクリーチャーが戦場に出たとき、ジェム3個を緑ジェムに変換する。</t>
  </si>
  <si>
    <t>人工物への興味</t>
  </si>
  <si>
    <t>対戦相手がコントロールするサポートを1個を破壊し、あなたは2点のライフを得る。</t>
  </si>
  <si>
    <t>霊気との調和</t>
  </si>
  <si>
    <t>ジェム3個を緑に変換し、エネルギー化2を行う。</t>
  </si>
  <si>
    <t>気宇壮大</t>
  </si>
  <si>
    <t>クリーチャー1体を対象とする。あなたのターン終了時まで、それは+4/+4の修整を受けるとともにトランプルを得る。</t>
  </si>
  <si>
    <t>飾りの勇気</t>
  </si>
  <si>
    <t>クリーチャー1体を対象とする。あなたのターン終了時まで、それは+1/+3の修整を受ける。</t>
  </si>
  <si>
    <t>鎧作りの審判者</t>
  </si>
  <si>
    <t>このクリーチャーが戦場に出たとき、あなたはカードをX枚引く。Xはあなたがコントロールするクリーチャーの総数に等しい。</t>
  </si>
  <si>
    <t>洗練された鍛刃士</t>
  </si>
  <si>
    <t>このクリーチャーが攻撃したとき、対戦相手が、ディフェンダーか到達を持ちパワーが4以下のクリーチャーをコントロールしている場合、あなたのターン終了時まで、このクリーチャーは｢ブロックされない」を得る。</t>
  </si>
  <si>
    <t>博覧会場の吠え象</t>
  </si>
  <si>
    <t>象</t>
  </si>
  <si>
    <t>あなたのターン終了時に、このクリーチャーは+1/+1の修整を受ける。</t>
  </si>
  <si>
    <t>ギラプールの案内人</t>
  </si>
  <si>
    <t>スカウト</t>
  </si>
  <si>
    <t>ジェム1個を起動する：あなたのターン終了時まで、あなたがコントロールする最初のクリーチャーは「ブロックされない」を得る。</t>
  </si>
  <si>
    <t>顕在的防御</t>
  </si>
  <si>
    <t>あなたがコントロールするクリーチャー1体を対象とする。あなたの次のターン開始時まで、それは+2/+2の修整を受けるとともに到達を得る。</t>
  </si>
  <si>
    <t>忍び寄るカビ</t>
  </si>
  <si>
    <t>自然の流儀</t>
  </si>
  <si>
    <t>あなたがコントロールするクリーチャー1体を対象とする。あなたの次のターン開始時まで、それは警戒とトランプルを得る。</t>
  </si>
  <si>
    <t>丈夫な手工品</t>
  </si>
  <si>
    <t>あなたがコントロールするトークンでないクリーチャーが戦場に出たとき、そのクリーチャーは+1/+1の修整を受ける。</t>
  </si>
  <si>
    <t>高木背の踏みつけ</t>
  </si>
  <si>
    <t>ビースト</t>
  </si>
  <si>
    <t>このクリーチャーが戦場に出たとき、あなたは5点のライフを得る。</t>
  </si>
  <si>
    <t>超過1：あなたは5点のライフを得る。</t>
  </si>
  <si>
    <t>刃の耕作者</t>
  </si>
  <si>
    <t>あなたのターンの戦闘開始時に、あなたのターン終了時まで、あなたの他のクリーチャーは+X/+Xの修整を受ける。Xはこのクリーチャーのパワーに等しい。</t>
  </si>
  <si>
    <t>牙長獣の仔</t>
  </si>
  <si>
    <t>このクリーチャーがプレインズウォーカーにダメージを与えたとき、エネルギー化1を行う。</t>
  </si>
  <si>
    <t>超過1：このクリーチャーは+1/+1の修整を受ける。</t>
  </si>
  <si>
    <t>導路の召使い</t>
  </si>
  <si>
    <t>超過1：あなたは3マナを得る。</t>
  </si>
  <si>
    <t>怪しげな挑戦</t>
  </si>
  <si>
    <t>あなたのライブラリーの最初のクリーチャーを取ってきて、それを戦場に出す。</t>
  </si>
  <si>
    <t>対戦相手のライブラリーの最初のクリーチャーを取ってきて、それを対戦相手のコントロール下で戦場に出す。</t>
  </si>
  <si>
    <t>途方もない夢</t>
  </si>
  <si>
    <t>あなたがコントロールしていて破壊された最後の呪文かサポートかクリーチャーを6つあなたの手札に戻す。</t>
  </si>
  <si>
    <t>獣性を築く者</t>
  </si>
  <si>
    <t>あなたが3個以上のジェムをマッチさせたとき、エネルギー化1を行う。</t>
  </si>
  <si>
    <t>超過2：6/6の機械ビースト・トークンを1体召喚する。</t>
  </si>
  <si>
    <t>逆毛ハイドラ</t>
  </si>
  <si>
    <t>ハイドラ</t>
  </si>
  <si>
    <t>超過1：このクリーチャーは+1/+1の修整を受ける。エネルギー化2を行う。</t>
  </si>
  <si>
    <t>造命の賢者、オビア・パースリー</t>
  </si>
  <si>
    <t>ジェム4個を起動する：製造2を行い、飛行を持つ1/1の飛行機械・トークンを1体召喚する。</t>
  </si>
  <si>
    <t>新緑の機械巨人</t>
  </si>
  <si>
    <t>トランプル ディフェンダー</t>
  </si>
  <si>
    <t>このクリーチャーが戦場に出たとき、あなたの他のクリーチャーは+4/+4の修整を受ける。</t>
  </si>
  <si>
    <t>雲先案内人</t>
  </si>
  <si>
    <t>このクリーチャーが戦場に出たとき、あなたは2点のライフを得て、カードを1枚引く。</t>
  </si>
  <si>
    <t>禁制品の黒幕</t>
  </si>
  <si>
    <t>あなたが無色のサポートを唱えたとき、あなたはカードを1枚引く。</t>
  </si>
  <si>
    <t>崇高な飛行士</t>
  </si>
  <si>
    <t>飛行 トランプル</t>
  </si>
  <si>
    <t>このクリーチャーがプレインズウォーカーにダメージを与えたとき、エネルギー化Xを行う。Xはこのクリーチャーのパワーに等しい。</t>
  </si>
  <si>
    <t>機械修復職人</t>
  </si>
  <si>
    <t>このクリーチャーが戦場に出たとき、あなたがコントロールしていて最後に破壊されたサポートをあなたの手札に戻す。</t>
  </si>
  <si>
    <t>経験豊富な操縦者</t>
  </si>
  <si>
    <t>このクリーチャーが戦場に出たとき、あなたはカードを1枚引き、あなたの手札の各機体は+1/+1の修整を受ける。</t>
  </si>
  <si>
    <t>通電の喧嘩屋</t>
  </si>
  <si>
    <t>超過1：あなたのターン終了時まで、このクリーチャーは+1/+1の修整を受けるとともにトランプルとバーサーカーを得る。</t>
  </si>
  <si>
    <t>つむじ風の巨匠</t>
  </si>
  <si>
    <t>超過2：飛行を持つ1/1の飛行機械・トークンを1体召喚する。</t>
  </si>
  <si>
    <t>危険な状況</t>
  </si>
  <si>
    <t>あなたの次のターン開始時まで、戦場に出ている各クリーチャーは-2/-2の修整を受ける。</t>
  </si>
  <si>
    <t>無許可の分解</t>
  </si>
  <si>
    <t>クリーチャー1体を対象とし、それを破壊する。あなたがサポートをコントロールしている場合、対戦相手は3点のダメージを受ける。</t>
  </si>
  <si>
    <t>模範操縦士、デパラ</t>
  </si>
  <si>
    <t>あなたがコントロールするドワーフか機体が戦場に出たとき、エネルギー化2を行う。</t>
  </si>
  <si>
    <t>超過1：あなたのライブラリーの次のドワーフか機体を取ってくる。</t>
  </si>
  <si>
    <t>このクリーチャーが戦場に出ている間、あなたがコントロールするドワーフや機体は+3/+3の修整を受ける。</t>
  </si>
  <si>
    <t>配分の領事、カンバール</t>
  </si>
  <si>
    <t>対戦相手が呪文かサポートを唱えたとき、対戦相手は5点のダメージを受け、あなたは5点のライフを得る。</t>
  </si>
  <si>
    <t>永遠の造り手、ラシュミ</t>
  </si>
  <si>
    <t>あなたが呪文かサポートかクリーチャーを唱えたとき、あなたのライブラリーの次のカードを取ってくる。</t>
  </si>
  <si>
    <t>成し遂げた自動機械</t>
  </si>
  <si>
    <t>アラダラ急行</t>
  </si>
  <si>
    <t>機体</t>
  </si>
  <si>
    <t>搭乗1</t>
  </si>
  <si>
    <t>砦のマストドン</t>
  </si>
  <si>
    <t>あなたが3個以上の白ジェムをマッチさせたとき、あなたの次のターン開始時まで、このクリーチャーは警戒を得る。</t>
  </si>
  <si>
    <t>領事府の空船口</t>
  </si>
  <si>
    <t>壁</t>
  </si>
  <si>
    <t>ダッカラの孔雀</t>
  </si>
  <si>
    <t>あなたが3個以上の青ジェムをマッチさせたとき、あなたの次のターン開始時まで、このクリーチャーは飛行を得る。</t>
  </si>
  <si>
    <t>ナーナムのコブラ</t>
  </si>
  <si>
    <t>蛇</t>
  </si>
  <si>
    <t>あなたが3個以上の緑ジェムをマッチさせたとき、あなたの次のターン開始時まで、このクリーチャーは接死を得る。</t>
  </si>
  <si>
    <t>プラカタの柱行虫</t>
  </si>
  <si>
    <t>あなたが3個以上の黒ジェムをマッチさせたとき、あなたの次のターン開始時まで、このクリーチャーは絆魂を得る。</t>
  </si>
  <si>
    <t>改革派の貨物車</t>
  </si>
  <si>
    <t>このクリーチャーが攻撃したとき、あなたのターン終了時までこれは+1/+1の修整を受けるとともにトランプルを得る。</t>
  </si>
  <si>
    <t>自己組立機械</t>
  </si>
  <si>
    <t>組立作業員</t>
  </si>
  <si>
    <t>あなたがこのクリーチャーをと穴得たとき、あなたのライブラリーから次のこれと同じカードを取ってくる。</t>
  </si>
  <si>
    <t>航空艇</t>
  </si>
  <si>
    <t>速接会のオオトカゲ</t>
  </si>
  <si>
    <t>トカゲ</t>
  </si>
  <si>
    <t>あなたが3個以上の赤ジェムをマッチさせたとき、あなたの次のターン開始時まで、このクリーチャーは「ブロックされない」を得る。</t>
  </si>
  <si>
    <t>予言のプリズム</t>
  </si>
  <si>
    <t>カードを1枚引き、ジェム2個をあなたのプレインズウォーカーの色に変換する。</t>
  </si>
  <si>
    <t>バリスタ突撃車</t>
  </si>
  <si>
    <t>このクリーチャーが攻撃したとき、対戦相手は1点のダメージを受ける。</t>
  </si>
  <si>
    <t>搭乗2</t>
  </si>
  <si>
    <t>ボーマットのバザール船</t>
  </si>
  <si>
    <t>破砕踏歩機</t>
  </si>
  <si>
    <t>対戦相手がディフェンダーか到達を持つクリーチャーを3体以上コントロールしていないかぎり、このクリーチャーはブロックされない。</t>
  </si>
  <si>
    <t>金線の使い魔</t>
  </si>
  <si>
    <t>狐</t>
  </si>
  <si>
    <t>このクリーチャーが戦場に出たとき、あなたは2点のライフを得る。</t>
  </si>
  <si>
    <t>このクリーチャーが死亡したとき、あなたはカードを1枚引く。</t>
  </si>
  <si>
    <t>鉄華会の馬</t>
  </si>
  <si>
    <t>楕円競走車</t>
  </si>
  <si>
    <t>捕獲飛行機械</t>
  </si>
  <si>
    <t>飛行機械</t>
  </si>
  <si>
    <t>飛行 速攻</t>
  </si>
  <si>
    <t>霊気拠点</t>
  </si>
  <si>
    <t>このサポートがボードに出たとき、エネルギー化1を行う。</t>
  </si>
  <si>
    <t>ジェム1個を起動する：あなたは3マナを得る。</t>
  </si>
  <si>
    <t>抽出機構</t>
  </si>
  <si>
    <t>製造機構</t>
  </si>
  <si>
    <t>ジェム1個を起動する：エネルギー化1を行う。</t>
  </si>
  <si>
    <t>超過2：あなたがコントロールする最初のクリーチャーは+3/+3の修整を受ける。</t>
  </si>
  <si>
    <t>ボーマットの急使</t>
  </si>
  <si>
    <t>速攻 ディフェンダー</t>
  </si>
  <si>
    <t>このクリーチャーが死亡したとき、あなたはあなたの手札をすべて捨てて、その後カードを6枚引く。</t>
  </si>
  <si>
    <t>耕作者の荷馬車</t>
  </si>
  <si>
    <t>ジェム3個を起動する：あなたは3マナを得る。</t>
  </si>
  <si>
    <t>静電気式打撃体</t>
  </si>
  <si>
    <t>超過1：あなたのターン終了時まで、このクリーチャーは+X/+0の修整を受ける。Xはボード上のエネルギー化ジェムの総数に等しい。その後、ボード上からエネルギーを5個取り除く。</t>
  </si>
  <si>
    <t>高速警備車</t>
  </si>
  <si>
    <t>多用途な逸品</t>
  </si>
  <si>
    <t>超過1：あなたの次のターン開始時まで、このクリーチャーは飛行を得る。&amp;br;超過2：あなたの次のターン開始時まで、このクリーチャーは警戒を得る。</t>
  </si>
  <si>
    <t>超過3：あなたの次のターン開始時まで、このクリーチャーは+6/+6の修整を受ける。</t>
  </si>
  <si>
    <t>屑鉄場のたかり屋</t>
  </si>
  <si>
    <t>バーサーカー</t>
  </si>
  <si>
    <t>あなたがコントロールするクリーチャーが死亡したとき、このゲームでこのクリーチャーが破壊されていた場合、このクリーチャーを戦場に戻す。</t>
  </si>
  <si>
    <t>密輸人の回転翼機</t>
  </si>
  <si>
    <t>このクリーチャーが攻撃したとき、あなたはカードを1枚捨てて、1枚引く。</t>
  </si>
  <si>
    <t>搭乗3</t>
  </si>
  <si>
    <t>霊気貯蔵器</t>
  </si>
  <si>
    <t>あなたが呪文を唱えたとき、あなたは2点のライフを得て、対戦相手は2点のダメージを受ける。</t>
  </si>
  <si>
    <t>行き詰まりの罠</t>
  </si>
  <si>
    <t>このサポートがボードに出たとき、エネルギー化2を行う。</t>
  </si>
  <si>
    <t>超過1：あなたの次のターン開始時にまで、対戦相手がコントロールする最初のクリーチャーを無効化する。</t>
  </si>
  <si>
    <t>パンハモニコン</t>
  </si>
  <si>
    <t>あなたがカードを唱えたとき、あなたのライブラリーから同じタイプを持つ次のカードを取ってくる。このサポートは1シールドを失う。この効果で他のパンハモニコンを取ってくることはできない。</t>
  </si>
  <si>
    <t>金属製の巨像</t>
  </si>
  <si>
    <t>あなたがコントロールするサポートがボードに出たとき、このクリーチャーは1マナを得る。</t>
  </si>
  <si>
    <t>このクリーチャーが死亡したとき、あなたがサポートを2個以上コントロールしている場合、あなたがコントロールするサポートを2個破壊し、このクリーチャーをあなたの手札に戻す。</t>
  </si>
  <si>
    <t>領事の旗艦、スカイソブリン</t>
  </si>
  <si>
    <t>このクリーチャーが戦場に出たとき、対戦相手と、対戦相手がコントロールする各クリーチャーは5点のダメージを受ける。</t>
  </si>
  <si>
    <t>霊気池の驚異</t>
  </si>
  <si>
    <t>あなたがコントロールするクリーチャーが死亡するか、あなたがコントロールするサポートが破壊されるか、あなたが呪文を唱えたとき、エネルギー化1を行う。</t>
  </si>
  <si>
    <t>超過2：あなたのライブラリーの最初のカードを取ってくる。それはいっぱいのマナを得る。</t>
  </si>
  <si>
    <t>電招の塔</t>
  </si>
  <si>
    <t>あなたが呪文かサポートかクリーチャーを唱えたとき、エネルギー化2を行う。</t>
  </si>
  <si>
    <t>超過1：対戦相手は5点のダメージを受ける。</t>
  </si>
  <si>
    <t>*カラデシュ</t>
  </si>
  <si>
    <t>**白</t>
  </si>
  <si>
    <t>LEFT:500</t>
  </si>
  <si>
    <t>LEFT:50</t>
  </si>
  <si>
    <t>|c</t>
  </si>
  <si>
    <t>カード名</t>
  </si>
  <si>
    <t>コスト</t>
  </si>
  <si>
    <t>/</t>
  </si>
  <si>
    <t>[[《</t>
  </si>
  <si>
    <t>》&gt;</t>
  </si>
  <si>
    <t>]]</t>
  </si>
  <si>
    <t>**青</t>
  </si>
  <si>
    <t>**黒</t>
  </si>
  <si>
    <t>**赤</t>
  </si>
  <si>
    <t>**緑</t>
  </si>
  <si>
    <t>**多色</t>
  </si>
  <si>
    <t>**無色</t>
  </si>
  <si>
    <t>KLD</t>
  </si>
  <si>
    <t>AER</t>
  </si>
  <si>
    <t>飛空士の提督</t>
  </si>
  <si>
    <t>Aeronaut Admiral</t>
  </si>
  <si>
    <t>このクリーチャーが戦場に出たとき、あなたの手札の各機体は飛行を得る。</t>
  </si>
  <si>
    <t>急降下飛空士</t>
  </si>
  <si>
    <t>Airdrop Aeronauts</t>
  </si>
  <si>
    <t>修復専門家</t>
  </si>
  <si>
    <t>Restoration Specialist</t>
  </si>
  <si>
    <t>このクリーチャーが死亡したとき、あなたがコントロールしている破壊された最後の無色のクリーチャーとサポートをあなたの手札に戻す。</t>
  </si>
  <si>
    <t>浮遊化改造</t>
  </si>
  <si>
    <t>Aerial Modification</t>
  </si>
  <si>
    <t>クリーチャー1体を対象とする。それは+2/+2の修整を受けるとともに飛行を得る。</t>
  </si>
  <si>
    <t>生真面目な補充兵</t>
  </si>
  <si>
    <t>Solemn Recruit</t>
  </si>
  <si>
    <t>二段攻撃</t>
  </si>
  <si>
    <t>領事府の弾圧</t>
  </si>
  <si>
    <t>Consulate Crackdown</t>
  </si>
  <si>
    <t>対戦相手がコントロールする各サポートを破壊する。</t>
  </si>
  <si>
    <t>スラムの巧技</t>
  </si>
  <si>
    <t>Sram's Expertise</t>
  </si>
  <si>
    <t>あなたは飛行を持つ1/1の飛行機械･トークンを6体召喚する。その後、あなたの手札のマナ･コストが6以下の最初のカードはいっぱいのマナを得る。</t>
  </si>
  <si>
    <t>霊気晶の鉱夫</t>
  </si>
  <si>
    <t>Aethergeode Miner</t>
  </si>
  <si>
    <t>このクリーチャーが戦闘ダメージを与えたとき、エネルギー化2を行う。</t>
  </si>
  <si>
    <t>超過1：エネルギー化2を行う。</t>
  </si>
  <si>
    <t>極上の大天使</t>
  </si>
  <si>
    <t>Exquisite Archangel</t>
  </si>
  <si>
    <t>飛行 警戒</t>
  </si>
  <si>
    <t>このクリーチャーが死亡したとき、あなたは30点のライフを得る。</t>
  </si>
  <si>
    <t>上級建設官、スラム</t>
  </si>
  <si>
    <t>Sram, Senior Edificer</t>
  </si>
  <si>
    <t>無色のクリーチャーか無色のサポートが戦場に出たとき、このクリーチャーは+1/+1の修整を受ける。</t>
  </si>
  <si>
    <t>守られた霊気泥棒</t>
  </si>
  <si>
    <t>Shielded Aether Thief</t>
  </si>
  <si>
    <t>このクリーチャーがブロックしたとき、エネルギー化1を行う。</t>
  </si>
  <si>
    <t>超過1：あなたはカードを1枚引く。</t>
  </si>
  <si>
    <t>風友会の強襲者</t>
  </si>
  <si>
    <t>Wind-Kin Raiders</t>
  </si>
  <si>
    <t>速製職人のスパイ</t>
  </si>
  <si>
    <t>Quicksmith Spy</t>
  </si>
  <si>
    <t>このクリーチャーが戦場に出たとき、あなたはカードをX枚引く。Xはあなたがコントロールするサポートの総数に等しい。</t>
  </si>
  <si>
    <t>バラルの巧技</t>
  </si>
  <si>
    <t>Baral's Expertise</t>
  </si>
  <si>
    <t>対戦相手の手札のカードが5枚以下の場合、対戦相手がコントロールするクリーチャー1体を対象とし、それをオーナーの手札に戻す。あなたの手札のマナ･コストが8以下の最初のカードはいっぱいのマナを得る。</t>
  </si>
  <si>
    <t>発明品の唸り</t>
  </si>
  <si>
    <t>Whir of Invention</t>
  </si>
  <si>
    <t>あなたのライブラリーから最初のサポートを取ってきて、それを戦場に出す。</t>
  </si>
  <si>
    <t>霊気海嘯の鯨</t>
  </si>
  <si>
    <t>Aethertide Whale</t>
  </si>
  <si>
    <t>このクリーチャーが戦場に出たとき、エネルギー化10を行う。</t>
  </si>
  <si>
    <t>遵法長、バラル</t>
  </si>
  <si>
    <t>Baral, Chief of Compliance</t>
  </si>
  <si>
    <t>ウィザード</t>
  </si>
  <si>
    <t>あなたのターン開始時に、あなたの手札の各呪文は4マナを得る。</t>
  </si>
  <si>
    <t>あなたが呪文を唱えたとき、あなたはカードを1枚引く。</t>
  </si>
  <si>
    <t>機械化製法</t>
  </si>
  <si>
    <t>Mechanized Production</t>
  </si>
  <si>
    <t>超過3：あなたがコントロールする各クリーチャーを強化する。</t>
  </si>
  <si>
    <t>才気ある霊基体</t>
  </si>
  <si>
    <t>Gifted Aetherborn</t>
  </si>
  <si>
    <t>吸血鬼</t>
  </si>
  <si>
    <t>接死 絆魂</t>
  </si>
  <si>
    <t>鉄覆いの革命家</t>
  </si>
  <si>
    <t>Ironclad Revolutionary</t>
  </si>
  <si>
    <t>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t>
  </si>
  <si>
    <t>枉惑な調達者</t>
  </si>
  <si>
    <t>Sly Requisitioner</t>
  </si>
  <si>
    <t>あなたがコントロールするサポートが破壊されたとき、あなたは飛行を持つ1/1の飛行機械･トークンを1体召喚する。</t>
  </si>
  <si>
    <t>ゴンティの策謀</t>
  </si>
  <si>
    <t>Gonti's Machinations</t>
  </si>
  <si>
    <t>あなたがダメージを受けたとき、エネルギー1を行う。</t>
  </si>
  <si>
    <t>このサポートが破壊されたとき、ボード上にエネルギー化ジェムが2個以上ある場合、対戦相手は5点のダメージを受け、あなたは5点のライフを得て、ボード上からエネルギー化ジェムを2個取り除く。</t>
  </si>
  <si>
    <t>光袖会の収集者</t>
  </si>
  <si>
    <t>Glint-Sleeve Siphoner</t>
  </si>
  <si>
    <t>このクリーチャーが戦場に出たか戦闘ダメージを与えたとき、エネルギー化1を行う。</t>
  </si>
  <si>
    <t>あなたのターン開始時に、ボード上にエネルギー化ジェムが2個以上ある場合、ボード上からエネルギー化ジェムを2個取り除き、あなたはカードを1枚引く。</t>
  </si>
  <si>
    <t>橋上の戦い</t>
  </si>
  <si>
    <t>Battle at the Bridge</t>
  </si>
  <si>
    <t>クリーチャー1体を対象とする。-X/-Xの修整を受け、あなたはX点のライフを得る。Xはあなたがコントロールするサポートの総数に等しい。</t>
  </si>
  <si>
    <t>ヤヘンニの巧技</t>
  </si>
  <si>
    <t>Yahenni's Expertise</t>
  </si>
  <si>
    <t>あなたの次のターン開始時まで、各クリーチャーは-5/-5の修整を受ける。その後、あなたの手札のマナ･コストが6以下の最初のクリーチャーはいっぱいのマナを得る。</t>
  </si>
  <si>
    <t>艱苦の伝令</t>
  </si>
  <si>
    <t>Herald of Anguish</t>
  </si>
  <si>
    <t>あなたのターン終了時に、対戦相手はカードを1枚捨てる。</t>
  </si>
  <si>
    <t>あなたがコントロールするサポートが破壊されたとき、対戦相手がコントロールする最初のクリーチャーは-2/-2の修整を受ける。</t>
  </si>
  <si>
    <t>不死の援護者、ヤヘンニ</t>
  </si>
  <si>
    <t>Yahenni, Undying Partisan</t>
  </si>
  <si>
    <t>対戦相手がコントロールするクリーチャーが死亡したとき、このクリーチャーは+1/+1の修整を受ける。</t>
  </si>
  <si>
    <t>あなたがコントロールするクリーチャーが死亡したとき、あなたのターン終了時まで、このクリーチャーはダメージ軽減とバーサーカーを得る。</t>
  </si>
  <si>
    <t>怒れる巨人</t>
  </si>
  <si>
    <t>Enraged Giant</t>
  </si>
  <si>
    <t>巨人</t>
  </si>
  <si>
    <t>トランプル 速攻</t>
  </si>
  <si>
    <t>無謀なレーサー</t>
  </si>
  <si>
    <t>Reckless Racer</t>
  </si>
  <si>
    <t>飲み込む炎</t>
  </si>
  <si>
    <t>Hungry Flames</t>
  </si>
  <si>
    <t>対戦相手がコントロールするクリーチャー1体を対象とする。それは3点のダメージを受け、対戦相手は3点のダメージを受ける。</t>
  </si>
  <si>
    <t>グレムリンの侵入</t>
  </si>
  <si>
    <t>Gremlin Infestation</t>
  </si>
  <si>
    <t>あなたのターン終了時に、対戦相手が1個以上のサポートをコントロールしている場合、対戦相手は2点のダメージを受ける。</t>
  </si>
  <si>
    <t>対戦相手のコントロールするトークンでないサポートが破壊されたとき、2/2のグレムリン･トークンを2体召喚し、このサポートを破壊する。</t>
  </si>
  <si>
    <t>無秩序街の主</t>
  </si>
  <si>
    <t>Freejam Regent</t>
  </si>
  <si>
    <t>超過1：あなたの次のターン開始時まで、このクリーチャーは+2/0の修整を受ける。</t>
  </si>
  <si>
    <t>カーリ・ゼヴの巧技</t>
  </si>
  <si>
    <t>Kari Zev's Expertise</t>
  </si>
  <si>
    <t>対戦相手がコントロールする機体1つを対象とする。ターン終了時まで、あなたはそれのコントロールを得る。それは速攻を得る。その後、あなたの手札のマナ･コストが4以下の最初のカードはいっぱいのマナを得る。</t>
  </si>
  <si>
    <t>グレムリン解放</t>
  </si>
  <si>
    <t>Release the Gremlins</t>
  </si>
  <si>
    <t>対戦相手がコントロールするサポートを最大3個破壊し、その後、あなたは2/2のグレムリン･トークンを3体召喚する。</t>
  </si>
  <si>
    <t>航空船を強襲する者、カーリ・ゼヴ</t>
  </si>
  <si>
    <t>Kari Zev, Skyship Raider</t>
  </si>
  <si>
    <t>海賊</t>
  </si>
  <si>
    <t>先制攻撃 威迫</t>
  </si>
  <si>
    <t>このクリーチャーが攻撃したとき、このクリーチャーは+2/+1の修整を受ける。</t>
  </si>
  <si>
    <t>稲妻駆け</t>
  </si>
  <si>
    <t>Lightning Runner</t>
  </si>
  <si>
    <t>二段攻撃 速攻</t>
  </si>
  <si>
    <t>超過1：あなたのターン終了時まで、あなたがコントロールする各クリーチャーは+X/+Yの修整を受ける。Xはそのクリーチャーの基本のパワーに等しく、Yはそのクリーチャーの基本のタフネスに等しい。</t>
  </si>
  <si>
    <t>隠れた薬草医</t>
  </si>
  <si>
    <t>Hidden Herbalists</t>
  </si>
  <si>
    <t>ナーナムの改革派</t>
  </si>
  <si>
    <t>Narnam Renegade</t>
  </si>
  <si>
    <t>ピーマの霊気予見者</t>
  </si>
  <si>
    <t>Peema Aether-Seer</t>
  </si>
  <si>
    <t>このクリーチャーが戦場に出たとき、エネルギー化Xを行う。Xはあなたの手札のカードの枚数に等しい。</t>
  </si>
  <si>
    <t>超過2：あなたのターン終了時まで、あなたがコントロールする最初のクリーチャーはバーサーカーを得る。</t>
  </si>
  <si>
    <t>緑地帯の暴れ者</t>
  </si>
  <si>
    <t>Greenbelt Rampager</t>
  </si>
  <si>
    <t>このクリーチャーが戦場に出たとき、ボード上にエネルギー化ジェムが2個以上ある場合、ボード上からエネルギー化ジェムを2個取り除く。</t>
  </si>
  <si>
    <t>このクリーチャーが戦場に出たとき、ボード上のエネルギー化ジェムが2個以下(2個未満)の場合、エネルギー化1を行い、このクリーチャーをあなたの手札に戻す。</t>
  </si>
  <si>
    <t>英雄的介入</t>
  </si>
  <si>
    <t>Heroic Intervention</t>
  </si>
  <si>
    <t>あなたの次のターン開始時まで、あなたがコントロールする各クリーチャーはダメージ軽減と呪禁を得る。</t>
  </si>
  <si>
    <t>霊気風浴び</t>
  </si>
  <si>
    <t>Aetherwind Basker</t>
  </si>
  <si>
    <t>このクリーチャーが戦場に出たかダメージを与えたとき、エネルギー化Xを行う。Xはあなたがコントロールするクリーチャーの総数に等しい。</t>
  </si>
  <si>
    <t>超過1：あなたのターン終了時まで、このクリーチャーは+3/+3の修整を受ける。</t>
  </si>
  <si>
    <t>ピーマの改革派、リシュカー</t>
  </si>
  <si>
    <t>Rishkar, Peema Renegade</t>
  </si>
  <si>
    <t>このクリーチャーが戦場に出たとき、あなたがコントロールする各クリーチャーは+3/+3の修整を受ける。</t>
  </si>
  <si>
    <t>あなたのターン開始時に、ジェムX個を緑に変換する。Xはあなたがコントロールするクリーチャーの総数に等しい。</t>
  </si>
  <si>
    <t>リシュカーの巧技</t>
  </si>
  <si>
    <t>Rishkar's Expertise</t>
  </si>
  <si>
    <t>ジェムX個を緑ジェムに変換する。Xはあなたの手札のカードの枚数の4倍に等しい。</t>
  </si>
  <si>
    <t>異端の飛行機械職人</t>
  </si>
  <si>
    <t>Maverick Thopterist</t>
  </si>
  <si>
    <t>辺境地の猪</t>
  </si>
  <si>
    <t>Outland Boar</t>
  </si>
  <si>
    <t>猪</t>
  </si>
  <si>
    <t>対戦相手がクリーチャーを3体以上コントロールしていないかぎり、このクリーチャーはブロックされない。</t>
  </si>
  <si>
    <t>ならず者の精製屋</t>
  </si>
  <si>
    <t>Rogue Refiner</t>
  </si>
  <si>
    <t>このクリーチャーが戦場に出たとき、あなたはカードを1枚引き、エネルギー化2を行う。</t>
  </si>
  <si>
    <t>アジャニの誓い</t>
  </si>
  <si>
    <t>Oath of Ajani</t>
  </si>
  <si>
    <t>このサポートがボード上に出たとき、あなたがコントロールする各クリーチャーは+2/+2の修整を受ける。</t>
  </si>
  <si>
    <t>超過1：あなたのコントロールする各クリーチャーは+1/+1の修整を受ける。</t>
  </si>
  <si>
    <t>領事府の弩級艦</t>
  </si>
  <si>
    <t>Consulate Dreadnought</t>
  </si>
  <si>
    <t>弾圧する構築物</t>
  </si>
  <si>
    <t>Crackdown Construct</t>
  </si>
  <si>
    <t>あなたがカードを唱えたとき、あなたのターン終了時まで、このクリーチャーは+1/+1の修整を受ける。</t>
  </si>
  <si>
    <t>財宝の守り手</t>
  </si>
  <si>
    <t>Treasure Keeper</t>
  </si>
  <si>
    <t>このクリーチャーが死亡したとき、あなたのライブラリーからマナ･コストが5以下の最初のカードを取ってくる。</t>
  </si>
  <si>
    <t>暴走急行</t>
  </si>
  <si>
    <t>Untethered Express</t>
  </si>
  <si>
    <t>このクリーチャーが攻撃したとき、このクリーチャーは+1/+1の修整を受ける。</t>
  </si>
  <si>
    <t>霊気圏の収集艇</t>
  </si>
  <si>
    <t>Aethersphere Harvester</t>
  </si>
  <si>
    <t>超過1：あなたのターン終了時まで、このクリーチャーは絆魂を得る。&amp;br;搭乗3</t>
  </si>
  <si>
    <t>平和歩きの巨像</t>
  </si>
  <si>
    <t>Peacewalker Colossus</t>
  </si>
  <si>
    <t>超過2：あなたの手札の各機体は4マナを得る。</t>
  </si>
  <si>
    <t>歩行バリスタ</t>
  </si>
  <si>
    <t>Walking Ballista</t>
  </si>
  <si>
    <t>あなたのターン開始時に、対戦相手はX点のダメージを受け、このクリーチャーは-1/-1の修整を受ける。Xはこのクリーチャーのパワーに等しい。</t>
  </si>
  <si>
    <t>キランの真意号</t>
  </si>
  <si>
    <t>Heart of Kiran</t>
  </si>
  <si>
    <t>このクリーチャーが戦場に出たとき、製造4を行う。</t>
  </si>
  <si>
    <t>搭乗4</t>
  </si>
  <si>
    <t>ゴンティの霊気心臓</t>
  </si>
  <si>
    <t>Gonti's Aether Heart</t>
  </si>
  <si>
    <t>あなたがコントロールするトークンでないサポートがボードに出たとき、エネルギー化2を行う。</t>
  </si>
  <si>
    <t>超過3：あなたは1回の入れ替えを得る。このサポートは1シールドを失う。</t>
  </si>
  <si>
    <t>次元橋</t>
  </si>
  <si>
    <t>Planar Bridge</t>
  </si>
  <si>
    <t>超過3：対戦相手のライブラリーから最初のクリーチャーを取ってきて、あなたのライブラリーの一番上に置く。その後、それをあなたのコントロール下で戦場に出す。</t>
  </si>
  <si>
    <t>このクリーチャーが戦場に出たとき、</t>
  </si>
  <si>
    <t>Target creature gets +2/+2 and Flying.</t>
  </si>
  <si>
    <t>When this creature enters the battlefield, each Vehicle in your hand gains Flying.</t>
  </si>
  <si>
    <t>When this creature deals combat damage, Energize 2. Overload 1:Energize 2.</t>
  </si>
  <si>
    <t>When this creature enters the battlefield, Energize 2.&amp;br;Overload 1:This creature gains Lifelink until the end of your turn.&amp;br;Crew 3.</t>
  </si>
  <si>
    <t>When this creature enters the battlefield, Energize 10.</t>
  </si>
  <si>
    <t>When this creature enters the battlefield or deals damage, Energize X, where X is the amount of creatures you control.&amp;br;Overload 1:this creature gets +3/+3 until the end of your turn.</t>
  </si>
  <si>
    <t>When this creature enters the battlefield, you gain 5 life.</t>
  </si>
  <si>
    <t>When this creature enters the battlefield, each spell in your hand gains 3 mana.&amp;br;When you draw a spell, that spell gains 3 mana.&amp;br;When you cast a spell, you draw 1 card.</t>
  </si>
  <si>
    <t>If your opponent controls 5 or less cards in hand, target creature your opponent controls is Returned to it's owner's hand and the first card in your hand with a cost of 8 or less gains full mana.</t>
  </si>
  <si>
    <t>Target creature gets -X/-X and you gain X life, where X is the amount of supports you control.</t>
  </si>
  <si>
    <t>Each support your opponent controls is Destroyed.</t>
  </si>
  <si>
    <t>Crew 2</t>
  </si>
  <si>
    <t>When you cast a card, this creature gets +1/+1 until the end of your turn.</t>
  </si>
  <si>
    <t>When this creature dies, you gain 30 life.</t>
  </si>
  <si>
    <t>Overload 1:This creature gets +2/0 until the beginning of your next turn.</t>
  </si>
  <si>
    <t>When this creature enters the battlefield or deals combat damage, Energize 1.&amp;br;At the beginning of your turn, if there are 2 or more Energize gems on the board, remove 2 Energize gems from the board and you draw 1 card.</t>
  </si>
  <si>
    <t>When a non-token support you control enters the board, Energize 2.&amp;br;Overload 3:You gain 1 swap.</t>
  </si>
  <si>
    <t>When you take damage, Energize 1.&amp;br;When this support is Destroyed, if there are at least 2 Energize gems on the board, your opponent takes 5 damage, you gain 5 life and you remove 2 Energize gems from the board.</t>
  </si>
  <si>
    <t>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t>
  </si>
  <si>
    <t>At the end of your turn, if your opponent controls at least 1 support, your opponent takes 2 damage.&amp;br;When a non-token support your opponent controls is Destroyed, you summon 2 2/2 Gremlin tokens and this support is Destroyed.</t>
  </si>
  <si>
    <t>When this creature enters the battlefield, Fabricate 4.&amp;br;Crew 4.</t>
  </si>
  <si>
    <t>At the end of your turn, your opponent discards 1 card.&amp;br;When a support you control is Destroyed, the first creature your opponent controls gets -2/-2.</t>
  </si>
  <si>
    <t>Each creature you control gains Prevent Damage and Hexproof until the beginning of your next turn.</t>
  </si>
  <si>
    <t>Target creature your opponent controls takes 3 damage and your opponent takes 3 damage.</t>
  </si>
  <si>
    <t>When this creature enters the battlefield, if you control at least 1 support, this creature gets +2/+2, your opponent takes 2 damage and a support you control is Destroyed.</t>
  </si>
  <si>
    <t>This creature can't block.&amp;br;When this creature attacks, this creature gets +2/+1.</t>
  </si>
  <si>
    <t>Target Vehicle your opponent controls is controlled by you and gains Haste until the end of your turn and the first card in your hand with a cost of 4 or less gains full mana.</t>
  </si>
  <si>
    <t>When this creature deals combat damage, Energize 2.&amp;br;Overload 1:Each creature you control gets +X/+Y, where X is the creature's base power and Y is the creature's base toughness until the end of your turn.</t>
  </si>
  <si>
    <t>Overload 3:Each creature you control is Reinforced.</t>
  </si>
  <si>
    <t>When this support enters the board, each creature you control gets +2/+2.&amp;br;Overload 1:Each creature you control gets +1/+1.</t>
  </si>
  <si>
    <t>This creature is unblockable unless your opponent controls at least 3 creatures.</t>
  </si>
  <si>
    <t>Overload 2:Each Vehicle in your hand gains 4 mana.&amp;br;Crew 3.</t>
  </si>
  <si>
    <t>When this creature enters the battlefield, Energize X, where X is the amount of cards in your hand.&amp;br;Overload 2:The first creature you control gains Berserker until the end of your turn.</t>
  </si>
  <si>
    <t>Overload 3:Fetch the first creature in your opponent's library to the top of your library and then place it on the battlefield under your control.</t>
  </si>
  <si>
    <t>When this creature enters the battlefield, you draw X cards, where X is the amount of supports you control.</t>
  </si>
  <si>
    <t>When this creature attacks, you discard 1 card and you draw 1 card.</t>
  </si>
  <si>
    <t>Up to 3 supports your opponent controls are Destroyed and you summon 3 2/2 Gremlin tokens</t>
  </si>
  <si>
    <t>When this creature dies, the last colorless creature and support you controlled that were Destroyed are returned to your hand.</t>
  </si>
  <si>
    <t>When this creature enters the battlefield, each creature you control gets +3/+3.&amp;br;At the beginning of your turn, X gems are converted to green gems, where X is the amount of creatures you control.</t>
  </si>
  <si>
    <t>X gems are converted to green gems, where X is the amount of cards in your hand multiplied by 4.</t>
  </si>
  <si>
    <t>When this creature enters the battlefield, you draw 1 card and Energize 2.</t>
  </si>
  <si>
    <t>When this creature blocks, Energize 1.&amp;br;Overload 1:You draw 1 card.</t>
  </si>
  <si>
    <t>When a non-token support you control is Destroyed, you summon 1 1/1 Thopter token with Flying.</t>
  </si>
  <si>
    <t>When a colorless creature or colorless support enters the battlefield, this creature gets +1/+1.</t>
  </si>
  <si>
    <t>You summon 6 1/1 Thopter tokens with Flying and the first card in your hand with a cost of 6 or less gains full mana.</t>
  </si>
  <si>
    <t>When this creature dies, fetch the first card with a cost of 5 or lower from your Library and give it full mana.</t>
  </si>
  <si>
    <t>When this creature attacks, this creature gets +1/+1.&amp;br;Crew 2.</t>
  </si>
  <si>
    <t>Overload 2:This creature gets +1/+1.&amp;br;At the beginning of your turn, your opponent takes X damage, where X is equal to this creature's power, and this creature gets -1/-1</t>
  </si>
  <si>
    <t>Fetch the first support in your library and place it on the battlefield.</t>
  </si>
  <si>
    <t>When a creature your opponent controls dies, this creature gets +1/+1.&amp;br;When a creature you control dies, this creature gains Prevent Damage and Berserker until the end of your turn.</t>
  </si>
  <si>
    <t>Each creature gets -5/-5 until the beginning of your next turn and the first creature in your hand with a cost of 6 or less gains full mana.</t>
  </si>
  <si>
    <t>#contents()</t>
  </si>
  <si>
    <t>[[</t>
  </si>
  <si>
    <t>《</t>
  </si>
  <si>
    <t>飛空士の提督/Aeronaut Admiral</t>
  </si>
  <si>
    <t>》</t>
  </si>
  <si>
    <t>急降下飛空士/Airdrop Aeronauts</t>
  </si>
  <si>
    <t>修復専門家/Restoration Specialist</t>
  </si>
  <si>
    <t>浮遊化改造/Aerial Modification</t>
  </si>
  <si>
    <t>生真面目な補充兵/Solemn Recruit</t>
  </si>
  <si>
    <t>領事府の弾圧/Consulate Crackdown</t>
  </si>
  <si>
    <t>スラムの巧技/Sram's Expertise</t>
  </si>
  <si>
    <t>霊気晶の鉱夫/Aethergeode Miner</t>
  </si>
  <si>
    <t>極上の大天使/Exquisite Archangel</t>
  </si>
  <si>
    <t>上級建設官、スラム/Sram, Senior Edificer</t>
  </si>
  <si>
    <t>**</t>
  </si>
  <si>
    <t>守られた霊気泥棒/Shielded Aether Thief</t>
  </si>
  <si>
    <t>風友会の強襲者/Wind-Kin Raiders</t>
  </si>
  <si>
    <t>速製職人のスパイ/Quicksmith Spy</t>
  </si>
  <si>
    <t>バラルの巧技/Baral's Expertise</t>
  </si>
  <si>
    <t>発明品の唸り/Whir of Invention</t>
  </si>
  <si>
    <t>霊気海嘯の鯨/Aethertide Whale</t>
  </si>
  <si>
    <t>遵法長、バラル/Baral, Chief of Compliance</t>
  </si>
  <si>
    <t>機械化製法/Mechanized Production</t>
  </si>
  <si>
    <t>才気ある霊基体/Gifted Aetherborn</t>
  </si>
  <si>
    <t>鉄覆いの革命家/Ironclad Revolutionary</t>
  </si>
  <si>
    <t>枉惑な調達者/Sly Requisitioner</t>
  </si>
  <si>
    <t>ゴンティの策謀/Gonti's Machinations</t>
  </si>
  <si>
    <t>光袖会の収集者/Glint-Sleeve Siphoner</t>
  </si>
  <si>
    <t>橋上の戦い/Battle at the Bridge</t>
  </si>
  <si>
    <t>ヤヘンニの巧技/Yahenni's Expertise</t>
  </si>
  <si>
    <t>艱苦の伝令/Herald of Anguish</t>
  </si>
  <si>
    <t>不死の援護者、ヤヘンニ/Yahenni, Undying Partisan</t>
  </si>
  <si>
    <t>怒れる巨人/Enraged Giant</t>
  </si>
  <si>
    <t>無謀なレーサー/Reckless Racer</t>
  </si>
  <si>
    <t>飲み込む炎/Hungry Flames</t>
  </si>
  <si>
    <t>グレムリンの侵入/Gremlin Infestation</t>
  </si>
  <si>
    <t>無秩序街の主/Freejam Regent</t>
  </si>
  <si>
    <t>カーリ・ゼヴの巧技/Kari Zev's Expertise</t>
  </si>
  <si>
    <t>グレムリン解放/Release the Gremlins</t>
  </si>
  <si>
    <t>航空船を強襲する者、カーリ・ゼヴ/Kari Zev, Skyship Raider</t>
  </si>
  <si>
    <t>稲妻駆け/Lightning Runner</t>
  </si>
  <si>
    <t>隠れた薬草医/Hidden Herbalists</t>
  </si>
  <si>
    <t>ナーナムの改革派/Narnam Renegade</t>
  </si>
  <si>
    <t>ピーマの霊気予見者/Peema Aether-Seer</t>
  </si>
  <si>
    <t>緑地帯の暴れ者/Greenbelt Rampager</t>
  </si>
  <si>
    <t>英雄的介入/Heroic Intervention</t>
  </si>
  <si>
    <t>霊気風浴び/Aetherwind Basker</t>
  </si>
  <si>
    <t>ピーマの改革派、リシュカー/Rishkar, Peema Renegade</t>
  </si>
  <si>
    <t>リシュカーの巧技/Rishkar's Expertise</t>
  </si>
  <si>
    <t>異端の飛行機械職人/Maverick Thopterist</t>
  </si>
  <si>
    <t>辺境地の猪/Outland Boar</t>
  </si>
  <si>
    <t>ならず者の精製屋/Rogue Refiner</t>
  </si>
  <si>
    <t>アジャニの誓い/Oath of Ajani</t>
  </si>
  <si>
    <t>領事府の弩級艦/Consulate Dreadnought</t>
  </si>
  <si>
    <t>弾圧する構築物/Crackdown Construct</t>
  </si>
  <si>
    <t>財宝の守り手/Treasure Keeper</t>
  </si>
  <si>
    <t>暴走急行/Untethered Express</t>
  </si>
  <si>
    <t>霊気圏の収集艇/Aethersphere Harvester</t>
  </si>
  <si>
    <t>平和歩きの巨像/Peacewalker Colossus</t>
  </si>
  <si>
    <t>歩行バリスタ/Walking Ballista</t>
  </si>
  <si>
    <t>キランの真意号/Heart of Kiran</t>
  </si>
  <si>
    <t>ゴンティの霊気心臓/Gonti's Aether Heart</t>
  </si>
  <si>
    <t>次元橋/Planar Bridge</t>
  </si>
  <si>
    <t>MP</t>
  </si>
  <si>
    <t>電結の荒廃者</t>
  </si>
  <si>
    <t>Arcbound Ravager</t>
  </si>
  <si>
    <t>サポートが破壊されたとき、このクリーチャーは+1/+1の修正を受ける。</t>
  </si>
  <si>
    <t>When a support is destroyed, this creature gets +1/+1.</t>
  </si>
  <si>
    <t>Adverse Conditions</t>
  </si>
  <si>
    <t>Disable target creature until the beginning of you next turn.&amp;br;Summon 1 1/1 colorless Eldrazi Scion with ‘When this creature dies, you gain 3 mana'.</t>
  </si>
  <si>
    <t>羽ばたき飛行機械</t>
  </si>
  <si>
    <t>Ornithopter</t>
  </si>
  <si>
    <t>Akoum Firebird</t>
  </si>
  <si>
    <t>Landfall Red:if this creature has been Destroyed this game, return it to the battlefield.</t>
  </si>
  <si>
    <t>白金の天使</t>
  </si>
  <si>
    <t>Platinum Angel</t>
  </si>
  <si>
    <t>飛行　</t>
  </si>
  <si>
    <t>このクリーチャーが戦場に出ている間、あなたのプレインズウォーカーがダメージを受ける場合、代わりにこのクリーチャーは-1</t>
  </si>
  <si>
    <t>-1の修正を受ける。</t>
  </si>
  <si>
    <t>While this creature is on the battlefield, if your Planeswalker would take damage, this creature gets -1/-1 instead.</t>
  </si>
  <si>
    <t>Akoum Hellkite</t>
  </si>
  <si>
    <t>Landfall Red:Deal 8 damage to the first creature your opponent controls.&amp;br;Landfall:Deal 4 damage to the first creature your opponent controls.</t>
  </si>
  <si>
    <t>隔離するタイタン</t>
  </si>
  <si>
    <t>Sundering Titan</t>
  </si>
  <si>
    <t>ゴーレム</t>
  </si>
  <si>
    <t>このクリーチャーが戦場に出たか死亡したとき、対戦相手のプレインズウォーカーの色の各ジェムを破壊する。</t>
  </si>
  <si>
    <t>When this creature enters the battlefield or dies, each gem of your opponent's Planeswalker color is destroyed.</t>
  </si>
  <si>
    <t>Akoum Stonewaker</t>
  </si>
  <si>
    <t>When any player performs a Landfall, summon 1 3/1 red Elemental with Trample and Haste. The token is Destroyed at the end of your turn.</t>
  </si>
  <si>
    <t>ワームとぐろエンジン</t>
  </si>
  <si>
    <t>Wurmcoil Engine</t>
  </si>
  <si>
    <t>ワーム</t>
  </si>
  <si>
    <t>接死　絆魂　</t>
  </si>
  <si>
    <t>このクリーチャーが死亡したとき、あなたがコントロールする各クリーチャーは+4</t>
  </si>
  <si>
    <t>+4の修正を受けるとともに接死を得る。</t>
  </si>
  <si>
    <t>When this creature dies, each creature you control gets +4/+4 and Deathtouch.</t>
  </si>
  <si>
    <t>Aligned Hedron Network</t>
  </si>
  <si>
    <t>Each creature with Power of 5 or more are Disabled.</t>
  </si>
  <si>
    <t>黒の万力</t>
  </si>
  <si>
    <t>Black Vise</t>
  </si>
  <si>
    <t>対戦相手のターン開始時に、対戦相手はX点のダメージを受ける。Xは対戦相手の手札のカードの枚数の2倍に等しい。</t>
  </si>
  <si>
    <t>At the beginning of your opponent's turn, your opponent takes X damage, where X is the amount of cards in your opponent's hand multiplied by 2.</t>
  </si>
  <si>
    <t>Ally Encampment</t>
  </si>
  <si>
    <t>At the beginning of your turn, gain 1 mana.&amp;br;Activate 1:Each Ally creature in your hand gains 1 mana.</t>
  </si>
  <si>
    <t>勇者の兜</t>
  </si>
  <si>
    <t>Champion's Helm</t>
  </si>
  <si>
    <t>このサポートがボードにある間、あなたがコントロールする最初のクリーチャーは0/+4の修正を受ける。</t>
  </si>
  <si>
    <t>あなたが「魔力の篭手」と「稲妻のすね当て」をコントロールしている場合、あなたがコントロールする最初のクリーチャーは呪禁を得る。</t>
  </si>
  <si>
    <t>While this support is on the board, the first creature you control gets 0/+4. If you also control Gauntlet of Power and Lightning Greaves, the first creature you control gains Hexproof.</t>
  </si>
  <si>
    <t>Altar's Reap</t>
  </si>
  <si>
    <t>Destroy target creature you control and Draw 2 cards.</t>
  </si>
  <si>
    <t>金属モックス</t>
  </si>
  <si>
    <t>Chrome Mox</t>
  </si>
  <si>
    <t>あなたのターン開始時に、あなたは3個のジェムをあなたのプレインズウォーカーの色に変換する。</t>
  </si>
  <si>
    <t>At the beginning of your turn, you convert 3 gems to your Planeswalker's color.</t>
  </si>
  <si>
    <t>Angel of Renewal</t>
  </si>
  <si>
    <t>When this creature enters the battlefield, gain life equal to the amount of creatures you control on the battlefield times 2.</t>
  </si>
  <si>
    <t>防御の光網</t>
  </si>
  <si>
    <t>Defense Grid</t>
  </si>
  <si>
    <t>このサポートがボードにある間、対戦相手の手札の各呪文のマナ・コストが5多くなる。</t>
  </si>
  <si>
    <t>While this support is on the board, each spell in your opponent's hand costs 5 more.</t>
  </si>
  <si>
    <t>Angelic Captain</t>
  </si>
  <si>
    <t>When this creature attacks, it gains +2/+2 per other Ally creatures you control.</t>
  </si>
  <si>
    <t>魔力の篭手</t>
  </si>
  <si>
    <t>Gauntlet of Power</t>
  </si>
  <si>
    <t>このサポートがボードにある間、あなたがコントロールする最初のクリーチャーは+4/0の修正を受ける。</t>
  </si>
  <si>
    <t>あなたが「勇者の兜」と「稲妻のすね当て」をコントロールしている場合、あなたがコントロールする最初のクリーチャーは二段攻撃を得る。</t>
  </si>
  <si>
    <t>While this support is on the board, the first creature you control gets +4/0. If you also control Champion's Helm and Lightning Greaves, the first creature you control gains Double Strike.</t>
  </si>
  <si>
    <t>Angelic Gift</t>
  </si>
  <si>
    <t>Give Flying to target creature and Draw 1 card.</t>
  </si>
  <si>
    <t>稲妻のすね当て</t>
  </si>
  <si>
    <t>Lightning Greaves</t>
  </si>
  <si>
    <t>このサポートがボードにある間、あなたがコントロールする最初のクリーチャーは速攻を得る。</t>
  </si>
  <si>
    <t>あなたが「勇者の兜」と「魔力の篭手」をコントロールしている場合、あなたがコントロールする最初のクリーチャーは「ブロックされない」を得る。</t>
  </si>
  <si>
    <t>While this support is on the board, the first creature you control gains Haste. If you also control Champion's Helm and Gauntlet of Power, the first creature you control gains Unblockable.</t>
  </si>
  <si>
    <t>Anticipate</t>
  </si>
  <si>
    <t>Pick one card from the first 3 your library and Fetch it. The next 2 cards in your Library are moved to the bottom of your Library.</t>
  </si>
  <si>
    <t>水蓮の花びら</t>
  </si>
  <si>
    <t>Lotus Petal</t>
  </si>
  <si>
    <t>このサポートが破壊されたとき、あなたの手札の最初のカードはいっぱいのマナを得る。</t>
  </si>
  <si>
    <t>When this support is destroyed, the first card in your hand gains full mana.</t>
  </si>
  <si>
    <t>Bane of Bala Ged</t>
  </si>
  <si>
    <t>When this creature attacks, Ingest 5.</t>
  </si>
  <si>
    <t>精神の眼</t>
  </si>
  <si>
    <t>Mind's Eye</t>
  </si>
  <si>
    <t>対戦相手がカードを1枚引いた時、あなたはカードを1枚引く。</t>
  </si>
  <si>
    <t>When your opponent draws a card, you draw 1 card.</t>
  </si>
  <si>
    <t>Barrage Tyrant</t>
  </si>
  <si>
    <t>Activate 1:Destroy the first colorless creature you control and deal damage equal to it's Power times 3 to the first creature your opponent controls.</t>
  </si>
  <si>
    <t>オパールのモックス</t>
  </si>
  <si>
    <t>Mox Opal</t>
  </si>
  <si>
    <t>あなたのターン開始時に、あなたがサポートを3個以上コントロールしている場合、あなたは5マナを得る。</t>
  </si>
  <si>
    <t>At the beginning of your turn, if you control 3 or more supports, you gain 5 mana.</t>
  </si>
  <si>
    <t>Beastcaller Savant</t>
  </si>
  <si>
    <t>Activate 3 Green:The first creature in hand gains 3 mana.</t>
  </si>
  <si>
    <t>肉体と精神の剣</t>
  </si>
  <si>
    <t>Sword of Body and Mind</t>
  </si>
  <si>
    <t>このサポートがボードにある間、あなたがコントロールする最初のクリーチャーは+8/+8の修正を受ける。そのクリーチャーが攻撃したとき、あなたは2/2の緑の狼・トークンを1体召喚して、3マナを得る。</t>
  </si>
  <si>
    <t>While this support is on the board, the first creature you control gets +8/+8. When that creature attacks, you summon 1 2/2 Green Wolf token and you gain 3 mana.</t>
  </si>
  <si>
    <t>Belligerent Whiptail</t>
  </si>
  <si>
    <t>Landfall:This creature gains First Strike until the end of your turn.</t>
  </si>
  <si>
    <t>饗宴と飢餓の剣</t>
  </si>
  <si>
    <t>Sword of Feast and Famine</t>
  </si>
  <si>
    <t>このサポートがボードにある間、あなたがコントロールする最初のクリーチャーは+8/+8の修正を受ける。そのクリーチャーが攻撃したとき、あなたは3個のジェムをあなたのプレインズウォーカーの色に変換する。</t>
  </si>
  <si>
    <t>While this support is on the board, the first creature you control gets +8/+8 and when that creature attacks, you convert 3 gems to your Planeswalker's color.</t>
  </si>
  <si>
    <t>Benthic Infiltrator</t>
  </si>
  <si>
    <t>Unblockable.&amp;br;When this creature deals damage to a Planeswalker, Ingest 1.</t>
  </si>
  <si>
    <t>火と氷の剣</t>
  </si>
  <si>
    <t>Sword of Fire and Ice</t>
  </si>
  <si>
    <t>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t>
  </si>
  <si>
    <t>While this support is on the board, the first creature you control gets +8/+8 and when that creature attacks, you deal 2 damage to your opponent and each creature your opponent controls and you draw 1 card.</t>
  </si>
  <si>
    <t>Blight Herder</t>
  </si>
  <si>
    <t xml:space="preserve">When this creature enters the battlefield, Process 2 and summon 3 1/1 colorless Eldrazi Scions with ‘When this creature dies, gain 3 mana'. </t>
  </si>
  <si>
    <t>光と影の剣</t>
  </si>
  <si>
    <t>Sword of Light and Shadow</t>
  </si>
  <si>
    <t>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t>
  </si>
  <si>
    <t>While this support is on the board, the first creature you control gets +8/+8 and when that creature attacks, you gain 6 life and the last card that you controlled that was destroyed is Returned to your hand.</t>
  </si>
  <si>
    <t>Blighted Cataract</t>
  </si>
  <si>
    <t>At the beginning of your turn, gain 1 mana.&amp;br;When this Support is Destroyed, Draw 2 cards.</t>
  </si>
  <si>
    <t>戦争と平和の剣</t>
  </si>
  <si>
    <t>Sword of War and Peace</t>
  </si>
  <si>
    <t>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t>
  </si>
  <si>
    <t>While this support is on the board, the first creature you control gets +8/+8. When that creature attacks, your opponent takes X damage, where X is the amount of cards in your opponent's hand and you gain X life, where X is the amount of cards in your hand.</t>
  </si>
  <si>
    <t>Blighted Fen</t>
  </si>
  <si>
    <t>At the beginning of your turn, gain 1 mana.&amp;br;When this Support is Destroyed, Destroy the first creature your opponent controls.</t>
  </si>
  <si>
    <t>Blighted Gorge</t>
  </si>
  <si>
    <t>At the beginning of your turn, gain 1 mana.&amp;br;When this Support is Destroyed, deal 2 damage to the first creature your opponent controls.</t>
  </si>
  <si>
    <t>Blighted Steppe</t>
  </si>
  <si>
    <t>At the beginning of your turn, gain 1 mana.&amp;br;When this Support is Destroyed, gain life equal to the amount of creatures on the battlefield you control times 2.</t>
  </si>
  <si>
    <t>Blighted Woodland</t>
  </si>
  <si>
    <t>At the beginning of your turn, gain 1 mana.&amp;br;When this support is Destroyed, gain 6 mana.</t>
  </si>
  <si>
    <t>Blisterpod</t>
  </si>
  <si>
    <t>When this creature dies, summon 1 1/1 colorless Eldrazi Scion with ‘When this creature is Destroyed, gain 3 mana'.</t>
  </si>
  <si>
    <t>Bloodbond Vampire</t>
  </si>
  <si>
    <t>When you gain life, this creature gains +1/+1.</t>
  </si>
  <si>
    <t>Boiling Earth</t>
  </si>
  <si>
    <t>Deal 1 damage to each creature your opponent controls.&amp;br;Awaken 16:Summon 4 1/1 Mountain Elemental tokens with Haste.</t>
  </si>
  <si>
    <t>Bone Splinters</t>
  </si>
  <si>
    <t>Destroy target creature you control and Destroy target creature your opponent controls.</t>
  </si>
  <si>
    <t>Breaker of Armies</t>
  </si>
  <si>
    <t>Brilliant Spectrum</t>
  </si>
  <si>
    <t>Converge:Draw 1 card for each Converged mana.</t>
  </si>
  <si>
    <t>Bring to Light</t>
  </si>
  <si>
    <t>Fetch the first card in your Library. It is free.</t>
  </si>
  <si>
    <t>Brood Butcher</t>
  </si>
  <si>
    <t>When this creature enters the battlefield, summon 1 1/1 Eldrazi Scion with ‘When this creature is Destroyed, gain 3 mana'.&amp;br;Whenever a creature you control is Destroyed, the first creature your opponent controls gets -2/-2 until the end of your turn.</t>
  </si>
  <si>
    <t>Brood Monitor</t>
  </si>
  <si>
    <t>When this creature enters the battlefield, summon 1 1/1 Eldrazi Scions with ‘When this creature is Destroyed, gain 3 mana'.</t>
  </si>
  <si>
    <t>Broodhunter Wurm</t>
  </si>
  <si>
    <t>Brutal Expulsion</t>
  </si>
  <si>
    <t>If your opponent controls 5 or less cards in hand, return target creature your opponent controls to his hand and deal 5 damage to your opponent.</t>
  </si>
  <si>
    <t>Call the Scions</t>
  </si>
  <si>
    <t>Summon 2 1/1 Eldrazi Scions with ‘When this creature is Destroyed, gain 3 mana.'</t>
  </si>
  <si>
    <t>Canopy Vista</t>
  </si>
  <si>
    <t>At the beginning of your turn, convert 1 gem to White and 1 gem to Green.</t>
  </si>
  <si>
    <t>Carrier Thrall</t>
  </si>
  <si>
    <t>When this creature is Destroyed, summon 1 1/1 Eldrazi Scion with ‘When this creature is Destroyed, gain 3 mana'.</t>
  </si>
  <si>
    <t>Catacomb Sifter</t>
  </si>
  <si>
    <t>When this creature enters the battlefield, summon 1 1/1 Eldrazi Scions with ‘When this creature is Destroyed, gain 3 mana'.&amp;br;When a creature you controls is Destroyed, Draw 1 card.</t>
  </si>
  <si>
    <t>Chasm Guide</t>
  </si>
  <si>
    <t>Rally:Give Haste to each creature you control until the end of your turn.</t>
  </si>
  <si>
    <t>Cinder Glade</t>
  </si>
  <si>
    <t>At the beginning of your turn, convert 1 gem to Red and 1 gem to Green.</t>
  </si>
  <si>
    <t>Cliffside Lookout</t>
  </si>
  <si>
    <t>Activate 1:Give +1/+1 to each creature you control until the end of your turn.</t>
  </si>
  <si>
    <t>Cloud Manta</t>
  </si>
  <si>
    <t>Clutch of Currents</t>
  </si>
  <si>
    <t>If your opponent controls 5 or less cards in hand, Return target creature your opponent controls to his hand.&amp;br;Awaken 12:Summon 3 1/1 Island Elemental tokens with Haste.</t>
  </si>
  <si>
    <t>Coastal Discovery</t>
  </si>
  <si>
    <t>Draw 2 cards.&amp;br;Awaken 12:Summon 4 1/1 Island Elemental tokens with Haste.</t>
  </si>
  <si>
    <t>Complete Disregard</t>
  </si>
  <si>
    <t>Destroy target creature with Power of 3 or less and Ingest 1.</t>
  </si>
  <si>
    <t>Conduit of Ruin</t>
  </si>
  <si>
    <t>When this creature enters the battlefield, the first colorless creature in your Library is moved to the top of your Library.&amp;br;At the beginning of your turn, the first creature in your hand gains 2 mana.</t>
  </si>
  <si>
    <t>Coralhelm Guide</t>
  </si>
  <si>
    <t>Activate 1:The last creature you control is unblockable until the end of your turn.</t>
  </si>
  <si>
    <t>Courier Griffin</t>
  </si>
  <si>
    <t>When this creature enters the battlefield, you gain 2 life.</t>
  </si>
  <si>
    <t>Crumble to Dust</t>
  </si>
  <si>
    <t>Ingest all Blue and White gems.</t>
  </si>
  <si>
    <t>Cryptic Cruiser</t>
  </si>
  <si>
    <t>Activate 3:Process 1:Disable the first creature your opponent controls until the beginning of your next turn.</t>
  </si>
  <si>
    <t>Culling Drone</t>
  </si>
  <si>
    <t>When this creature deals damage to a Planeswalker, Ingest 1.</t>
  </si>
  <si>
    <t>Dampening Pulse</t>
  </si>
  <si>
    <t>When this Support is in play, each creature your opponent controls gains -1/0.</t>
  </si>
  <si>
    <t>Deathless Behemoth</t>
  </si>
  <si>
    <t>When this creature is Destroyed, if you control 2 other creatures, Destroy all creatures you control and Return this creature to the battlefield.</t>
  </si>
  <si>
    <t>Defiant Bloodlord</t>
  </si>
  <si>
    <t>When you gain life, deal 5 damage to your opponent.</t>
  </si>
  <si>
    <t>Demon's Grasp</t>
  </si>
  <si>
    <t>Give -5/-5 to target creature until the end of your turn.</t>
  </si>
  <si>
    <t>Desolation Twin</t>
  </si>
  <si>
    <t>When this creature enters the battlefield, summon 1 10/10 Eldrazi.</t>
  </si>
  <si>
    <t>Dispel</t>
  </si>
  <si>
    <t>Drain the first spell your opponent controls of all mana.</t>
  </si>
  <si>
    <t>Dominator Drone</t>
  </si>
  <si>
    <t>When this creature deals damage to a Planeswalker, Ingest 1.&amp;br;When this creature enters the battlefield, if you control a colorless creature, deal 2 damage to your opponent.</t>
  </si>
  <si>
    <t>Dragonmaster Outcast</t>
  </si>
  <si>
    <t>At the beginning of your turn, if there are 8 or more Red gems on the board, summon 1 5/5 Dragon with Flying.</t>
  </si>
  <si>
    <t>Drana, Liberator of Malakir</t>
  </si>
  <si>
    <t>Unblockable.&amp;br;When this creature deals damage to a Planeswalker, give +1/+1 to each creature you control.</t>
  </si>
  <si>
    <t>Drana's Emissary</t>
  </si>
  <si>
    <t>At the beginning of your turn, you gain 1 life and deal 1 damage to your opponent.</t>
  </si>
  <si>
    <t>Drowner of Hope</t>
  </si>
  <si>
    <t>When this creature enters the battlefield, summon 4 1/1 Eldrazi Scions with ‘When this creature is Destroyed, you gain 3 mana'.&amp;br;Whenever a colorless creature enters the battlefield under your control, Disable all of your opponent's creatures until the beginning of your turn.</t>
  </si>
  <si>
    <t>Dust Stalker</t>
  </si>
  <si>
    <t>At the end of your turn, if you do not have colorless creatures on the battlefield, Return this creature to your hand.</t>
  </si>
  <si>
    <t>Dutiful Return</t>
  </si>
  <si>
    <t>Return the last 2 creatures that were Destroyed to your hand.</t>
  </si>
  <si>
    <t>Earthen Arms</t>
  </si>
  <si>
    <t>Give +2/+2 to target creature.&amp;br;Awaken 16:Summon 4 1/1 Forest Elemental tokens with Haste.</t>
  </si>
  <si>
    <t>Eldrazi Devastator</t>
  </si>
  <si>
    <t>Eldrazi Skyspawner</t>
  </si>
  <si>
    <t>When this creature enters the battlefield, summon 1 1/1 Eldrazi Scion with ‘When this creature is Destroyed, you gain 3 mana'.</t>
  </si>
  <si>
    <t>Emeria Shepherd</t>
  </si>
  <si>
    <t>Landfall White:Return the last non-Spell that was Destroyed to the battlefield.&amp;br;Landfall:Return the last non-Spell that was Destroyed to your hand.</t>
  </si>
  <si>
    <t>Encircling Fissure</t>
  </si>
  <si>
    <t>Disable each creature your opponent controls until the beginning of your next turn.&amp;br;Awaken 6:Summon 2 1/1 Plains Elemental tokens with Haste.</t>
  </si>
  <si>
    <t>Endless One</t>
  </si>
  <si>
    <t>Awaken 15:Give +10/+10 to this creature.</t>
  </si>
  <si>
    <t>Exert Influence</t>
  </si>
  <si>
    <t>Gain control of target creature if you control 2 or less creatures.</t>
  </si>
  <si>
    <t>Expedition Envoy</t>
  </si>
  <si>
    <t>Eyeless Watcher</t>
  </si>
  <si>
    <t>When this creature enters the battlefield, summon 2 1/1 Eldrazi Scions with ‘When this creature is Destroyed, you gain 3 mana'.</t>
  </si>
  <si>
    <t>Fathom Feeder</t>
  </si>
  <si>
    <t>When this creature deals damage to a Planeswalker, Ingest 2.&amp;br;Activate 5:Draw 1 card, Ingest 1 on both you and your opponent.</t>
  </si>
  <si>
    <t>Felidar Cub</t>
  </si>
  <si>
    <t>Activate 1:Destroy a Support your opponent controls and Destroy this creature.</t>
  </si>
  <si>
    <t>Felidar Sovereign</t>
  </si>
  <si>
    <t>Fertile Thicket</t>
  </si>
  <si>
    <t>When this Support enters the battlefield, convert 3 gems to Green.&amp;br;At the beginning of your turn, convert 1 gem to Green.</t>
  </si>
  <si>
    <t>Firemantle Mage</t>
  </si>
  <si>
    <t>Rally:Give Unblockable to each creature you control until the end of your turn.</t>
  </si>
  <si>
    <t>Forerunner of Slaughter</t>
  </si>
  <si>
    <t>When a colorless creature enters the battlefield, it gains Haste.</t>
  </si>
  <si>
    <t>From Beyond</t>
  </si>
  <si>
    <t>At the beginning of your turn, summon 1 1/1 Eldrazi Scion with ‘When this creature is Destroyed, you gain 3 mana'.&amp;br;When this Support is Destroyed, Return the last Eldrazi creature that was Destroyed to your hand.</t>
  </si>
  <si>
    <t>Geyserfield Stalker</t>
  </si>
  <si>
    <t>Menace.&amp;br;Landfall:This creature gains +2/+2 until the end of your turn.</t>
  </si>
  <si>
    <t>Ghostly Sentinel</t>
  </si>
  <si>
    <t>Giant Mantis</t>
  </si>
  <si>
    <t>Gideon's Reproach</t>
  </si>
  <si>
    <t>When a creature your opponent controls attacks, deal 6 damage to it and Destroy this Support.&amp;br;When a creature your opponent controls blocks, deal 6 damage to it and Destroy this Support.</t>
  </si>
  <si>
    <t>Goblin War Paint</t>
  </si>
  <si>
    <t>Give +1/+1 and Haste to target creature.</t>
  </si>
  <si>
    <t>Grave Birthing</t>
  </si>
  <si>
    <t>Ingest 1, summon 1 1/1 Eldrazi Scion with ‘When this creature is Destroyed, you gain 3 mana' and Draw 1 card.</t>
  </si>
  <si>
    <t>Greenwarden of Murasa</t>
  </si>
  <si>
    <t>When another non-Token creature you control is Destroyed, it is Returned to the battlefield.</t>
  </si>
  <si>
    <t>Grip of Desolation</t>
  </si>
  <si>
    <t>Destroy target creature and Ingest 2.</t>
  </si>
  <si>
    <t>Grove Rumbler</t>
  </si>
  <si>
    <t>Landfall:This creature gains +2/+2 until the end of your turn.</t>
  </si>
  <si>
    <t>Grovetender Druids</t>
  </si>
  <si>
    <t>Rally:You lose 1 mana and summon 1 1/1 Plant token.</t>
  </si>
  <si>
    <t>Gruesome Slaughter</t>
  </si>
  <si>
    <t>Each colorless creature you control deals it's Power in damage to the first creature your opponent controls instead of attacking until the end of your turn.</t>
  </si>
  <si>
    <t>Guardian of Tazeem</t>
  </si>
  <si>
    <t>Landfall Blue:Disable each creature your opponent controls until the beginning of your turn.&amp;br;Landfall:Disable each creature your opponent controls until the end of your turn.</t>
  </si>
  <si>
    <t>Guul Draz Overseer</t>
  </si>
  <si>
    <t>Landfall Black:Give +6/0 to each of your creatures until the end of your turn.&amp;br;Landfall:Give +3/0 to each of your creatures until the end of your turn.</t>
  </si>
  <si>
    <t>Hagra Sharpshooter</t>
  </si>
  <si>
    <t>Activate 1:Give -1/-1 to the first creature your opponent controls until the end of your turn.</t>
  </si>
  <si>
    <t>Halimar Tidecaller</t>
  </si>
  <si>
    <t>When this creature enters the battlefield, the last Spell with Awaken you cast is Returned to your hand.&amp;br;While this creature is on the battlefield, each Land Elemental you control gains Flying.</t>
  </si>
  <si>
    <t>Hedron Archive</t>
  </si>
  <si>
    <t>At the beginning of your turn, gain 2 mana.&amp;br;When this Support is destroyed, Draw 2 cards.</t>
  </si>
  <si>
    <t>Hedron Blade</t>
  </si>
  <si>
    <t>At the beginning of your turn, if your opponent controls a colorless creature, your first creature gains +1/+1, Deathtouch and Berserker until the end of your turn.</t>
  </si>
  <si>
    <t>Herald of Kozilek</t>
  </si>
  <si>
    <t>While this creature is on the battlefield, each colorless card you control costs 1 less.</t>
  </si>
  <si>
    <t>Hero of Goma Fada</t>
  </si>
  <si>
    <t>Rally:Give Prevent Damage and Berserker to each creature you control until the end of your turn.</t>
  </si>
  <si>
    <t>Horribly Awry</t>
  </si>
  <si>
    <t>Drain all the mana from the first creature in your opponent's hand and Ingest 1.</t>
  </si>
  <si>
    <t>Incubator Drone</t>
  </si>
  <si>
    <t>When this creature enters the battlefield, Summon 1 1/1 Eldrazi Scion with ‘When this creature is Destroyed, you gain 3 mana' and Draw 1 card.</t>
  </si>
  <si>
    <t>Infuse with the Elements</t>
  </si>
  <si>
    <t>Converge:Give target creature +X/+X and Trample until the end of your turn, where X is your Converged mana times 2.</t>
  </si>
  <si>
    <t>Inspired Charge</t>
  </si>
  <si>
    <t>Give +2/+1 to each creature you control until the end of your turn</t>
  </si>
  <si>
    <t>Kalastria Healer</t>
  </si>
  <si>
    <t>Rally:Gain 1 life and deal 1 damage to your opponent.</t>
  </si>
  <si>
    <t>Kalastria Nightwatch</t>
  </si>
  <si>
    <t>When you gain life, this creature gains Flying until the end of your turn.</t>
  </si>
  <si>
    <t>Kitesail Scout</t>
  </si>
  <si>
    <t>Kor Bladewhirl</t>
  </si>
  <si>
    <t>Rally:Give First Strike to each creature you control until the end of your turn.</t>
  </si>
  <si>
    <t>Kor Castigator</t>
  </si>
  <si>
    <t>Kor Entanglers</t>
  </si>
  <si>
    <t>Rally:Disable the first creature your opponent controls until the beginning of your next turn.</t>
  </si>
  <si>
    <t>Kozilek's Channeler</t>
  </si>
  <si>
    <t>Activate 1:Gain 2 mana.</t>
  </si>
  <si>
    <t>Kozilek's Sentinel</t>
  </si>
  <si>
    <t>When you cast a colorless Spell, Creature or Support, this creature gains +1/0 until the end of your turn.</t>
  </si>
  <si>
    <t>Lantern Scout</t>
  </si>
  <si>
    <t>Rally:Give Lifelink to each of your creatures until the end of your turn.</t>
  </si>
  <si>
    <t>Lavastep Raider</t>
  </si>
  <si>
    <t>Activate 2:Give +2/0 to this creature until the end of your turn.</t>
  </si>
  <si>
    <t>Lifespring Druid</t>
  </si>
  <si>
    <t>Activate 3:You gain 3 mana.</t>
  </si>
  <si>
    <t>Lithomancer's Focus</t>
  </si>
  <si>
    <t>Give +2/+2 and Prevent Damage to target creature until the end of your turn.</t>
  </si>
  <si>
    <t>Looming Spires</t>
  </si>
  <si>
    <t>When this Support enters the battlefield, give +1/+1 and First Strike to target creature until the end of your turn.&amp;br;At the beginning of your turn, gain 3 mana.</t>
  </si>
  <si>
    <t>Lumbering Falls</t>
  </si>
  <si>
    <t>At the beginning of your turn, convert 1 gem to Green and 1 gem to Blue.&amp;br;Activate 1:Give +3/+3 and Hexproof to the first creature you control until the beginning of your next turn.</t>
  </si>
  <si>
    <t>Makindi Patrol</t>
  </si>
  <si>
    <t>Rally:Give Vigilance to each creature you control until the beginning of your next turn.</t>
  </si>
  <si>
    <t>Makindi Sliderunner</t>
  </si>
  <si>
    <t>Landfall:Give +1/+1 to this creature until the end of your turn.</t>
  </si>
  <si>
    <t>Malakir Familiar</t>
  </si>
  <si>
    <t>When you gain life, this creature gains +1/+1 until the end of your turn.</t>
  </si>
  <si>
    <t>March from the Tomb</t>
  </si>
  <si>
    <t>Return the last 3 Ally creatures that were destroyed to the battlefield.</t>
  </si>
  <si>
    <t>Mind Raker</t>
  </si>
  <si>
    <t>When this creature enters the battlefield, Process 1:Destroy the last card in your opponent's hand.</t>
  </si>
  <si>
    <t>Mire's Malice</t>
  </si>
  <si>
    <t>Destroy the last 2 cards in your opponent's hand.&amp;br;Awaken 12:Summon 3 1/1 Swamp Elemental tokens with Haste.</t>
  </si>
  <si>
    <t>Mist Intruder</t>
  </si>
  <si>
    <t>Molten Nursery</t>
  </si>
  <si>
    <t>When you cast a colorless Spell, Creature or Support, deal 2 damage to your opponent.</t>
  </si>
  <si>
    <t>Mortuary Mire</t>
  </si>
  <si>
    <t>When this Support enters the battlefield, the last creature you controlled that was Destroyed is returned to the top of your Library.&amp;br;At the beginning of your turn, convert 1 gem to Black.</t>
  </si>
  <si>
    <t>Murasa Ranger</t>
  </si>
  <si>
    <t>Landfall:Lose 2 mana and give +2/+2 to this creature.</t>
  </si>
  <si>
    <t>Murk Strider</t>
  </si>
  <si>
    <t>When this creature enters the battlefield, Process 1:If your opponent controls 5 or less cards in hand, Return target creature your opponent controls to their hand.</t>
  </si>
  <si>
    <t>Natural Connection</t>
  </si>
  <si>
    <t>Convert 3 gems to Green.</t>
  </si>
  <si>
    <t>Nettle Drone</t>
  </si>
  <si>
    <t>Activate 1:Deal 1 damage to your opponent.&amp;br;When you cast a colorless Spell, Creature or Support, deal 1 damage to your opponent.</t>
  </si>
  <si>
    <t>Nirkana Assassin</t>
  </si>
  <si>
    <t>When you gain life, this creature gains Deathtouch until the end of your turn.</t>
  </si>
  <si>
    <t>Nissa's Renewal</t>
  </si>
  <si>
    <t>Convert 20 gems to Green and gain 30 life.</t>
  </si>
  <si>
    <t>Noyan Dar, Roil Shaper</t>
  </si>
  <si>
    <t>When you cast a Spell, give +3/+3 to this creature.</t>
  </si>
  <si>
    <t>Oblivion Sower</t>
  </si>
  <si>
    <t>When this creature enters the battlefield, Ingest 10 and Process 5 for yourself.</t>
  </si>
  <si>
    <t>Omnath, Locus of Rage</t>
  </si>
  <si>
    <t>When any player performs a Landfall, summon 1 5/5 Elemental.&amp;br;Whenever a creature with Elemental is Destroyed, deal 5 damage to your opponent.</t>
  </si>
  <si>
    <t>Ondu Champion</t>
  </si>
  <si>
    <t>Rally:Give Trample to each of your creatures until the end of your turn.</t>
  </si>
  <si>
    <t>Ondu Greathorn</t>
  </si>
  <si>
    <t>Ondu Rising</t>
  </si>
  <si>
    <t>Each of your creatures gains Lifelink until the end of your turn.&amp;br;Awaken 12:Summon 4 1/1 Plains Elemental tokens with Haste.</t>
  </si>
  <si>
    <t>Oracle of Dust</t>
  </si>
  <si>
    <t>Activate 2:Process 1:Discard your last card and Draw a card.</t>
  </si>
  <si>
    <t>Oran-Rief Hydra</t>
  </si>
  <si>
    <t>Landfall Green:This creature gains +2/+2.&amp;br;Landfall:This creature gains +1/+1.</t>
  </si>
  <si>
    <t>Oran-Rief Invoker</t>
  </si>
  <si>
    <t>Activate 1:This creature gains +8/+8 and Trample until the end of your turn.</t>
  </si>
  <si>
    <t>Outnumber</t>
  </si>
  <si>
    <t>Deal damage equal to the amount of creatures you control on the battlefield times 2 to target creature.</t>
  </si>
  <si>
    <t>Painful Truths</t>
  </si>
  <si>
    <t>Converge:Draw 1 card for each Converged mana and deal 3 damage for each Converged Mana.</t>
  </si>
  <si>
    <t>Part the Waterveil</t>
  </si>
  <si>
    <t>Whenever you match 5 or more Gems, gain 10 mana and summon 6 1/1 Island Elemental tokens with Haste.</t>
  </si>
  <si>
    <t>Pathway Arrows</t>
  </si>
  <si>
    <t>Activate 1:deal 1 damage to the first creature your opponent controls and it is Disabled until the beginning of your next turn.</t>
  </si>
  <si>
    <t>Pilgrim's Eye</t>
  </si>
  <si>
    <t>When this creature enters the battlefield, Convert 3 gems to your Planeswalker's color.</t>
  </si>
  <si>
    <t>Plated Crusher</t>
  </si>
  <si>
    <t>Plummet</t>
  </si>
  <si>
    <t>Destroy target creature with Flying.</t>
  </si>
  <si>
    <t>Prairie Stream</t>
  </si>
  <si>
    <t>At the beginning of your turn, convert 1 gem to White and 1 gem to Blue.</t>
  </si>
  <si>
    <t>Prism Array</t>
  </si>
  <si>
    <t>When any player Landfalls, the first creature your opponent controls is Disabled until the beginning of your next turn and you Draw 3 cards.</t>
  </si>
  <si>
    <t>Processor Assault</t>
  </si>
  <si>
    <t>Process 1:Deal 5 damage to target creature.</t>
  </si>
  <si>
    <t>Quarantine Field</t>
  </si>
  <si>
    <t>When this Support enters the battlefield, each Creature and Support in both players' hands is drained of its' mana.&amp;br;While this Support is on the battlefield, Creature and Support cards cost 12 more.</t>
  </si>
  <si>
    <t>Radiant Flames</t>
  </si>
  <si>
    <t>Converge:Deal damage to target creature equal to your Converged mana times 5.</t>
  </si>
  <si>
    <t>Reckless Cohort</t>
  </si>
  <si>
    <t>Reclaiming Vines</t>
  </si>
  <si>
    <t>Destroy 1 Support gem your opponent controls.</t>
  </si>
  <si>
    <t>Resolute Blademaster</t>
  </si>
  <si>
    <t>Rally:Each of your creatures gains Double Strike until the end of your turn.</t>
  </si>
  <si>
    <t>Retreat to Coralhelm</t>
  </si>
  <si>
    <t>Landfall:Disable the first creature your opponent controls until the beginning of your next turn and Draw 1 card.</t>
  </si>
  <si>
    <t>Retreat to Emeria</t>
  </si>
  <si>
    <t>Landfall:Summon 1 1/1 Kor Ally token and each creature you control gains +1/+1 until the end of your turn.</t>
  </si>
  <si>
    <t>Retreat to Hagra</t>
  </si>
  <si>
    <t>Landfall:The first creature you control gains Deathtouch and +1/0 until the end of your turn, you gain 1 life and deal 1 damage to your opponent.</t>
  </si>
  <si>
    <t>Retreat to Kazandu</t>
  </si>
  <si>
    <t>Landfall:The first creature you control gains +1/+1 and you gain 2 life.</t>
  </si>
  <si>
    <t>Retreat to Valakut</t>
  </si>
  <si>
    <t>Landfall:The first creature you control gains +2/0 and the first creature your opponent controls can't block until the end of your turn.</t>
  </si>
  <si>
    <t>Rising Miasma</t>
  </si>
  <si>
    <t>Give each creature -2/-2 until the end of your turn.&amp;br;Awaken 9:Summon 3 1/1 Swamp Elemental tokens with Haste.</t>
  </si>
  <si>
    <t>Roil Spout</t>
  </si>
  <si>
    <t>Target creature is returned on top of it's owner's Library.&amp;br;Awaken 12:Summon 4 1/1 Plains Elemental tokens with Haste.</t>
  </si>
  <si>
    <t>Roil's Retribution</t>
  </si>
  <si>
    <t>Deal 5 damage to target Disabled creature.</t>
  </si>
  <si>
    <t>Roilmage's Trick</t>
  </si>
  <si>
    <t>Each creature your opponent controls gets -3/0 until the beginning of your next turn. Draw 1 card.</t>
  </si>
  <si>
    <t>Rolling Thunder</t>
  </si>
  <si>
    <t>Deal 2 damage to your opponent and each of his creatures.&amp;br;Awaken 11:Deal 4 damage to your opponent and each his his creatures.</t>
  </si>
  <si>
    <t>Rot Shambler</t>
  </si>
  <si>
    <t>When a creature you control is Destroyed in the battlefield, this creature gains +1/+1.</t>
  </si>
  <si>
    <t>Ruin Processor</t>
  </si>
  <si>
    <t>When this creature enters the battlefield, Process 1:Gain 5 life.</t>
  </si>
  <si>
    <t>Ruination Guide</t>
  </si>
  <si>
    <t>When this creature deals damage to a Planeswalker, Ingest 1.&amp;br;While this creature is on the battlefield, each colorless creature you control gains +1/0.</t>
  </si>
  <si>
    <t>Ruinous Path</t>
  </si>
  <si>
    <t>Destroy target creature.&amp;br;Awaken 12:Summon 6 1/1 Swamp Elemental tokens with Haste.</t>
  </si>
  <si>
    <t>Rush of Ice</t>
  </si>
  <si>
    <t>Disable target creature until the beginning of your next turn.&amp;br;Awaken 12:Summon 3 1/1 Island Elemental tokens with Haste.</t>
  </si>
  <si>
    <t>Salvage Drone</t>
  </si>
  <si>
    <t>When this creature deals damage to a Planeswalker, Ingest 1.&amp;br;When this creature is Destroyed, Draw 1 card.</t>
  </si>
  <si>
    <t>Sanctum of Ugin</t>
  </si>
  <si>
    <t>At the beginning of your turn, you gain 1 mana.&amp;br;When a colorless creature you control enters the battlefield, Fetch the first colorless Creature and destroy this Support.</t>
  </si>
  <si>
    <t>Sandstone Bridge</t>
  </si>
  <si>
    <t>Give target creature +1/+1 and Vigilance until the beginning of your next turn.&amp;br;At the beginning of your turn, gain 3 mana.</t>
  </si>
  <si>
    <t>Scatter to the Winds</t>
  </si>
  <si>
    <t>Drain all the mana from the first card in your opponent's hand.&amp;br;Awaken 12:Summon 6 1/1 Island Elemental tokens with Haste.</t>
  </si>
  <si>
    <t>Scour from Existence</t>
  </si>
  <si>
    <t>Destroy target creature and Ingest 3.</t>
  </si>
  <si>
    <t>Scythe Leopard</t>
  </si>
  <si>
    <t>Landfall:This creature gains +1/+1 until the end of your turn.</t>
  </si>
  <si>
    <t>Seek the Wilds</t>
  </si>
  <si>
    <t>Fetch one creature from the next 4 in your library, then move the other 3 creatures to the bottom of your Library.</t>
  </si>
  <si>
    <t>Serene Steward</t>
  </si>
  <si>
    <t>When you gain life, lose 1 mana and the first creature you control gain +1/+1.</t>
  </si>
  <si>
    <t>Serpentine Spike</t>
  </si>
  <si>
    <t>Deal 4 damage to target creature, then deal 5 damage to target creature, then deal 6 damage to target creature.&amp;br;Ingest 5.</t>
  </si>
  <si>
    <t>Shadow Glider</t>
  </si>
  <si>
    <t>Shambling Vent</t>
  </si>
  <si>
    <t>At the beginning of your turn, convert 1 gem to White and 1 gem to Black.&amp;br;Activate 1:The first creature you control gains +2/+3 and Lifelink until the end of your turn.</t>
  </si>
  <si>
    <t>Shatterskull Recruit</t>
  </si>
  <si>
    <t>Sheer Drop</t>
  </si>
  <si>
    <t>Destroy target creature with Disabled.&amp;br;Awaken 12:Summon 3 1/1 Plains Elemental tokens with Haste.</t>
  </si>
  <si>
    <t>Shrine of the Forsaken Gods</t>
  </si>
  <si>
    <t>At the beginning of your turn, gain 1 mana.&amp;br;Activate 1:The first colorless card in your hand gains 2 mana.</t>
  </si>
  <si>
    <t>Silent Skimmer</t>
  </si>
  <si>
    <t>When this creature attacks, deal 2 damage to your opponent.</t>
  </si>
  <si>
    <t>Sire of Stagnation</t>
  </si>
  <si>
    <t>When your opponent performs a Landfall, Ingest 2 and Draw 1 cards.</t>
  </si>
  <si>
    <t>Skitterskin</t>
  </si>
  <si>
    <t>When this creature is Destroyed, if you control a colorless creature, you lose 6 mana and this creature is Returned to the battlefield.</t>
  </si>
  <si>
    <t>Skyline Cascade</t>
  </si>
  <si>
    <t>When this Support enters the battlefield, Disable target creature until the beginning of your next turn.&amp;br;At the beginning of your turn, convert 1 gem to Blue.</t>
  </si>
  <si>
    <t>Skyrider Elf</t>
  </si>
  <si>
    <t>Converge; When this creature enters the battlefield, it gains +X/+X, where X is your Converged mana.</t>
  </si>
  <si>
    <t>Slab Hammer</t>
  </si>
  <si>
    <t>Give Ingest 1 and ‘When this creature attacks, gain +2/+2 until the end of your turn' to target creature.</t>
  </si>
  <si>
    <t>Sludge Crawler</t>
  </si>
  <si>
    <t>When this creature deals damage to a Planeswalker, Ingest 1.&amp;br;Activate 1 2-turn:This creature gains +1/+1 until the end of your turn.</t>
  </si>
  <si>
    <t>Smite the Monstrous</t>
  </si>
  <si>
    <t>Destroy target creature with Power of 4 or more.</t>
  </si>
  <si>
    <t>Smoldering Marsh</t>
  </si>
  <si>
    <t>At the beginning of your turn, convert 1 gem to Red and 1 gem to Black.</t>
  </si>
  <si>
    <t>Smothering Abomination</t>
  </si>
  <si>
    <t>At the beginning of your turn, destroy each of your other creatures and each but the first of your opponent's creatures.</t>
  </si>
  <si>
    <t>Snapping Gnarlid</t>
  </si>
  <si>
    <t>Spawning Bed</t>
  </si>
  <si>
    <t>At the beginning of your turn, you gain 3 mana.&amp;br;Activate 1 1-turn:Summon 3 1/1 Eldrazi Scions with ‘When this creature is Destroyed, you gain 3 mana' and this support is Destroyed.</t>
  </si>
  <si>
    <t>Spell Shrivel</t>
  </si>
  <si>
    <t>Activate 1 2-turn:Drain the first card your opponent controls of all mana and Ingest 1.</t>
  </si>
  <si>
    <t>Stone Haven Medic</t>
  </si>
  <si>
    <t>Activate 1:Gain 1 life.</t>
  </si>
  <si>
    <t>Stonefury</t>
  </si>
  <si>
    <t>Deal 5 damage to target creature or planeswalker.</t>
  </si>
  <si>
    <t>Sunken Hollow</t>
  </si>
  <si>
    <t>At the beginning of your turn, convert 1 gem to Blue and 1 gem to Black.</t>
  </si>
  <si>
    <t>Sure Strike</t>
  </si>
  <si>
    <t>Give +3/0 and First Strike to target creature until the end of your turn.</t>
  </si>
  <si>
    <t>Swell of Growth</t>
  </si>
  <si>
    <t>Give +2/+2 to target creature until the end of your turn and convert 3 gems to green.</t>
  </si>
  <si>
    <t>Sylvan Scrying</t>
  </si>
  <si>
    <t>Convert 5 gems from your opponent's color to yours.</t>
  </si>
  <si>
    <t>Tajuru Beastmaster</t>
  </si>
  <si>
    <t>Rally:Give +1/+1 to each of your creatures until the end of your turn.</t>
  </si>
  <si>
    <t>Tajuru Stalwart</t>
  </si>
  <si>
    <t>Converge:When this creature enters the battlefield, it gains +X/+X, where X is your Converged mana.</t>
  </si>
  <si>
    <t>Tajuru Warcaller</t>
  </si>
  <si>
    <t>Rally:Give +2/+2 to each of your creatures until the end of your turn.</t>
  </si>
  <si>
    <t>Tandem Tactics</t>
  </si>
  <si>
    <t>Give +1/+2 to the first 2 creatures you control until the end of your turn and you gain 2 life.</t>
  </si>
  <si>
    <t>Territorial Baloth</t>
  </si>
  <si>
    <t>Tide Drifter</t>
  </si>
  <si>
    <t>Other creatures you control gain 0/+1.</t>
  </si>
  <si>
    <t>Tightening Coils</t>
  </si>
  <si>
    <t>Give -6/0 to target creature and it loses Flying.</t>
  </si>
  <si>
    <t>Titan's Presence</t>
  </si>
  <si>
    <t>Destroy target creature if you control a colorless creature with Power of 8 or more in hand.</t>
  </si>
  <si>
    <t>Touch of the Void</t>
  </si>
  <si>
    <t>Deal 3 damage to target creature and Ingest 1.</t>
  </si>
  <si>
    <t>Transgress the Mind</t>
  </si>
  <si>
    <t>Discard the first card in your opponent's hand.&amp;br;Ingest 1.</t>
  </si>
  <si>
    <t>Tunneling Geopede</t>
  </si>
  <si>
    <t>Landfall:Deal 1 damage to your opponent.</t>
  </si>
  <si>
    <t>Turn Against</t>
  </si>
  <si>
    <t>Gain control of target creature until the end of your turn. It gains haste.</t>
  </si>
  <si>
    <t>Ugin's Insight</t>
  </si>
  <si>
    <t>Fetch 3 cards. They gain 6 mana.</t>
  </si>
  <si>
    <t>Ulamog, the Ceaseless Hunger</t>
  </si>
  <si>
    <t>When this creature attacks, convert each gem of your opponent's primary colors to Void gems.</t>
  </si>
  <si>
    <t>Ulamog's Despoiler</t>
  </si>
  <si>
    <t>When this creature enters the battlefield, Process 2:This creature gains +4/+4.</t>
  </si>
  <si>
    <t>Ulamog's Nullifier</t>
  </si>
  <si>
    <t>When this creature enters the battlefield, Process 2:The first card in your opponent's hand is drained of all it's mana.</t>
  </si>
  <si>
    <t>Ulamog's Reclaimer</t>
  </si>
  <si>
    <t>When this creature enters the battlefield, Process 2:The last spell you cast is Returned to your hand.</t>
  </si>
  <si>
    <t>Undergrowth Champion</t>
  </si>
  <si>
    <t>When this creature takes damage or would be Destroyed by spells or effects, it loses -1/-1 instead of losing Toughness.&amp;br;Landfall:This creature gains +1/+1.</t>
  </si>
  <si>
    <t>Unified Front</t>
  </si>
  <si>
    <t>You spawn X 1/1 Kor Ally tokens, where X is your Converged mana,</t>
  </si>
  <si>
    <t>Valakut Invoker</t>
  </si>
  <si>
    <t>Activate 1:Deal 3 damage to the first creature your opponent controls.</t>
  </si>
  <si>
    <t>Valakut Predator</t>
  </si>
  <si>
    <t>Vampiric Rites</t>
  </si>
  <si>
    <t>Activate 1:The last creature you control is Destroyed. You gain 5 life and Draw 3 cards.</t>
  </si>
  <si>
    <t>Vestige of Emrakul</t>
  </si>
  <si>
    <t>Veteran Warleader</t>
  </si>
  <si>
    <t>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t>
  </si>
  <si>
    <t>Vile Aggregate</t>
  </si>
  <si>
    <t>This creature gains +3/0 per colorless creature you control.&amp;br;When this creature deals damage to a Planeswalker, Ingest 1.</t>
  </si>
  <si>
    <t>Void Attendant</t>
  </si>
  <si>
    <t>Activate 1:If there are 3 or more Void gems, summon 1 1/1 Eldrazi Scion with ‘When this creature is Destroyed, gain 3 mana'.</t>
  </si>
  <si>
    <t>Void Winnower</t>
  </si>
  <si>
    <t>When your opponent makes a match, you gain 3 mana.&amp;br;At the beginning of your turn, each creature your opponent controls with Defender, Reach or Vigilance loses that status and each creature your opponent controls without Defender, Reach or Vigilance gains Defender.</t>
  </si>
  <si>
    <t>Volcanic Upheaval</t>
  </si>
  <si>
    <t>Destroy 6 gems.</t>
  </si>
  <si>
    <t>Voracious Null</t>
  </si>
  <si>
    <t>Whenever one of your other creatures dies, this creature gains +1/+1.</t>
  </si>
  <si>
    <t>Wasteland Strangler</t>
  </si>
  <si>
    <t>When a creature you control enters the battlefield, Process 1:The first creature your opponent controls gains -3/-3.</t>
  </si>
  <si>
    <t>Wave-Wing Elemental</t>
  </si>
  <si>
    <t>Windrider Patrol</t>
  </si>
  <si>
    <t>Woodland Wanderer</t>
  </si>
  <si>
    <t>When this creature enters the battlefield, it gains +X/+X, where X is your Converged mana.</t>
  </si>
  <si>
    <t>Zada, Hedron Grinder</t>
  </si>
  <si>
    <t>Whenever you cast a spell on this creature, all your creatures gain +6/+6 until the end of your turn.</t>
  </si>
  <si>
    <t>Zulaport Cutthroat</t>
  </si>
  <si>
    <t>Allied Reinforcements</t>
  </si>
  <si>
    <t>Summon 2 2/2 White Knight Ally tokens.</t>
  </si>
  <si>
    <t>Ayli, Eternal Pilgrim</t>
  </si>
  <si>
    <t>When this creature enters the battlefield, each other creature you control gains ‘When this creature is Destroyed, you gain life equal to this creature's Power'.&amp;br;Activate 2:Destroy the first creature you control and the first creature your opponent controls.</t>
  </si>
  <si>
    <t>Baloth Null</t>
  </si>
  <si>
    <t>When this creature enters the battlefield, the last 2 creatures that were Destroyed are returned to your hand.</t>
  </si>
  <si>
    <t>Birthing Hulk</t>
  </si>
  <si>
    <t>When this creature enters the battlefield, summon 2 1/1 Eldrazi Scions with ‘When this creature is Destroyed, gain 3 mana'.&amp;br;Activate 2:This creature is returned to full life.</t>
  </si>
  <si>
    <t>Captain's Claws</t>
  </si>
  <si>
    <t>While this Support is in play, the first creature you control gains +1/0 and summons 1 1/1 Kor Ally token whenever it attacks.</t>
  </si>
  <si>
    <t>Chitinous Cloak</t>
  </si>
  <si>
    <t>Target creature gains +2/+2.</t>
  </si>
  <si>
    <t>Cliffhaven Vampire</t>
  </si>
  <si>
    <t>When you gain life, deal 1 damage to your opponent.</t>
  </si>
  <si>
    <t>Crush of Tentacles</t>
  </si>
  <si>
    <t>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t>
  </si>
  <si>
    <t>Cyclone Sire</t>
  </si>
  <si>
    <t>When this creature is Destroyed from the battlefield, summon 3 1/1 Island tokens with Haste.</t>
  </si>
  <si>
    <t>Deepfathom Skulker</t>
  </si>
  <si>
    <t>Whenever a creature you control deals damage to your opponent, draw 1 card.&amp;br;Activate 2:The first creature you control is Unblockable until the end of your turn.</t>
  </si>
  <si>
    <t>Devour in Flames</t>
  </si>
  <si>
    <t>Deal 5 damage to target creature or Planeswalker and give 5 mana to your opponent.</t>
  </si>
  <si>
    <t>Drana's Chosen</t>
  </si>
  <si>
    <t>Activate 3:Summon 2 2/2 Zombie tokens.</t>
  </si>
  <si>
    <t>Embodiment of Insight</t>
  </si>
  <si>
    <t>While this creature is on the battlefield, all Land elementals you control gain Vigilance.&amp;br;Landfall:The first creature you control on the battlefield gains +3/+3 until the end of your turn.</t>
  </si>
  <si>
    <t>Flayer Drone</t>
  </si>
  <si>
    <t>When a colorless creature you control enters the battlefield, deal 1 damage to your opponent.</t>
  </si>
  <si>
    <t>General Tazri</t>
  </si>
  <si>
    <t>When this creature enters the battlefield, Fetch the first Ally creature in your library. It is free.&amp;br;Activate 5:Each creature you control gains +1/+1.</t>
  </si>
  <si>
    <t>Gladehart Cavalry</t>
  </si>
  <si>
    <t>When this creature enters the battlefield, each creature you control on the battlefield gains +2/+2 and Berserker.</t>
  </si>
  <si>
    <t>Goblin Dark-Dwellers</t>
  </si>
  <si>
    <t>Menace.&amp;br;When this creature enters the battlefield, the last Spell you cast is Returned to your hand and gains 6 mana.</t>
  </si>
  <si>
    <t>Inverter of Truth</t>
  </si>
  <si>
    <t>At the beginning of your turn, if there are 1 or more Void gems on the board, convert each Void gem to your Planeswalker's color and take 5 damage.&amp;br;At the end of your turn, Ingest 3.</t>
  </si>
  <si>
    <t>Iona's Blessing</t>
  </si>
  <si>
    <t>Target creature gains +2/+2 and Vigilance.</t>
  </si>
  <si>
    <t>Jori En, Ruin Diver</t>
  </si>
  <si>
    <t>At the beginning of your turn, draw 1 card.</t>
  </si>
  <si>
    <t>Kalitas, Traitor of Ghet</t>
  </si>
  <si>
    <t>When a creature your opponent controls is Destroyed from the battlefield, summon 1 2/2 Zombie.&amp;br;Activate 3:The first Zombie you control gains -2/-2 and this creature gains +2/+2.</t>
  </si>
  <si>
    <t>Kozilek, the Great Distortion</t>
  </si>
  <si>
    <t>When this creature enters the battlefield, you draw 6 cards.&amp;br;Activate 5:Each card you control in hand gains 1 mana.&amp;br;Trap 5:Drain 5 mana from your opponent.&amp;br;Menace.</t>
  </si>
  <si>
    <t>Kozilek's Return</t>
  </si>
  <si>
    <t>Deal 2 damage to each creature your opponent controls.&amp;br;When an Eldrazi creature you control enters the battlefield, Return this spell to your hand.</t>
  </si>
  <si>
    <t>Linvala, the Preserver</t>
  </si>
  <si>
    <t>When this creature enters the battlefield, you gain 10 life and if your opponent controls 3 creatures, summon 2 4/4 Angel tokens with Flying.&amp;br;Regenerate 4.</t>
  </si>
  <si>
    <t>Make a Stand</t>
  </si>
  <si>
    <t>Each creature you control gains +1/0, Berserker and Prevent Damage until the end of your turn.</t>
  </si>
  <si>
    <t>Matter Reshaper</t>
  </si>
  <si>
    <t>When this creature is Destroyed, Fetch the next card in your Library. It gains 3 mana.</t>
  </si>
  <si>
    <t>Mina and Denn, Wildborn</t>
  </si>
  <si>
    <t>At the beginning of your turn, convert 1 gem to Green and 1 gem to Red.&amp;br;Activate 2:Your other creatures gain Berserker and Trample until the end of your turn.</t>
  </si>
  <si>
    <t>Mindmelter</t>
  </si>
  <si>
    <t>Activate 1:Discard the last card your opponent controls in hand.</t>
  </si>
  <si>
    <t>Mirrorpool</t>
  </si>
  <si>
    <t>When a creature you control enters the battlefield, Reinforce it then Destroy this support.&amp;br;When you cast a spell you control, the first spell in your hand becomes free then Destroy this support.</t>
  </si>
  <si>
    <t>Munda's Vanguard</t>
  </si>
  <si>
    <t>Activate 2:Each creature you control gains +1/+1.</t>
  </si>
  <si>
    <t>Oath of Chandra</t>
  </si>
  <si>
    <t>When this support enters the battlefield, deal 5 damage to target opponent or creature.&amp;br;When a non-token creature or support you control enters the battlefield, deal 2 damage to your opponent.</t>
  </si>
  <si>
    <t>Oath of Gideon</t>
  </si>
  <si>
    <t>When this support enters the battlefield, summon 4 1/1 Kor Ally tokens.&amp;br;Landfall white:Summon 4 1/1 Kor Ally tokens.</t>
  </si>
  <si>
    <t>Oath of Jace</t>
  </si>
  <si>
    <t>When this support enters the battlefield, draw 2 cards,&amp;br;When you cast a spell or support, drain 1 mana from your opponent.</t>
  </si>
  <si>
    <t>Oath of Nissa</t>
  </si>
  <si>
    <t>When this support enters the battlefield, Fetch one of the next 4 cards in your library. It gains 6 mana.&amp;br;When you match 3 or more Green gems, you gain 2 mana.</t>
  </si>
  <si>
    <t>Pyromancer's Assault</t>
  </si>
  <si>
    <t>When you cast a Spell, deal 1 damage to your opponent.</t>
  </si>
  <si>
    <t>Reality Smasher</t>
  </si>
  <si>
    <t>When your opponent casts a spell on this creature, your opponent discards 1 card,</t>
  </si>
  <si>
    <t>Reaver Drone</t>
  </si>
  <si>
    <t>At the beginning of your turn, if you control less than 2 colorless creatures, you take 2 damage.</t>
  </si>
  <si>
    <t>Reckless Bushwhacker</t>
  </si>
  <si>
    <t>When you cast a Spell, Support or Creature, this spell costs 1 less until the end of your turn.&amp;br;When this creature enters the battlefield, each creature you control gains Haste and +1/0 until the end of your turn.</t>
  </si>
  <si>
    <t>Reflector Mage</t>
  </si>
  <si>
    <t>When this creature enters the battlefield, if your opponent has less than 6 cards in hand, Return target creature to your opponent's hand. It costs 300 more mana until the beginning of your next turn.</t>
  </si>
  <si>
    <t>Relentless Hunter</t>
  </si>
  <si>
    <t>Activate 2:This creature gains +1/+1, Trample and Berserker until the end of your turn.</t>
  </si>
  <si>
    <t>Remorseless Punishment</t>
  </si>
  <si>
    <t>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t>
  </si>
  <si>
    <t>Seed Guardian</t>
  </si>
  <si>
    <t>When this creature is Destroyed from the battlefield, summon 1 3/3 Green Elemental tokens.</t>
  </si>
  <si>
    <t>Spatial Contortion</t>
  </si>
  <si>
    <t>Give +3/-3 to target creature until the end of your turn.</t>
  </si>
  <si>
    <t>Sphinx of the Final Word</t>
  </si>
  <si>
    <t>While this creature is on the battlefield, each of your creatures on the battlefield gain Hexproof.</t>
  </si>
  <si>
    <t>Stone Haven Outfitter</t>
  </si>
  <si>
    <t>While this creature is on the battlefield, give +2/+2 and Berserker to each of your creatures.&amp;br;When a creature you control is Destroyed from the battlefield, draw 1 card.</t>
  </si>
  <si>
    <t>Stormchaser Mage</t>
  </si>
  <si>
    <t>When you cast a Spell, this creature gains +1/+1 until the end of your turn.</t>
  </si>
  <si>
    <t>Strider Harness</t>
  </si>
  <si>
    <t>While this Support is in play, the first creature you control gains +1/+1 and Haste.</t>
  </si>
  <si>
    <t>Sylvan Advocate</t>
  </si>
  <si>
    <t>If there are 8 or more Green gems on the board, this creature gains +6/+6.</t>
  </si>
  <si>
    <t>Tyrant of Valakut</t>
  </si>
  <si>
    <t>When you cast a Spell, Support or Creature, this creature costs 1 less until the end of your turn.&amp;br;When this creature enters the battlefield, deal 6 damage to your opponent and to each creature your opponent controls.</t>
  </si>
  <si>
    <t>Visions of Brutality</t>
  </si>
  <si>
    <t>Give ‘When this creature deals damage, you take damage equal to how much damage this creature dealt' and Unblockable to target creature.</t>
  </si>
  <si>
    <t>Walker of the Wastes</t>
  </si>
  <si>
    <t>When this creature enters the battlefield, if you control 3 or more Supports, this creature gains +3/+3.</t>
  </si>
  <si>
    <t>World Breaker</t>
  </si>
  <si>
    <t>When this creature enters the battlefield, Destroy 1 Support gem your opponent controls and a 5×5 block around it.&amp;br;When you match 5 or more Gems, if this creature was Destroyed from the battlefield, it is Returned to your hand.</t>
  </si>
  <si>
    <t>Zendikar Resurgent</t>
  </si>
  <si>
    <t>When you match 3 or more Gems, you gain 2 mana.&amp;br;When a creature you control enters the battlefield, you draw 1 card.</t>
  </si>
  <si>
    <t>嚥下N</t>
  </si>
  <si>
    <t>Ingest</t>
  </si>
  <si>
    <t>変身する</t>
  </si>
  <si>
    <t>エネルギー化Nをする</t>
  </si>
  <si>
    <t>Energize N</t>
  </si>
  <si>
    <t>上陸</t>
  </si>
  <si>
    <t>Landfall</t>
  </si>
  <si>
    <t>合体する</t>
  </si>
  <si>
    <t>超過N</t>
  </si>
  <si>
    <t>Overload N</t>
  </si>
  <si>
    <t>マッドネスN</t>
  </si>
  <si>
    <t>Madness N</t>
  </si>
  <si>
    <t>搭乗N</t>
  </si>
  <si>
    <t>Crew N</t>
  </si>
  <si>
    <t>昂揚</t>
  </si>
  <si>
    <t>Delirium</t>
  </si>
  <si>
    <t>製造N</t>
  </si>
  <si>
    <t>Fabricate N</t>
  </si>
  <si>
    <t>ブロックされない</t>
  </si>
  <si>
    <t>昇華N</t>
  </si>
  <si>
    <t>Process</t>
  </si>
  <si>
    <t>調査を行う</t>
  </si>
  <si>
    <t>Investigate</t>
  </si>
  <si>
    <t>覚醒N</t>
  </si>
  <si>
    <t>Awaken N</t>
  </si>
  <si>
    <t>現出N</t>
  </si>
  <si>
    <t>Emerge N</t>
  </si>
  <si>
    <t>結集</t>
  </si>
  <si>
    <t>Rally</t>
  </si>
  <si>
    <t>攻撃できない</t>
  </si>
  <si>
    <t>Can't attack</t>
  </si>
  <si>
    <t>無効化</t>
  </si>
  <si>
    <t>Disable</t>
  </si>
  <si>
    <t>ダメージ軽減</t>
  </si>
  <si>
    <t>高名N</t>
  </si>
  <si>
    <t>Renown N</t>
  </si>
  <si>
    <t>死亡する</t>
  </si>
  <si>
    <t>Die</t>
  </si>
  <si>
    <t>再生N</t>
  </si>
  <si>
    <t>Regenerate N</t>
  </si>
  <si>
    <t>補強する</t>
  </si>
  <si>
    <t>Reinforce</t>
  </si>
</sst>
</file>

<file path=xl/styles.xml><?xml version="1.0" encoding="utf-8"?>
<styleSheet xmlns="http://schemas.openxmlformats.org/spreadsheetml/2006/main">
  <numFmts count="6">
    <numFmt numFmtId="43" formatCode="_ * #,##0.00_ ;_ * \-#,##0.00_ ;_ * &quot;-&quot;??_ ;_ @_ "/>
    <numFmt numFmtId="176" formatCode="_ * #,##0_ ;_ * \-#,##0_ ;_ * &quot;-&quot;??_ ;_ @_ "/>
    <numFmt numFmtId="177" formatCode="_-&quot;\&quot;* #,##0.00_-\ ;\-&quot;\&quot;* #,##0.00_-\ ;_-&quot;\&quot;* &quot;-&quot;??_-\ ;_-@_-"/>
    <numFmt numFmtId="178" formatCode="_-&quot;\&quot;* #,##0_-\ ;\-&quot;\&quot;* #,##0_-\ ;_-&quot;\&quot;* &quot;-&quot;??_-\ ;_-@_-"/>
    <numFmt numFmtId="179" formatCode="m&quot;月&quot;d&quot;日&quot;;@"/>
    <numFmt numFmtId="180" formatCode="m/d;@"/>
  </numFmts>
  <fonts count="24">
    <font>
      <sz val="11"/>
      <color theme="1"/>
      <name val="ＭＳ Ｐゴシック"/>
      <charset val="134"/>
      <scheme val="minor"/>
    </font>
    <font>
      <sz val="11"/>
      <color theme="1"/>
      <name val="ＭＳ Ｐゴシック"/>
      <charset val="134"/>
      <scheme val="minor"/>
    </font>
    <font>
      <sz val="11"/>
      <color theme="1"/>
      <name val="ＭＳ Ｐゴシック"/>
      <charset val="128"/>
      <scheme val="minor"/>
    </font>
    <font>
      <sz val="11"/>
      <color theme="1"/>
      <name val="ＭＳ Ｐゴシック"/>
      <charset val="128"/>
      <scheme val="minor"/>
    </font>
    <font>
      <sz val="11"/>
      <name val="ＭＳ Ｐゴシック"/>
      <charset val="128"/>
      <scheme val="minor"/>
    </font>
    <font>
      <sz val="11"/>
      <color rgb="FF3F3F76"/>
      <name val="ＭＳ Ｐゴシック"/>
      <charset val="0"/>
      <scheme val="minor"/>
    </font>
    <font>
      <b/>
      <sz val="18"/>
      <color theme="3"/>
      <name val="ＭＳ Ｐゴシック"/>
      <charset val="134"/>
      <scheme val="minor"/>
    </font>
    <font>
      <b/>
      <sz val="13"/>
      <color theme="3"/>
      <name val="ＭＳ Ｐゴシック"/>
      <charset val="134"/>
      <scheme val="minor"/>
    </font>
    <font>
      <b/>
      <sz val="11"/>
      <color rgb="FF3F3F3F"/>
      <name val="ＭＳ Ｐゴシック"/>
      <charset val="0"/>
      <scheme val="minor"/>
    </font>
    <font>
      <sz val="11"/>
      <color rgb="FFFF0000"/>
      <name val="ＭＳ Ｐゴシック"/>
      <charset val="0"/>
      <scheme val="minor"/>
    </font>
    <font>
      <b/>
      <sz val="15"/>
      <color theme="3"/>
      <name val="ＭＳ Ｐゴシック"/>
      <charset val="134"/>
      <scheme val="minor"/>
    </font>
    <font>
      <sz val="11"/>
      <color theme="1"/>
      <name val="ＭＳ Ｐゴシック"/>
      <charset val="0"/>
      <scheme val="minor"/>
    </font>
    <font>
      <sz val="11"/>
      <color theme="0"/>
      <name val="ＭＳ Ｐゴシック"/>
      <charset val="0"/>
      <scheme val="minor"/>
    </font>
    <font>
      <sz val="11"/>
      <color rgb="FF006100"/>
      <name val="ＭＳ Ｐゴシック"/>
      <charset val="0"/>
      <scheme val="minor"/>
    </font>
    <font>
      <b/>
      <sz val="11"/>
      <color theme="1"/>
      <name val="ＭＳ Ｐゴシック"/>
      <charset val="0"/>
      <scheme val="minor"/>
    </font>
    <font>
      <i/>
      <sz val="11"/>
      <color rgb="FF7F7F7F"/>
      <name val="ＭＳ Ｐゴシック"/>
      <charset val="0"/>
      <scheme val="minor"/>
    </font>
    <font>
      <b/>
      <sz val="11"/>
      <color theme="3"/>
      <name val="ＭＳ Ｐゴシック"/>
      <charset val="134"/>
      <scheme val="minor"/>
    </font>
    <font>
      <u/>
      <sz val="11"/>
      <color rgb="FF0000FF"/>
      <name val="ＭＳ Ｐゴシック"/>
      <charset val="0"/>
      <scheme val="minor"/>
    </font>
    <font>
      <u/>
      <sz val="11"/>
      <color rgb="FF800080"/>
      <name val="ＭＳ Ｐゴシック"/>
      <charset val="0"/>
      <scheme val="minor"/>
    </font>
    <font>
      <sz val="11"/>
      <color rgb="FFFA7D00"/>
      <name val="ＭＳ Ｐゴシック"/>
      <charset val="0"/>
      <scheme val="minor"/>
    </font>
    <font>
      <sz val="11"/>
      <color rgb="FF9C0006"/>
      <name val="ＭＳ Ｐゴシック"/>
      <charset val="0"/>
      <scheme val="minor"/>
    </font>
    <font>
      <b/>
      <sz val="11"/>
      <color rgb="FFFA7D00"/>
      <name val="ＭＳ Ｐゴシック"/>
      <charset val="0"/>
      <scheme val="minor"/>
    </font>
    <font>
      <b/>
      <sz val="11"/>
      <color rgb="FFFFFFFF"/>
      <name val="ＭＳ Ｐゴシック"/>
      <charset val="0"/>
      <scheme val="minor"/>
    </font>
    <font>
      <sz val="11"/>
      <color rgb="FF9C6500"/>
      <name val="ＭＳ Ｐゴシック"/>
      <charset val="0"/>
      <scheme val="minor"/>
    </font>
  </fonts>
  <fills count="41">
    <fill>
      <patternFill patternType="none"/>
    </fill>
    <fill>
      <patternFill patternType="gray125"/>
    </fill>
    <fill>
      <patternFill patternType="solid">
        <fgColor theme="0" tint="-0.15"/>
        <bgColor indexed="64"/>
      </patternFill>
    </fill>
    <fill>
      <patternFill patternType="solid">
        <fgColor rgb="FF92D050"/>
        <bgColor indexed="64"/>
      </patternFill>
    </fill>
    <fill>
      <patternFill patternType="solid">
        <fgColor theme="4" tint="0.4"/>
        <bgColor indexed="64"/>
      </patternFill>
    </fill>
    <fill>
      <patternFill patternType="solid">
        <fgColor theme="2" tint="-0.5"/>
        <bgColor indexed="64"/>
      </patternFill>
    </fill>
    <fill>
      <patternFill patternType="solid">
        <fgColor theme="5" tint="0.4"/>
        <bgColor indexed="64"/>
      </patternFill>
    </fill>
    <fill>
      <patternFill patternType="solid">
        <fgColor theme="9" tint="0.4"/>
        <bgColor indexed="64"/>
      </patternFill>
    </fill>
    <fill>
      <patternFill patternType="solid">
        <fgColor rgb="FFFFFF00"/>
        <bgColor indexed="64"/>
      </patternFill>
    </fill>
    <fill>
      <patternFill patternType="solid">
        <fgColor theme="0" tint="-0.05"/>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theme="7"/>
        <bgColor indexed="64"/>
      </patternFill>
    </fill>
    <fill>
      <patternFill patternType="solid">
        <fgColor theme="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4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diagonal/>
    </border>
    <border>
      <left/>
      <right style="medium">
        <color auto="1"/>
      </right>
      <top/>
      <bottom/>
      <diagonal/>
    </border>
    <border>
      <left style="thin">
        <color auto="1"/>
      </left>
      <right style="medium">
        <color auto="1"/>
      </right>
      <top style="thin">
        <color auto="1"/>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diagonal/>
    </border>
    <border>
      <left/>
      <right/>
      <top style="thin">
        <color auto="1"/>
      </top>
      <bottom style="thin">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style="thin">
        <color auto="1"/>
      </left>
      <right style="thin">
        <color auto="1"/>
      </right>
      <top style="medium">
        <color auto="1"/>
      </top>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3" fontId="0" fillId="0" borderId="0" applyFont="0" applyFill="0" applyBorder="0" applyAlignment="0" applyProtection="0">
      <alignment vertical="center"/>
    </xf>
    <xf numFmtId="0" fontId="5" fillId="10" borderId="36" applyNumberFormat="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0" fontId="11" fillId="19" borderId="0" applyNumberFormat="0" applyBorder="0" applyAlignment="0" applyProtection="0">
      <alignment vertical="center"/>
    </xf>
    <xf numFmtId="178" fontId="0" fillId="0" borderId="0" applyFont="0" applyFill="0" applyBorder="0" applyAlignment="0" applyProtection="0">
      <alignment vertical="center"/>
    </xf>
    <xf numFmtId="0" fontId="11" fillId="16" borderId="0" applyNumberFormat="0" applyBorder="0" applyAlignment="0" applyProtection="0">
      <alignment vertical="center"/>
    </xf>
    <xf numFmtId="0" fontId="0" fillId="11" borderId="37" applyNumberFormat="0" applyFont="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2" fillId="18" borderId="0" applyNumberFormat="0" applyBorder="0" applyAlignment="0" applyProtection="0">
      <alignment vertical="center"/>
    </xf>
    <xf numFmtId="0" fontId="18" fillId="0" borderId="0" applyNumberFormat="0" applyFill="0" applyBorder="0" applyAlignment="0" applyProtection="0">
      <alignment vertical="center"/>
    </xf>
    <xf numFmtId="0" fontId="13" fillId="15" borderId="0" applyNumberFormat="0" applyBorder="0" applyAlignment="0" applyProtection="0">
      <alignment vertical="center"/>
    </xf>
    <xf numFmtId="0" fontId="9" fillId="0" borderId="0" applyNumberFormat="0" applyFill="0" applyBorder="0" applyAlignment="0" applyProtection="0">
      <alignment vertical="center"/>
    </xf>
    <xf numFmtId="0" fontId="19" fillId="0" borderId="42" applyNumberFormat="0" applyFill="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26" borderId="0" applyNumberFormat="0" applyBorder="0" applyAlignment="0" applyProtection="0">
      <alignment vertical="center"/>
    </xf>
    <xf numFmtId="0" fontId="8" fillId="12" borderId="39" applyNumberFormat="0" applyAlignment="0" applyProtection="0">
      <alignment vertical="center"/>
    </xf>
    <xf numFmtId="0" fontId="10" fillId="0" borderId="38" applyNumberFormat="0" applyFill="0" applyAlignment="0" applyProtection="0">
      <alignment vertical="center"/>
    </xf>
    <xf numFmtId="0" fontId="7" fillId="0" borderId="38" applyNumberFormat="0" applyFill="0" applyAlignment="0" applyProtection="0">
      <alignment vertical="center"/>
    </xf>
    <xf numFmtId="0" fontId="21" fillId="12" borderId="36" applyNumberFormat="0" applyAlignment="0" applyProtection="0">
      <alignment vertical="center"/>
    </xf>
    <xf numFmtId="0" fontId="16" fillId="0" borderId="41" applyNumberFormat="0" applyFill="0" applyAlignment="0" applyProtection="0">
      <alignment vertical="center"/>
    </xf>
    <xf numFmtId="0" fontId="16" fillId="0" borderId="0" applyNumberFormat="0" applyFill="0" applyBorder="0" applyAlignment="0" applyProtection="0">
      <alignment vertical="center"/>
    </xf>
    <xf numFmtId="0" fontId="12" fillId="14" borderId="0" applyNumberFormat="0" applyBorder="0" applyAlignment="0" applyProtection="0">
      <alignment vertical="center"/>
    </xf>
    <xf numFmtId="0" fontId="22" fillId="32" borderId="43" applyNumberFormat="0" applyAlignment="0" applyProtection="0">
      <alignment vertical="center"/>
    </xf>
    <xf numFmtId="0" fontId="11" fillId="31" borderId="0" applyNumberFormat="0" applyBorder="0" applyAlignment="0" applyProtection="0">
      <alignment vertical="center"/>
    </xf>
    <xf numFmtId="0" fontId="14" fillId="0" borderId="40" applyNumberFormat="0" applyFill="0" applyAlignment="0" applyProtection="0">
      <alignment vertical="center"/>
    </xf>
    <xf numFmtId="0" fontId="20" fillId="25" borderId="0" applyNumberFormat="0" applyBorder="0" applyAlignment="0" applyProtection="0">
      <alignment vertical="center"/>
    </xf>
    <xf numFmtId="0" fontId="23" fillId="36" borderId="0" applyNumberFormat="0" applyBorder="0" applyAlignment="0" applyProtection="0">
      <alignment vertical="center"/>
    </xf>
    <xf numFmtId="0" fontId="12" fillId="40" borderId="0" applyNumberFormat="0" applyBorder="0" applyAlignment="0" applyProtection="0">
      <alignment vertical="center"/>
    </xf>
    <xf numFmtId="0" fontId="11" fillId="29" borderId="0" applyNumberFormat="0" applyBorder="0" applyAlignment="0" applyProtection="0">
      <alignment vertical="center"/>
    </xf>
    <xf numFmtId="0" fontId="11" fillId="22" borderId="0" applyNumberFormat="0" applyBorder="0" applyAlignment="0" applyProtection="0">
      <alignment vertical="center"/>
    </xf>
    <xf numFmtId="0" fontId="12" fillId="21" borderId="0" applyNumberFormat="0" applyBorder="0" applyAlignment="0" applyProtection="0">
      <alignment vertical="center"/>
    </xf>
    <xf numFmtId="0" fontId="11" fillId="13" borderId="0" applyNumberFormat="0" applyBorder="0" applyAlignment="0" applyProtection="0">
      <alignment vertical="center"/>
    </xf>
    <xf numFmtId="0" fontId="11" fillId="24" borderId="0" applyNumberFormat="0" applyBorder="0" applyAlignment="0" applyProtection="0">
      <alignment vertical="center"/>
    </xf>
    <xf numFmtId="0" fontId="11" fillId="35" borderId="0" applyNumberFormat="0" applyBorder="0" applyAlignment="0" applyProtection="0">
      <alignment vertical="center"/>
    </xf>
    <xf numFmtId="0" fontId="12" fillId="34" borderId="0" applyNumberFormat="0" applyBorder="0" applyAlignment="0" applyProtection="0">
      <alignment vertical="center"/>
    </xf>
    <xf numFmtId="0" fontId="12" fillId="39" borderId="0" applyNumberFormat="0" applyBorder="0" applyAlignment="0" applyProtection="0">
      <alignment vertical="center"/>
    </xf>
    <xf numFmtId="0" fontId="11" fillId="28" borderId="0" applyNumberFormat="0" applyBorder="0" applyAlignment="0" applyProtection="0">
      <alignment vertical="center"/>
    </xf>
    <xf numFmtId="0" fontId="11" fillId="30" borderId="0" applyNumberFormat="0" applyBorder="0" applyAlignment="0" applyProtection="0">
      <alignment vertical="center"/>
    </xf>
    <xf numFmtId="0" fontId="12" fillId="20" borderId="0" applyNumberFormat="0" applyBorder="0" applyAlignment="0" applyProtection="0">
      <alignment vertical="center"/>
    </xf>
    <xf numFmtId="0" fontId="12" fillId="17" borderId="0" applyNumberFormat="0" applyBorder="0" applyAlignment="0" applyProtection="0">
      <alignment vertical="center"/>
    </xf>
    <xf numFmtId="0" fontId="11" fillId="23" borderId="0" applyNumberFormat="0" applyBorder="0" applyAlignment="0" applyProtection="0">
      <alignment vertical="center"/>
    </xf>
    <xf numFmtId="0" fontId="12" fillId="33" borderId="0" applyNumberFormat="0" applyBorder="0" applyAlignment="0" applyProtection="0">
      <alignment vertical="center"/>
    </xf>
    <xf numFmtId="0" fontId="12" fillId="38" borderId="0" applyNumberFormat="0" applyBorder="0" applyAlignment="0" applyProtection="0">
      <alignment vertical="center"/>
    </xf>
    <xf numFmtId="0" fontId="11" fillId="37" borderId="0" applyNumberFormat="0" applyBorder="0" applyAlignment="0" applyProtection="0">
      <alignment vertical="center"/>
    </xf>
    <xf numFmtId="0" fontId="12" fillId="27" borderId="0" applyNumberFormat="0" applyBorder="0" applyAlignment="0" applyProtection="0">
      <alignment vertical="center"/>
    </xf>
  </cellStyleXfs>
  <cellXfs count="76">
    <xf numFmtId="0" fontId="0" fillId="0" borderId="0" xfId="0">
      <alignment vertical="center"/>
    </xf>
    <xf numFmtId="0" fontId="1" fillId="0" borderId="1" xfId="0" applyFill="1" applyBorder="1">
      <alignment vertical="center"/>
    </xf>
    <xf numFmtId="0" fontId="2" fillId="0" borderId="1" xfId="0" applyFont="1" applyFill="1" applyBorder="1" applyAlignment="1">
      <alignment vertical="center"/>
    </xf>
    <xf numFmtId="0" fontId="3" fillId="0" borderId="0" xfId="0" applyFont="1" applyFill="1" applyAlignment="1">
      <alignment vertical="center"/>
    </xf>
    <xf numFmtId="0" fontId="3" fillId="0" borderId="1" xfId="0" applyFont="1" applyFill="1" applyBorder="1" applyAlignment="1">
      <alignment vertical="center"/>
    </xf>
    <xf numFmtId="0" fontId="4" fillId="0" borderId="0" xfId="0" applyFont="1" applyFill="1" applyAlignment="1">
      <alignment vertical="center"/>
    </xf>
    <xf numFmtId="0" fontId="3" fillId="0" borderId="0" xfId="0" applyNumberFormat="1" applyFont="1" applyFill="1" applyAlignment="1">
      <alignment vertical="center"/>
    </xf>
    <xf numFmtId="49" fontId="3" fillId="0" borderId="0" xfId="0" applyNumberFormat="1" applyFont="1" applyFill="1" applyAlignment="1">
      <alignment vertical="center"/>
    </xf>
    <xf numFmtId="0" fontId="3" fillId="0" borderId="2" xfId="0" applyFont="1" applyFill="1" applyBorder="1" applyAlignment="1">
      <alignment vertical="center"/>
    </xf>
    <xf numFmtId="0" fontId="4" fillId="0" borderId="3" xfId="0" applyFont="1" applyFill="1" applyBorder="1" applyAlignment="1">
      <alignment vertical="center"/>
    </xf>
    <xf numFmtId="0" fontId="4" fillId="0" borderId="4" xfId="0" applyFont="1" applyFill="1" applyBorder="1" applyAlignment="1">
      <alignment vertical="center"/>
    </xf>
    <xf numFmtId="0" fontId="3" fillId="0" borderId="5" xfId="0" applyFont="1" applyFill="1" applyBorder="1" applyAlignment="1">
      <alignment vertical="center"/>
    </xf>
    <xf numFmtId="0" fontId="3" fillId="0" borderId="6" xfId="0" applyFont="1" applyFill="1" applyBorder="1" applyAlignment="1">
      <alignment vertical="center"/>
    </xf>
    <xf numFmtId="0" fontId="4" fillId="0" borderId="1" xfId="0" applyFont="1" applyFill="1" applyBorder="1" applyAlignment="1">
      <alignment vertical="center"/>
    </xf>
    <xf numFmtId="0" fontId="4" fillId="0" borderId="0" xfId="0" applyFont="1" applyFill="1" applyBorder="1" applyAlignment="1">
      <alignment vertical="center"/>
    </xf>
    <xf numFmtId="0" fontId="4" fillId="0" borderId="7" xfId="0" applyFont="1" applyFill="1" applyBorder="1" applyAlignment="1">
      <alignment vertical="center"/>
    </xf>
    <xf numFmtId="0" fontId="3" fillId="0" borderId="8" xfId="0" applyFont="1" applyFill="1" applyBorder="1" applyAlignment="1">
      <alignment vertical="center"/>
    </xf>
    <xf numFmtId="49" fontId="3" fillId="0" borderId="6" xfId="0" applyNumberFormat="1" applyFont="1" applyFill="1" applyBorder="1" applyAlignment="1">
      <alignment vertical="center"/>
    </xf>
    <xf numFmtId="49" fontId="4" fillId="0" borderId="0" xfId="0" applyNumberFormat="1" applyFont="1" applyFill="1" applyBorder="1" applyAlignment="1">
      <alignment vertical="center"/>
    </xf>
    <xf numFmtId="0" fontId="3" fillId="0" borderId="9" xfId="0" applyFont="1" applyFill="1" applyBorder="1" applyAlignment="1">
      <alignment vertical="center"/>
    </xf>
    <xf numFmtId="49" fontId="3" fillId="0" borderId="10" xfId="0" applyNumberFormat="1" applyFont="1" applyFill="1" applyBorder="1" applyAlignment="1">
      <alignment vertical="center"/>
    </xf>
    <xf numFmtId="0" fontId="4" fillId="0" borderId="11" xfId="0" applyFont="1" applyFill="1" applyBorder="1" applyAlignment="1">
      <alignment vertical="center"/>
    </xf>
    <xf numFmtId="0" fontId="4" fillId="0" borderId="12" xfId="0" applyFont="1" applyFill="1" applyBorder="1" applyAlignment="1">
      <alignment vertical="center"/>
    </xf>
    <xf numFmtId="0" fontId="3" fillId="0" borderId="13" xfId="0" applyFont="1" applyFill="1" applyBorder="1" applyAlignment="1">
      <alignment vertical="center"/>
    </xf>
    <xf numFmtId="0" fontId="3" fillId="0" borderId="10" xfId="0" applyFont="1" applyFill="1" applyBorder="1" applyAlignment="1">
      <alignment vertical="center"/>
    </xf>
    <xf numFmtId="0" fontId="3" fillId="0" borderId="14" xfId="0" applyFont="1" applyFill="1" applyBorder="1" applyAlignment="1">
      <alignment vertical="center"/>
    </xf>
    <xf numFmtId="0" fontId="3" fillId="0" borderId="15" xfId="0" applyFont="1" applyFill="1" applyBorder="1" applyAlignment="1">
      <alignment vertical="center"/>
    </xf>
    <xf numFmtId="0" fontId="3" fillId="0" borderId="16" xfId="0" applyFont="1" applyFill="1" applyBorder="1" applyAlignment="1">
      <alignment vertical="center"/>
    </xf>
    <xf numFmtId="0" fontId="3" fillId="0" borderId="17" xfId="0" applyFont="1" applyFill="1" applyBorder="1" applyAlignment="1">
      <alignment vertical="center"/>
    </xf>
    <xf numFmtId="0" fontId="3" fillId="0" borderId="3" xfId="0" applyFont="1" applyFill="1" applyBorder="1" applyAlignment="1">
      <alignment vertical="center"/>
    </xf>
    <xf numFmtId="0" fontId="3" fillId="0" borderId="18" xfId="0" applyFont="1" applyFill="1" applyBorder="1" applyAlignment="1">
      <alignment vertical="center"/>
    </xf>
    <xf numFmtId="0" fontId="3" fillId="0" borderId="0" xfId="0" applyFont="1" applyFill="1" applyBorder="1" applyAlignment="1">
      <alignment vertical="center"/>
    </xf>
    <xf numFmtId="0" fontId="3" fillId="0" borderId="19" xfId="0" applyFont="1" applyFill="1" applyBorder="1" applyAlignment="1">
      <alignment vertical="center"/>
    </xf>
    <xf numFmtId="0" fontId="3" fillId="0" borderId="20" xfId="0" applyFont="1" applyFill="1" applyBorder="1" applyAlignment="1">
      <alignment vertical="center"/>
    </xf>
    <xf numFmtId="0" fontId="3" fillId="0" borderId="11" xfId="0" applyFont="1" applyFill="1" applyBorder="1" applyAlignment="1">
      <alignment vertical="center"/>
    </xf>
    <xf numFmtId="0" fontId="3" fillId="0" borderId="21" xfId="0" applyFont="1" applyFill="1" applyBorder="1" applyAlignment="1">
      <alignment vertical="center"/>
    </xf>
    <xf numFmtId="0" fontId="3" fillId="0" borderId="22" xfId="0" applyFont="1" applyFill="1" applyBorder="1" applyAlignment="1">
      <alignment vertical="center"/>
    </xf>
    <xf numFmtId="0" fontId="3" fillId="0" borderId="23" xfId="0" applyFont="1" applyFill="1" applyBorder="1" applyAlignment="1">
      <alignment vertical="center"/>
    </xf>
    <xf numFmtId="0" fontId="3" fillId="0" borderId="24" xfId="0" applyFont="1" applyFill="1" applyBorder="1" applyAlignment="1">
      <alignment vertical="center"/>
    </xf>
    <xf numFmtId="0" fontId="3" fillId="0" borderId="25" xfId="0" applyFont="1" applyFill="1" applyBorder="1" applyAlignment="1">
      <alignment vertical="center"/>
    </xf>
    <xf numFmtId="179" fontId="3" fillId="0" borderId="1" xfId="0" applyNumberFormat="1" applyFont="1" applyFill="1" applyBorder="1" applyAlignment="1">
      <alignment vertical="center"/>
    </xf>
    <xf numFmtId="179" fontId="3" fillId="0" borderId="25" xfId="0" applyNumberFormat="1" applyFont="1" applyFill="1" applyBorder="1" applyAlignment="1">
      <alignment vertical="center"/>
    </xf>
    <xf numFmtId="0" fontId="3" fillId="0" borderId="26" xfId="0" applyFont="1" applyFill="1" applyBorder="1" applyAlignment="1">
      <alignment vertical="center"/>
    </xf>
    <xf numFmtId="0" fontId="3" fillId="0" borderId="27" xfId="0" applyFont="1" applyFill="1" applyBorder="1" applyAlignment="1">
      <alignment vertical="center"/>
    </xf>
    <xf numFmtId="0" fontId="3" fillId="0" borderId="28" xfId="0" applyFont="1" applyFill="1" applyBorder="1" applyAlignment="1">
      <alignment vertical="center"/>
    </xf>
    <xf numFmtId="0" fontId="3" fillId="0" borderId="29" xfId="0" applyFont="1" applyFill="1" applyBorder="1" applyAlignment="1">
      <alignment vertical="center"/>
    </xf>
    <xf numFmtId="0" fontId="3" fillId="0" borderId="30" xfId="0" applyFont="1" applyFill="1" applyBorder="1" applyAlignment="1">
      <alignment vertical="center"/>
    </xf>
    <xf numFmtId="0" fontId="3" fillId="0" borderId="31" xfId="0" applyFont="1" applyFill="1" applyBorder="1" applyAlignment="1">
      <alignment vertical="center"/>
    </xf>
    <xf numFmtId="0" fontId="3" fillId="0" borderId="32" xfId="0" applyFont="1" applyFill="1" applyBorder="1" applyAlignment="1">
      <alignment vertical="center"/>
    </xf>
    <xf numFmtId="0" fontId="3" fillId="0" borderId="33" xfId="0" applyFont="1" applyFill="1" applyBorder="1" applyAlignment="1">
      <alignment vertical="center"/>
    </xf>
    <xf numFmtId="0" fontId="0" fillId="0" borderId="0" xfId="0" applyFont="1" applyFill="1" applyBorder="1" applyAlignment="1">
      <alignment vertical="center"/>
    </xf>
    <xf numFmtId="0" fontId="2" fillId="0" borderId="0" xfId="0" applyFont="1" applyFill="1" applyAlignment="1">
      <alignment vertical="center"/>
    </xf>
    <xf numFmtId="0" fontId="2" fillId="0" borderId="0" xfId="0" applyFont="1" applyFill="1" applyBorder="1" applyAlignment="1">
      <alignment vertical="center"/>
    </xf>
    <xf numFmtId="180" fontId="2" fillId="0" borderId="0" xfId="0" applyNumberFormat="1" applyFont="1" applyFill="1" applyBorder="1" applyAlignment="1">
      <alignment vertical="center"/>
    </xf>
    <xf numFmtId="0" fontId="2" fillId="0" borderId="14" xfId="0" applyFont="1" applyFill="1" applyBorder="1" applyAlignment="1">
      <alignment vertical="center"/>
    </xf>
    <xf numFmtId="0" fontId="2" fillId="0" borderId="28" xfId="0" applyFont="1" applyFill="1" applyBorder="1" applyAlignment="1">
      <alignment vertical="center"/>
    </xf>
    <xf numFmtId="0" fontId="2" fillId="0" borderId="15" xfId="0" applyFont="1" applyFill="1" applyBorder="1" applyAlignment="1">
      <alignment vertical="center"/>
    </xf>
    <xf numFmtId="0" fontId="2" fillId="0" borderId="24" xfId="0" applyFont="1" applyFill="1" applyBorder="1" applyAlignment="1">
      <alignment vertical="center"/>
    </xf>
    <xf numFmtId="0" fontId="2" fillId="0" borderId="34" xfId="0" applyFont="1" applyFill="1" applyBorder="1" applyAlignment="1">
      <alignment vertical="center"/>
    </xf>
    <xf numFmtId="0" fontId="2" fillId="0" borderId="16" xfId="0" applyFont="1" applyFill="1" applyBorder="1" applyAlignment="1">
      <alignment vertical="center"/>
    </xf>
    <xf numFmtId="0" fontId="2" fillId="0" borderId="29" xfId="0" applyFont="1" applyFill="1" applyBorder="1" applyAlignment="1">
      <alignment vertical="center"/>
    </xf>
    <xf numFmtId="0" fontId="2" fillId="2" borderId="17" xfId="0" applyFont="1" applyFill="1" applyBorder="1" applyAlignment="1">
      <alignment vertical="center"/>
    </xf>
    <xf numFmtId="0" fontId="2" fillId="3" borderId="5" xfId="0" applyFont="1" applyFill="1" applyBorder="1" applyAlignment="1">
      <alignment vertical="center"/>
    </xf>
    <xf numFmtId="0" fontId="0" fillId="0" borderId="1" xfId="0" applyFill="1" applyBorder="1">
      <alignment vertical="center"/>
    </xf>
    <xf numFmtId="0" fontId="2" fillId="4" borderId="17" xfId="0" applyFont="1" applyFill="1" applyBorder="1" applyAlignment="1">
      <alignment vertical="center"/>
    </xf>
    <xf numFmtId="0" fontId="2" fillId="5" borderId="17" xfId="0" applyFont="1" applyFill="1" applyBorder="1" applyAlignment="1">
      <alignment vertical="center"/>
    </xf>
    <xf numFmtId="0" fontId="2" fillId="0" borderId="35" xfId="0" applyFont="1" applyFill="1" applyBorder="1" applyAlignment="1">
      <alignment vertical="center"/>
    </xf>
    <xf numFmtId="180" fontId="2" fillId="0" borderId="24" xfId="0" applyNumberFormat="1" applyFont="1" applyFill="1" applyBorder="1" applyAlignment="1">
      <alignment vertical="center"/>
    </xf>
    <xf numFmtId="180" fontId="2" fillId="0" borderId="1" xfId="0" applyNumberFormat="1" applyFont="1" applyFill="1" applyBorder="1" applyAlignment="1">
      <alignment vertical="center"/>
    </xf>
    <xf numFmtId="0" fontId="2" fillId="0" borderId="26" xfId="0" applyFont="1" applyFill="1" applyBorder="1" applyAlignment="1">
      <alignment vertical="center"/>
    </xf>
    <xf numFmtId="0" fontId="2" fillId="0" borderId="20" xfId="0" applyFont="1" applyFill="1" applyBorder="1" applyAlignment="1">
      <alignment vertical="center"/>
    </xf>
    <xf numFmtId="0" fontId="2" fillId="6" borderId="17" xfId="0" applyFont="1" applyFill="1" applyBorder="1" applyAlignment="1">
      <alignment vertical="center"/>
    </xf>
    <xf numFmtId="0" fontId="2" fillId="7" borderId="17" xfId="0" applyFont="1" applyFill="1" applyBorder="1" applyAlignment="1">
      <alignment vertical="center"/>
    </xf>
    <xf numFmtId="0" fontId="2" fillId="8" borderId="17" xfId="0" applyFont="1" applyFill="1" applyBorder="1" applyAlignment="1">
      <alignment vertical="center"/>
    </xf>
    <xf numFmtId="0" fontId="2" fillId="9" borderId="17" xfId="0" applyFont="1" applyFill="1" applyBorder="1" applyAlignment="1">
      <alignment vertical="center"/>
    </xf>
    <xf numFmtId="0" fontId="3" fillId="0" borderId="0" xfId="0" applyFont="1" applyFill="1" applyAlignment="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15" sqref="A15"/>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3</v>
      </c>
      <c r="AG2" s="4" t="s">
        <v>31</v>
      </c>
      <c r="AH2" s="4"/>
      <c r="AI2" s="4">
        <v>1</v>
      </c>
      <c r="AJ2" s="4" t="s">
        <v>32</v>
      </c>
      <c r="AK2" s="4" t="s">
        <v>33</v>
      </c>
      <c r="AL2" s="4" t="s">
        <v>34</v>
      </c>
      <c r="AM2" s="4"/>
      <c r="AN2" s="4" t="s">
        <v>35</v>
      </c>
      <c r="AO2" s="4" t="s">
        <v>36</v>
      </c>
      <c r="AP2" s="4"/>
      <c r="AQ2" s="4" t="s">
        <v>37</v>
      </c>
      <c r="AR2" s="4"/>
      <c r="AS2" s="4"/>
      <c r="AT2" s="40">
        <v>42768</v>
      </c>
      <c r="AU2" s="4"/>
      <c r="AV2" s="4"/>
      <c r="AW2" s="4"/>
      <c r="AX2" s="4">
        <f t="shared" ref="AX2:AX51" si="0">IF(AT2&gt;1,MONTH(AT2),"")</f>
        <v>2</v>
      </c>
      <c r="AY2" s="4">
        <f t="shared" ref="AY2:AY51" si="1">IF(AT2&gt;1,DAY(AT2),"")</f>
        <v>2</v>
      </c>
      <c r="AZ2" s="4" t="str">
        <f t="shared" ref="AZ2:AZ51" si="2">LEFT(AQ2,2)</f>
        <v>この</v>
      </c>
      <c r="BA2" s="4" t="str">
        <f t="shared" ref="BA2:BA51" si="3">IF(ISERROR(FIND(" ",AQ2)),"",MID(AQ2,FIND(" ",AQ2)+1,2))</f>
        <v/>
      </c>
      <c r="BB2" s="4" t="str">
        <f t="shared" ref="BB2:BB51" si="4">IF(LEN(BA2)&gt;1,IF(ISERROR(FIND(" ",AQ2,FIND(" ",AQ2)+1)),"",MID(AQ2,FIND(" ",AQ2)+4,2)),"")</f>
        <v/>
      </c>
      <c r="BC2" s="4"/>
      <c r="BD2" s="4" t="str">
        <f t="shared" ref="BD2:BD51" si="5">IF(AQ2="","",AQ2&amp;IF(AR2="","","&amp;br;"&amp;AR2)&amp;IF(AS2="","","&amp;br;"&amp;AS2))</f>
        <v>このクリーチャーが戦場に出たとき、あなたの手札のカードが5枚以下の場合、あなたがコントロールする他のクリーチャーを1体対象とし、それをあなたの手札に戻す。</v>
      </c>
      <c r="BE2" s="33" t="str">
        <f>IF(AK2="","",VLOOKUP(AK2,BH:BJ,3,FALSE))</f>
        <v>When this creature enters the battlefield, if you have 5 or less cards in hand, target other creature you control is Returned to your hand.</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3</v>
      </c>
      <c r="AG3" s="4" t="s">
        <v>31</v>
      </c>
      <c r="AH3" s="4"/>
      <c r="AI3" s="4">
        <v>6</v>
      </c>
      <c r="AJ3" s="4" t="s">
        <v>47</v>
      </c>
      <c r="AK3" s="4" t="s">
        <v>48</v>
      </c>
      <c r="AL3" s="4" t="s">
        <v>34</v>
      </c>
      <c r="AM3" s="4"/>
      <c r="AN3" s="4" t="s">
        <v>49</v>
      </c>
      <c r="AO3" s="4"/>
      <c r="AP3" s="4"/>
      <c r="AQ3" s="4" t="s">
        <v>50</v>
      </c>
      <c r="AR3" s="4" t="s">
        <v>51</v>
      </c>
      <c r="AS3" s="4" t="s">
        <v>52</v>
      </c>
      <c r="AT3" s="40">
        <v>42737</v>
      </c>
      <c r="AU3" s="4"/>
      <c r="AV3" s="4"/>
      <c r="AW3" s="4"/>
      <c r="AX3" s="4">
        <f t="shared" si="0"/>
        <v>1</v>
      </c>
      <c r="AY3" s="4">
        <f t="shared" si="1"/>
        <v>2</v>
      </c>
      <c r="AZ3" s="4" t="str">
        <f t="shared" si="2"/>
        <v>飛行</v>
      </c>
      <c r="BA3" s="4" t="str">
        <f t="shared" si="3"/>
        <v/>
      </c>
      <c r="BB3" s="4" t="str">
        <f t="shared" si="4"/>
        <v/>
      </c>
      <c r="BC3" s="4"/>
      <c r="BD3" s="4" t="str">
        <f t="shared" si="5"/>
        <v>飛行&amp;br;このクリーチャーが戦場に出たとき、エネルギー化2を行う。&amp;br;超過1：あなたのターン終了時まで、あなたがコントロールする飛行を持たない最初のクリーチャーは飛行を得る。</v>
      </c>
      <c r="BE3" s="33" t="str">
        <f>IF(AK3="","",VLOOKUP(AK3,BH:BJ,3,FALSE))</f>
        <v>When this creature enters the battlefield, Energize 2.&amp;br;Overload 1: The first non-Flying creature you control gains Flying until the end of your turn.</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3</v>
      </c>
      <c r="AG4" s="4" t="s">
        <v>31</v>
      </c>
      <c r="AH4" s="4"/>
      <c r="AI4" s="4">
        <v>5</v>
      </c>
      <c r="AJ4" s="4" t="s">
        <v>60</v>
      </c>
      <c r="AK4" s="4" t="s">
        <v>61</v>
      </c>
      <c r="AL4" s="4" t="s">
        <v>34</v>
      </c>
      <c r="AM4" s="4"/>
      <c r="AN4" s="4" t="s">
        <v>35</v>
      </c>
      <c r="AO4" s="4" t="s">
        <v>36</v>
      </c>
      <c r="AP4" s="4"/>
      <c r="AQ4" s="4" t="s">
        <v>62</v>
      </c>
      <c r="AR4" s="4"/>
      <c r="AS4" s="4"/>
      <c r="AT4" s="40">
        <v>42768</v>
      </c>
      <c r="AU4" s="4"/>
      <c r="AV4" s="4"/>
      <c r="AW4" s="4"/>
      <c r="AX4" s="4">
        <f t="shared" si="0"/>
        <v>2</v>
      </c>
      <c r="AY4" s="4">
        <f t="shared" si="1"/>
        <v>2</v>
      </c>
      <c r="AZ4" s="4" t="str">
        <f t="shared" si="2"/>
        <v>この</v>
      </c>
      <c r="BA4" s="4" t="str">
        <f t="shared" si="3"/>
        <v/>
      </c>
      <c r="BB4" s="4" t="str">
        <f t="shared" si="4"/>
        <v/>
      </c>
      <c r="BC4" s="4"/>
      <c r="BD4" s="4" t="str">
        <f t="shared" si="5"/>
        <v>このクリーチャーが戦場に出たとき、製造1を行う。</v>
      </c>
      <c r="BE4" s="33" t="str">
        <f>IF(AK4="","",VLOOKUP(AK4,BH:BJ,3,FALSE))</f>
        <v>When this creature enters the battlefield, Fabricate 1.</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3</v>
      </c>
      <c r="AG5" s="4" t="s">
        <v>31</v>
      </c>
      <c r="AH5" s="4"/>
      <c r="AI5" s="4">
        <v>7</v>
      </c>
      <c r="AJ5" s="4" t="s">
        <v>67</v>
      </c>
      <c r="AK5" s="4" t="s">
        <v>68</v>
      </c>
      <c r="AL5" s="4" t="s">
        <v>34</v>
      </c>
      <c r="AM5" s="4"/>
      <c r="AN5" s="4" t="s">
        <v>69</v>
      </c>
      <c r="AO5" s="4"/>
      <c r="AP5" s="4"/>
      <c r="AQ5" s="4" t="s">
        <v>70</v>
      </c>
      <c r="AR5" s="4"/>
      <c r="AS5" s="4"/>
      <c r="AT5" s="40">
        <v>42767</v>
      </c>
      <c r="AU5" s="4"/>
      <c r="AV5" s="4"/>
      <c r="AW5" s="4"/>
      <c r="AX5" s="4">
        <f t="shared" si="0"/>
        <v>2</v>
      </c>
      <c r="AY5" s="4">
        <f t="shared" si="1"/>
        <v>1</v>
      </c>
      <c r="AZ5" s="4" t="str">
        <f t="shared" si="2"/>
        <v>この</v>
      </c>
      <c r="BA5" s="4" t="str">
        <f t="shared" si="3"/>
        <v/>
      </c>
      <c r="BB5" s="4" t="str">
        <f t="shared" si="4"/>
        <v/>
      </c>
      <c r="BC5" s="4"/>
      <c r="BD5" s="4" t="str">
        <f t="shared" si="5"/>
        <v>このクリーチャーが戦場に出たとき、あなたがコントロールするクリーチャー1体を対象とする。それはは+1/+1の修整を受ける。</v>
      </c>
      <c r="BE5" s="33" t="str">
        <f>IF(AK5="","",VLOOKUP(AK5,BH:BJ,3,FALSE))</f>
        <v>When this creature enters the battlefield, target creature you control gets +1/+1.</v>
      </c>
      <c r="BF5" s="12" t="s">
        <v>0</v>
      </c>
      <c r="BG5" s="3">
        <v>4</v>
      </c>
      <c r="BH5" s="3" t="s">
        <v>71</v>
      </c>
      <c r="BI5" s="3" t="s">
        <v>39</v>
      </c>
      <c r="BJ5" s="3" t="s">
        <v>72</v>
      </c>
    </row>
    <row r="6" spans="1:62">
      <c r="A6" s="3" t="str">
        <f t="shared" ref="A6:A69" si="6">CONCATENATE(C6,D6,E6,F6,G6,H6,I6,J6,K6,L6,M6,N6,O6,P6)</f>
        <v>*格納庫の整備士/Aviary Mechanic</v>
      </c>
      <c r="B6" s="3" t="s">
        <v>0</v>
      </c>
      <c r="C6" s="3" t="str">
        <f>"*"&amp;R6&amp;"/"&amp;T6</f>
        <v>*格納庫の整備士/Aviary Mechanic</v>
      </c>
      <c r="Q6" s="12" t="s">
        <v>9</v>
      </c>
      <c r="R6" s="13" t="str">
        <f>INDEX(AJ:AJ,W5+1)</f>
        <v>格納庫の整備士</v>
      </c>
      <c r="S6" s="14" t="s">
        <v>10</v>
      </c>
      <c r="T6" s="13" t="str">
        <f>INDEX(AK:AK,W5+1)</f>
        <v>Aviary Mechanic</v>
      </c>
      <c r="U6" s="14"/>
      <c r="V6" s="15"/>
      <c r="W6" s="16"/>
      <c r="X6" s="12"/>
      <c r="Y6" s="31"/>
      <c r="Z6" s="31"/>
      <c r="AA6" s="32"/>
      <c r="AB6" s="3" t="s">
        <v>73</v>
      </c>
      <c r="AC6" s="3" t="s">
        <v>74</v>
      </c>
      <c r="AD6" s="19" t="s">
        <v>75</v>
      </c>
      <c r="AE6" s="27">
        <v>5</v>
      </c>
      <c r="AF6" s="28" t="s">
        <v>3</v>
      </c>
      <c r="AG6" s="4" t="s">
        <v>31</v>
      </c>
      <c r="AH6" s="4"/>
      <c r="AI6" s="4">
        <v>7</v>
      </c>
      <c r="AJ6" s="4" t="s">
        <v>76</v>
      </c>
      <c r="AK6" s="4" t="s">
        <v>77</v>
      </c>
      <c r="AL6" s="4" t="s">
        <v>34</v>
      </c>
      <c r="AM6" s="4"/>
      <c r="AN6" s="4" t="s">
        <v>35</v>
      </c>
      <c r="AO6" s="4" t="s">
        <v>78</v>
      </c>
      <c r="AP6" s="4"/>
      <c r="AQ6" s="4" t="s">
        <v>79</v>
      </c>
      <c r="AR6" s="4" t="s">
        <v>80</v>
      </c>
      <c r="AS6" s="4"/>
      <c r="AT6" s="40">
        <v>42736</v>
      </c>
      <c r="AU6" s="4"/>
      <c r="AV6" s="4"/>
      <c r="AW6" s="4"/>
      <c r="AX6" s="4">
        <f t="shared" si="0"/>
        <v>1</v>
      </c>
      <c r="AY6" s="4">
        <f t="shared" si="1"/>
        <v>1</v>
      </c>
      <c r="AZ6" s="4" t="str">
        <f t="shared" si="2"/>
        <v>ディ</v>
      </c>
      <c r="BA6" s="4" t="str">
        <f t="shared" si="3"/>
        <v/>
      </c>
      <c r="BB6" s="4" t="str">
        <f t="shared" si="4"/>
        <v/>
      </c>
      <c r="BC6" s="4"/>
      <c r="BD6" s="4" t="str">
        <f t="shared" si="5"/>
        <v>ディフェンダー&amp;br;あなたがコントロールする他のクリーチャーが死亡したとき、このクリーチャーは+1/+1の修整を受ける。</v>
      </c>
      <c r="BE6" s="33" t="str">
        <f>IF(AK6="","",VLOOKUP(AK6,BH:BJ,3,FALSE))</f>
        <v>When another creature you control dies, this creature gets +1/+1.</v>
      </c>
      <c r="BF6" s="12" t="s">
        <v>0</v>
      </c>
      <c r="BG6" s="3">
        <v>5</v>
      </c>
      <c r="BH6" s="3" t="s">
        <v>81</v>
      </c>
      <c r="BI6" s="3" t="s">
        <v>39</v>
      </c>
      <c r="BJ6" s="3" t="s">
        <v>82</v>
      </c>
    </row>
    <row r="7" spans="1:62">
      <c r="A7" s="3" t="str">
        <f t="shared" si="6"/>
        <v>|LEFT:80|LEFT:100|LEFT:100|LEFT:100|LEFT:100|LEFT:100|c</v>
      </c>
      <c r="B7" s="3" t="s">
        <v>0</v>
      </c>
      <c r="C7" s="3" t="s">
        <v>83</v>
      </c>
      <c r="D7" s="6" t="str">
        <f>$Q$1</f>
        <v>LEFT:80</v>
      </c>
      <c r="E7" s="6" t="s">
        <v>83</v>
      </c>
      <c r="F7" s="6" t="str">
        <f t="shared" ref="F7:J7" si="7">$R$1</f>
        <v>LEFT:100</v>
      </c>
      <c r="G7" s="6" t="s">
        <v>83</v>
      </c>
      <c r="H7" s="6" t="str">
        <f t="shared" si="7"/>
        <v>LEFT:100</v>
      </c>
      <c r="I7" s="6" t="s">
        <v>83</v>
      </c>
      <c r="J7" s="6" t="str">
        <f t="shared" si="7"/>
        <v>LEFT:100</v>
      </c>
      <c r="K7" s="6" t="s">
        <v>83</v>
      </c>
      <c r="L7" s="6" t="str">
        <f>$R$1</f>
        <v>LEFT:100</v>
      </c>
      <c r="M7" s="6" t="s">
        <v>83</v>
      </c>
      <c r="N7" s="6" t="str">
        <f>$R$1</f>
        <v>LEFT:100</v>
      </c>
      <c r="O7" s="3" t="s">
        <v>83</v>
      </c>
      <c r="P7" s="3" t="s">
        <v>84</v>
      </c>
      <c r="Q7" s="17" t="s">
        <v>6</v>
      </c>
      <c r="R7" s="13" t="str">
        <f>INDEX(AF:AF,W5+1)</f>
        <v>白</v>
      </c>
      <c r="S7" s="18" t="s">
        <v>7</v>
      </c>
      <c r="T7" s="13" t="str">
        <f>INDEX(AG:AG,W5+1)</f>
        <v>コモン</v>
      </c>
      <c r="U7" s="18" t="s">
        <v>8</v>
      </c>
      <c r="V7" s="13">
        <f>INDEX(AI:AI,W5+1)</f>
        <v>1</v>
      </c>
      <c r="W7" s="19"/>
      <c r="X7" s="13" t="str">
        <f>INDEX(AQ:AQ,W5+1)</f>
        <v>このクリーチャーが戦場に出たとき、あなたの手札のカードが5枚以下の場合、あなたがコントロールする他のクリーチャーを1体対象とし、それをあなたの手札に戻す。</v>
      </c>
      <c r="Y7" s="31"/>
      <c r="Z7" s="31"/>
      <c r="AA7" s="32"/>
      <c r="AB7" s="3" t="s">
        <v>85</v>
      </c>
      <c r="AC7" s="3" t="s">
        <v>86</v>
      </c>
      <c r="AD7" s="19" t="s">
        <v>87</v>
      </c>
      <c r="AE7" s="27">
        <v>6</v>
      </c>
      <c r="AF7" s="28" t="s">
        <v>3</v>
      </c>
      <c r="AG7" s="4" t="s">
        <v>31</v>
      </c>
      <c r="AH7" s="4"/>
      <c r="AI7" s="4">
        <v>5</v>
      </c>
      <c r="AJ7" s="4" t="s">
        <v>88</v>
      </c>
      <c r="AK7" s="4" t="s">
        <v>89</v>
      </c>
      <c r="AL7" s="4" t="s">
        <v>34</v>
      </c>
      <c r="AM7" s="4"/>
      <c r="AN7" s="4" t="s">
        <v>69</v>
      </c>
      <c r="AO7" s="4" t="s">
        <v>36</v>
      </c>
      <c r="AP7" s="4"/>
      <c r="AQ7" s="4" t="s">
        <v>50</v>
      </c>
      <c r="AR7" s="4" t="s">
        <v>62</v>
      </c>
      <c r="AS7" s="4"/>
      <c r="AT7" s="40">
        <v>42767</v>
      </c>
      <c r="AU7" s="4"/>
      <c r="AV7" s="4"/>
      <c r="AW7" s="4"/>
      <c r="AX7" s="4">
        <f t="shared" si="0"/>
        <v>2</v>
      </c>
      <c r="AY7" s="4">
        <f t="shared" si="1"/>
        <v>1</v>
      </c>
      <c r="AZ7" s="4" t="str">
        <f t="shared" si="2"/>
        <v>飛行</v>
      </c>
      <c r="BA7" s="4" t="str">
        <f t="shared" si="3"/>
        <v/>
      </c>
      <c r="BB7" s="4" t="str">
        <f t="shared" si="4"/>
        <v/>
      </c>
      <c r="BC7" s="4"/>
      <c r="BD7" s="4" t="str">
        <f t="shared" si="5"/>
        <v>飛行&amp;br;このクリーチャーが戦場に出たとき、製造1を行う。</v>
      </c>
      <c r="BE7" s="33" t="str">
        <f>IF(AK7="","",VLOOKUP(AK7,BH:BJ,3,FALSE))</f>
        <v>When this creature enters the battlefield, Fabricate 1.</v>
      </c>
      <c r="BF7" s="12" t="s">
        <v>0</v>
      </c>
      <c r="BG7" s="3">
        <v>6</v>
      </c>
      <c r="BH7" s="3" t="s">
        <v>90</v>
      </c>
      <c r="BI7" s="3" t="s">
        <v>39</v>
      </c>
      <c r="BJ7" s="3" t="s">
        <v>91</v>
      </c>
    </row>
    <row r="8" spans="1:62">
      <c r="A8" s="3" t="str">
        <f t="shared" si="6"/>
        <v>|色|白|レアリティ|コモン|マナコスト|1|</v>
      </c>
      <c r="B8" s="3" t="s">
        <v>0</v>
      </c>
      <c r="C8" s="3" t="s">
        <v>83</v>
      </c>
      <c r="D8" s="7" t="s">
        <v>6</v>
      </c>
      <c r="E8" s="3" t="s">
        <v>83</v>
      </c>
      <c r="F8" s="3" t="str">
        <f>IF(R7=0,"",R7)</f>
        <v>白</v>
      </c>
      <c r="G8" s="3" t="s">
        <v>83</v>
      </c>
      <c r="H8" s="7" t="s">
        <v>92</v>
      </c>
      <c r="I8" s="3" t="s">
        <v>83</v>
      </c>
      <c r="J8" s="3" t="str">
        <f>IF(T7=0,"",T7)</f>
        <v>コモン</v>
      </c>
      <c r="K8" s="3" t="s">
        <v>83</v>
      </c>
      <c r="L8" s="7" t="s">
        <v>93</v>
      </c>
      <c r="M8" s="3" t="s">
        <v>83</v>
      </c>
      <c r="N8" s="3">
        <f>IF(V7=0,"",V7)</f>
        <v>1</v>
      </c>
      <c r="O8" s="3" t="s">
        <v>83</v>
      </c>
      <c r="Q8" s="12" t="s">
        <v>11</v>
      </c>
      <c r="R8" s="13" t="str">
        <f>INDEX(AL:AL,W5+1)</f>
        <v>クリーチャー</v>
      </c>
      <c r="S8" s="18" t="s">
        <v>94</v>
      </c>
      <c r="T8" s="13" t="str">
        <f>INDEX(AN:AN,W5+1)</f>
        <v>ドワーフ</v>
      </c>
      <c r="U8" s="13" t="str">
        <f>INDEX(AO:AO,W5+1)</f>
        <v>工匠</v>
      </c>
      <c r="V8" s="13">
        <f>INDEX(AP:AP,W5+1)</f>
        <v>0</v>
      </c>
      <c r="W8" s="19"/>
      <c r="X8" s="13" t="str">
        <f>INDEX(AZ:AZ,W5+1)</f>
        <v>この</v>
      </c>
      <c r="Y8" s="13" t="str">
        <f>INDEX(BA:BA,W5+1)</f>
        <v/>
      </c>
      <c r="Z8" s="13" t="str">
        <f>INDEX(BB:BB,W5+1)</f>
        <v/>
      </c>
      <c r="AA8" s="13">
        <f>INDEX(BC:BC,W5+1)</f>
        <v>0</v>
      </c>
      <c r="AB8" s="3" t="s">
        <v>95</v>
      </c>
      <c r="AC8" s="3" t="s">
        <v>96</v>
      </c>
      <c r="AD8" s="19" t="s">
        <v>97</v>
      </c>
      <c r="AE8" s="27">
        <v>7</v>
      </c>
      <c r="AF8" s="28" t="s">
        <v>3</v>
      </c>
      <c r="AG8" s="4" t="s">
        <v>31</v>
      </c>
      <c r="AH8" s="4"/>
      <c r="AI8" s="4">
        <v>7</v>
      </c>
      <c r="AJ8" s="4" t="s">
        <v>98</v>
      </c>
      <c r="AK8" s="4" t="s">
        <v>99</v>
      </c>
      <c r="AL8" s="4" t="s">
        <v>34</v>
      </c>
      <c r="AM8" s="4"/>
      <c r="AN8" s="4" t="s">
        <v>100</v>
      </c>
      <c r="AO8" s="4"/>
      <c r="AP8" s="4"/>
      <c r="AQ8" s="4" t="s">
        <v>51</v>
      </c>
      <c r="AR8" s="4" t="s">
        <v>101</v>
      </c>
      <c r="AS8" s="4"/>
      <c r="AT8" s="40">
        <v>42738</v>
      </c>
      <c r="AU8" s="4"/>
      <c r="AV8" s="4"/>
      <c r="AW8" s="4"/>
      <c r="AX8" s="4">
        <f t="shared" si="0"/>
        <v>1</v>
      </c>
      <c r="AY8" s="4">
        <f t="shared" si="1"/>
        <v>3</v>
      </c>
      <c r="AZ8" s="4" t="str">
        <f t="shared" si="2"/>
        <v>この</v>
      </c>
      <c r="BA8" s="4" t="str">
        <f t="shared" si="3"/>
        <v/>
      </c>
      <c r="BB8" s="4" t="str">
        <f t="shared" si="4"/>
        <v/>
      </c>
      <c r="BC8" s="4"/>
      <c r="BD8" s="4" t="str">
        <f t="shared" si="5"/>
        <v>このクリーチャーが戦場に出たとき、エネルギー化2を行う。&amp;br;超過2：このクリーチャーは+1/+1の修整を受ける。</v>
      </c>
      <c r="BE8" s="33" t="str">
        <f>IF(AK8="","",VLOOKUP(AK8,BH:BJ,3,FALSE))</f>
        <v>When this creature enters the battlefield, Energize 2.&amp;br;Overload 2: This creature gets +1/+1.</v>
      </c>
      <c r="BF8" s="12" t="s">
        <v>0</v>
      </c>
      <c r="BG8" s="3">
        <v>7</v>
      </c>
      <c r="BH8" s="3" t="s">
        <v>102</v>
      </c>
      <c r="BI8" s="3" t="s">
        <v>39</v>
      </c>
      <c r="BJ8" s="3" t="s">
        <v>103</v>
      </c>
    </row>
    <row r="9" spans="1:62">
      <c r="A9" s="3" t="str">
        <f t="shared" si="6"/>
        <v>|種別|クリーチャー|サブタイプ|ドワーフ|工匠||</v>
      </c>
      <c r="B9" s="3" t="s">
        <v>0</v>
      </c>
      <c r="C9" s="3" t="s">
        <v>83</v>
      </c>
      <c r="D9" s="7" t="s">
        <v>11</v>
      </c>
      <c r="E9" s="3" t="s">
        <v>83</v>
      </c>
      <c r="F9" s="3" t="str">
        <f>IF(R8=0,"",R8)</f>
        <v>クリーチャー</v>
      </c>
      <c r="G9" s="3" t="s">
        <v>83</v>
      </c>
      <c r="H9" s="7" t="s">
        <v>104</v>
      </c>
      <c r="I9" s="3" t="s">
        <v>83</v>
      </c>
      <c r="J9" s="3" t="str">
        <f>IF(T8=0,"",T8)</f>
        <v>ドワーフ</v>
      </c>
      <c r="K9" s="3" t="s">
        <v>83</v>
      </c>
      <c r="L9" s="3" t="str">
        <f>IF(U8=0,"",U8)</f>
        <v>工匠</v>
      </c>
      <c r="M9" s="3" t="s">
        <v>83</v>
      </c>
      <c r="N9" s="3" t="str">
        <f>IF(V8=0,"",V8)</f>
        <v/>
      </c>
      <c r="O9" s="3" t="s">
        <v>83</v>
      </c>
      <c r="Q9" s="12" t="s">
        <v>105</v>
      </c>
      <c r="R9" s="13" t="str">
        <f>INDEX(BD:BD,W5+1)</f>
        <v>このクリーチャーが戦場に出たとき、あなたの手札のカードが5枚以下の場合、あなたがコントロールする他のクリーチャーを1体対象とし、それをあなたの手札に戻す。</v>
      </c>
      <c r="S9" s="14"/>
      <c r="T9" s="14"/>
      <c r="U9" s="14"/>
      <c r="V9" s="15"/>
      <c r="W9" s="19"/>
      <c r="X9" s="11" t="s">
        <v>0</v>
      </c>
      <c r="Y9" s="11"/>
      <c r="Z9" s="11"/>
      <c r="AA9" s="33" t="s">
        <v>0</v>
      </c>
      <c r="AB9" s="3" t="s">
        <v>106</v>
      </c>
      <c r="AC9" s="3" t="s">
        <v>107</v>
      </c>
      <c r="AD9" s="19" t="s">
        <v>108</v>
      </c>
      <c r="AE9" s="27">
        <v>8</v>
      </c>
      <c r="AF9" s="28" t="s">
        <v>3</v>
      </c>
      <c r="AG9" s="4" t="s">
        <v>31</v>
      </c>
      <c r="AH9" s="4"/>
      <c r="AI9" s="4">
        <v>2</v>
      </c>
      <c r="AJ9" s="4" t="s">
        <v>109</v>
      </c>
      <c r="AK9" s="4" t="s">
        <v>110</v>
      </c>
      <c r="AL9" s="4" t="s">
        <v>111</v>
      </c>
      <c r="AM9" s="4"/>
      <c r="AN9" s="4"/>
      <c r="AO9" s="4"/>
      <c r="AP9" s="4"/>
      <c r="AQ9" s="4" t="s">
        <v>112</v>
      </c>
      <c r="AR9" s="4"/>
      <c r="AS9" s="4"/>
      <c r="AT9" s="40"/>
      <c r="AU9" s="4"/>
      <c r="AV9" s="4"/>
      <c r="AW9" s="4"/>
      <c r="AX9" s="4" t="str">
        <f t="shared" si="0"/>
        <v/>
      </c>
      <c r="AY9" s="4" t="str">
        <f t="shared" si="1"/>
        <v/>
      </c>
      <c r="AZ9" s="4" t="str">
        <f t="shared" si="2"/>
        <v>クリ</v>
      </c>
      <c r="BA9" s="4" t="str">
        <f t="shared" si="3"/>
        <v/>
      </c>
      <c r="BB9" s="4" t="str">
        <f t="shared" si="4"/>
        <v/>
      </c>
      <c r="BC9" s="4"/>
      <c r="BD9" s="4" t="str">
        <f t="shared" si="5"/>
        <v>クリーチャー1体を対象とする。それは+2/+2の修整を受けるとともにダメージ軽減を得る。</v>
      </c>
      <c r="BE9" s="33" t="str">
        <f>IF(AK9="","",VLOOKUP(AK9,BH:BJ,3,FALSE))</f>
        <v>Target creature gets +2/+2 and Prevent Damage until the end of your turn.</v>
      </c>
      <c r="BF9" s="12" t="s">
        <v>0</v>
      </c>
      <c r="BG9" s="3">
        <v>8</v>
      </c>
      <c r="BH9" s="3" t="s">
        <v>113</v>
      </c>
      <c r="BI9" s="3" t="s">
        <v>39</v>
      </c>
      <c r="BJ9" s="3" t="s">
        <v>114</v>
      </c>
    </row>
    <row r="10" spans="1:62">
      <c r="A10" s="3" t="str">
        <f t="shared" si="6"/>
        <v>|テキスト|&gt;|&gt;|&gt;|&gt;|このクリーチャーが戦場に出たとき、あなたの手札のカードが5枚以下の場合、あなたがコントロールする他のクリーチャーを1体対象とし、それをあなたの手札に戻す。|</v>
      </c>
      <c r="B10" s="3" t="s">
        <v>0</v>
      </c>
      <c r="C10" s="3" t="s">
        <v>83</v>
      </c>
      <c r="D10" s="7" t="s">
        <v>105</v>
      </c>
      <c r="E10" s="3" t="s">
        <v>83</v>
      </c>
      <c r="F10" s="7" t="s">
        <v>115</v>
      </c>
      <c r="G10" s="3" t="s">
        <v>83</v>
      </c>
      <c r="H10" s="7" t="s">
        <v>115</v>
      </c>
      <c r="I10" s="3" t="s">
        <v>83</v>
      </c>
      <c r="J10" s="7" t="s">
        <v>115</v>
      </c>
      <c r="K10" s="3" t="s">
        <v>83</v>
      </c>
      <c r="L10" s="7" t="s">
        <v>115</v>
      </c>
      <c r="M10" s="3" t="s">
        <v>83</v>
      </c>
      <c r="N10" s="3" t="str">
        <f>IF(R9=0,"",R9)</f>
        <v>このクリーチャーが戦場に出たとき、あなたの手札のカードが5枚以下の場合、あなたがコントロールする他のクリーチャーを1体対象とし、それをあなたの手札に戻す。</v>
      </c>
      <c r="O10" s="3" t="s">
        <v>83</v>
      </c>
      <c r="Q10" s="17" t="s">
        <v>27</v>
      </c>
      <c r="R10" s="13" t="str">
        <f>INDEX(BE:BE,W5+1)</f>
        <v>When this creature enters the battlefield, if you have 5 or less cards in hand, target other creature you control is Returned to your hand.</v>
      </c>
      <c r="S10" s="12" t="s">
        <v>116</v>
      </c>
      <c r="T10" s="13" t="str">
        <f>IF(X10="","",X10&amp;IF(Y10="",""," "&amp;Y10)&amp;IF(Z10="",""," "&amp;Z10)&amp;IF(AA10="",""," "&amp;AA10))</f>
        <v/>
      </c>
      <c r="U10" s="14"/>
      <c r="V10" s="15"/>
      <c r="W10" s="19" t="s">
        <v>116</v>
      </c>
      <c r="X10" s="12" t="str">
        <f t="shared" ref="X10:AA10" si="8">IF(ISERROR(IF(LEN(X9)&gt;1,X9,VLOOKUP(X8,$AC:$AD,2,FALSE))),"",IF(LEN(X9)&gt;1,X9,VLOOKUP(X8,$AC:$AD,2,FALSE)))</f>
        <v/>
      </c>
      <c r="Y10" s="12" t="str">
        <f t="shared" si="8"/>
        <v/>
      </c>
      <c r="Z10" s="12" t="str">
        <f t="shared" si="8"/>
        <v/>
      </c>
      <c r="AA10" s="12" t="str">
        <f t="shared" si="8"/>
        <v> </v>
      </c>
      <c r="AB10" s="3" t="s">
        <v>117</v>
      </c>
      <c r="AC10" s="3" t="s">
        <v>118</v>
      </c>
      <c r="AD10" s="19" t="s">
        <v>119</v>
      </c>
      <c r="AE10" s="27">
        <v>9</v>
      </c>
      <c r="AF10" s="28" t="s">
        <v>3</v>
      </c>
      <c r="AG10" s="4" t="s">
        <v>31</v>
      </c>
      <c r="AH10" s="4"/>
      <c r="AI10" s="4">
        <v>8</v>
      </c>
      <c r="AJ10" s="4" t="s">
        <v>120</v>
      </c>
      <c r="AK10" s="4" t="s">
        <v>121</v>
      </c>
      <c r="AL10" s="4" t="s">
        <v>111</v>
      </c>
      <c r="AM10" s="4"/>
      <c r="AN10" s="4"/>
      <c r="AO10" s="4"/>
      <c r="AP10" s="4"/>
      <c r="AQ10" s="4" t="s">
        <v>122</v>
      </c>
      <c r="AR10" s="4"/>
      <c r="AS10" s="4"/>
      <c r="AT10" s="40"/>
      <c r="AU10" s="4"/>
      <c r="AV10" s="4"/>
      <c r="AW10" s="4"/>
      <c r="AX10" s="4" t="str">
        <f t="shared" si="0"/>
        <v/>
      </c>
      <c r="AY10" s="4" t="str">
        <f t="shared" si="1"/>
        <v/>
      </c>
      <c r="AZ10" s="4" t="str">
        <f t="shared" si="2"/>
        <v>対戦</v>
      </c>
      <c r="BA10" s="4" t="str">
        <f t="shared" si="3"/>
        <v/>
      </c>
      <c r="BB10" s="4" t="str">
        <f t="shared" si="4"/>
        <v/>
      </c>
      <c r="BC10" s="4"/>
      <c r="BD10" s="4" t="str">
        <f t="shared" si="5"/>
        <v>対戦相手がコントロールするサポートを1個を破壊する。</v>
      </c>
      <c r="BE10" s="33" t="str">
        <f>IF(AK10="","",VLOOKUP(AK10,BH:BJ,3,FALSE))</f>
        <v>A support your opponent controls is Destroyed.</v>
      </c>
      <c r="BF10" s="12" t="s">
        <v>0</v>
      </c>
      <c r="BG10" s="3">
        <v>9</v>
      </c>
      <c r="BH10" s="3" t="s">
        <v>123</v>
      </c>
      <c r="BI10" s="3" t="s">
        <v>39</v>
      </c>
      <c r="BJ10" s="3" t="s">
        <v>124</v>
      </c>
    </row>
    <row r="11" spans="1:62">
      <c r="A11" s="3" t="str">
        <f t="shared" si="6"/>
        <v>|英テキスト|&gt;|&gt;|&gt;|&gt;|When this creature enters the battlefield, if you have 5 or less cards in hand, target other creature you control is Returned to your hand.|</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this creature enters the battlefield, if you have 5 or less cards in hand, target other creature you control is Returned to your hand.</v>
      </c>
      <c r="O11" s="3" t="s">
        <v>83</v>
      </c>
      <c r="Q11" s="12" t="s">
        <v>18</v>
      </c>
      <c r="R11" s="13" t="str">
        <f>IF(INDEX(AX:AX,W5+1)="",0,INDEX(AX:AX,W5+1)&amp;"/"&amp;INDEX(AY:AY,W5+1))</f>
        <v>2/2</v>
      </c>
      <c r="S11" s="14"/>
      <c r="T11" s="14"/>
      <c r="U11" s="14"/>
      <c r="V11" s="15"/>
      <c r="W11" s="19"/>
      <c r="X11" s="12"/>
      <c r="Y11" s="31"/>
      <c r="Z11" s="31"/>
      <c r="AA11" s="32"/>
      <c r="AB11" s="3" t="s">
        <v>126</v>
      </c>
      <c r="AC11" s="3" t="s">
        <v>127</v>
      </c>
      <c r="AD11" s="19" t="s">
        <v>128</v>
      </c>
      <c r="AE11" s="27">
        <v>10</v>
      </c>
      <c r="AF11" s="28" t="s">
        <v>3</v>
      </c>
      <c r="AG11" s="4" t="s">
        <v>31</v>
      </c>
      <c r="AH11" s="4"/>
      <c r="AI11" s="4">
        <v>7</v>
      </c>
      <c r="AJ11" s="4" t="s">
        <v>129</v>
      </c>
      <c r="AK11" s="4" t="s">
        <v>130</v>
      </c>
      <c r="AL11" s="4" t="s">
        <v>111</v>
      </c>
      <c r="AM11" s="4"/>
      <c r="AN11" s="4"/>
      <c r="AO11" s="4"/>
      <c r="AP11" s="4"/>
      <c r="AQ11" s="4" t="s">
        <v>131</v>
      </c>
      <c r="AR11" s="4"/>
      <c r="AS11" s="4"/>
      <c r="AT11" s="40"/>
      <c r="AU11" s="4"/>
      <c r="AV11" s="4"/>
      <c r="AW11" s="4"/>
      <c r="AX11" s="4" t="str">
        <f t="shared" si="0"/>
        <v/>
      </c>
      <c r="AY11" s="4" t="str">
        <f t="shared" si="1"/>
        <v/>
      </c>
      <c r="AZ11" s="4" t="str">
        <f t="shared" si="2"/>
        <v>あな</v>
      </c>
      <c r="BA11" s="4" t="str">
        <f t="shared" si="3"/>
        <v/>
      </c>
      <c r="BB11" s="4" t="str">
        <f t="shared" si="4"/>
        <v/>
      </c>
      <c r="BC11" s="4"/>
      <c r="BD11" s="4" t="str">
        <f t="shared" si="5"/>
        <v>あなたがコントロールしていないクリーチャー1体を対象とする。あなたの次のターン開始時まで、それを無効化する。あなたはカードを1枚引く。</v>
      </c>
      <c r="BE11" s="33" t="str">
        <f>IF(AK11="","",VLOOKUP(AK11,BH:BJ,3,FALSE))</f>
        <v>Target creature you don't control is Disableduntil the beginning of your next turn and you draw 1 card.</v>
      </c>
      <c r="BF11" s="12" t="s">
        <v>0</v>
      </c>
      <c r="BG11" s="3">
        <v>10</v>
      </c>
      <c r="BH11" s="3" t="s">
        <v>132</v>
      </c>
      <c r="BI11" s="3" t="s">
        <v>39</v>
      </c>
      <c r="BJ11" s="3" t="s">
        <v>133</v>
      </c>
    </row>
    <row r="12" spans="1:62">
      <c r="A12" s="3" t="str">
        <f t="shared" si="6"/>
        <v>|PT|&gt;|2/2|シールド数|&gt;||</v>
      </c>
      <c r="B12" s="3" t="s">
        <v>0</v>
      </c>
      <c r="C12" s="3" t="s">
        <v>83</v>
      </c>
      <c r="D12" s="3" t="s">
        <v>18</v>
      </c>
      <c r="E12" s="3" t="s">
        <v>83</v>
      </c>
      <c r="F12" s="3" t="s">
        <v>115</v>
      </c>
      <c r="G12" s="3" t="s">
        <v>83</v>
      </c>
      <c r="H12" s="3" t="str">
        <f>IF(R11=0,"",R11)</f>
        <v>2/2</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3</v>
      </c>
      <c r="AG12" s="4" t="s">
        <v>55</v>
      </c>
      <c r="AH12" s="4"/>
      <c r="AI12" s="4">
        <v>12</v>
      </c>
      <c r="AJ12" s="4" t="s">
        <v>138</v>
      </c>
      <c r="AK12" s="4" t="s">
        <v>53</v>
      </c>
      <c r="AL12" s="4" t="s">
        <v>34</v>
      </c>
      <c r="AM12" s="4"/>
      <c r="AN12" s="4" t="s">
        <v>35</v>
      </c>
      <c r="AO12" s="4" t="s">
        <v>78</v>
      </c>
      <c r="AP12" s="4"/>
      <c r="AQ12" s="4" t="s">
        <v>139</v>
      </c>
      <c r="AR12" s="4"/>
      <c r="AS12" s="4"/>
      <c r="AT12" s="40">
        <v>42798</v>
      </c>
      <c r="AU12" s="4"/>
      <c r="AV12" s="4"/>
      <c r="AW12" s="4"/>
      <c r="AX12" s="4">
        <f t="shared" si="0"/>
        <v>3</v>
      </c>
      <c r="AY12" s="4">
        <f t="shared" si="1"/>
        <v>4</v>
      </c>
      <c r="AZ12" s="4" t="str">
        <f t="shared" si="2"/>
        <v>飛行</v>
      </c>
      <c r="BA12" s="4" t="str">
        <f t="shared" si="3"/>
        <v>警戒</v>
      </c>
      <c r="BB12" s="4" t="str">
        <f t="shared" si="4"/>
        <v>絆魂</v>
      </c>
      <c r="BC12" s="4"/>
      <c r="BD12" s="4" t="str">
        <f t="shared" si="5"/>
        <v>飛行 警戒 絆魂</v>
      </c>
      <c r="BE12" s="33" t="str">
        <f>IF(AK12="","",VLOOKUP(AK12,BH:BJ,3,FALSE))</f>
        <v/>
      </c>
      <c r="BF12" s="12" t="s">
        <v>0</v>
      </c>
      <c r="BG12" s="3">
        <v>11</v>
      </c>
      <c r="BH12" s="3" t="s">
        <v>140</v>
      </c>
      <c r="BI12" s="3" t="s">
        <v>39</v>
      </c>
      <c r="BJ12" s="3" t="s">
        <v>141</v>
      </c>
    </row>
    <row r="13" spans="1:62">
      <c r="A13" s="3" t="str">
        <f t="shared" si="6"/>
        <v>&amp;br;&amp;br;</v>
      </c>
      <c r="B13" s="3" t="s">
        <v>0</v>
      </c>
      <c r="C13" s="3" t="s">
        <v>142</v>
      </c>
      <c r="R13" s="3"/>
      <c r="S13" s="3"/>
      <c r="T13" s="3"/>
      <c r="U13" s="3"/>
      <c r="V13" s="3"/>
      <c r="AB13" s="3" t="s">
        <v>143</v>
      </c>
      <c r="AC13" s="3" t="s">
        <v>144</v>
      </c>
      <c r="AD13" s="19" t="s">
        <v>145</v>
      </c>
      <c r="AE13" s="27">
        <v>12</v>
      </c>
      <c r="AF13" s="28" t="s">
        <v>3</v>
      </c>
      <c r="AG13" s="4" t="s">
        <v>55</v>
      </c>
      <c r="AH13" s="4"/>
      <c r="AI13" s="4">
        <v>11</v>
      </c>
      <c r="AJ13" s="4" t="s">
        <v>146</v>
      </c>
      <c r="AK13" s="4" t="s">
        <v>147</v>
      </c>
      <c r="AL13" s="4" t="s">
        <v>34</v>
      </c>
      <c r="AM13" s="4"/>
      <c r="AN13" s="4" t="s">
        <v>35</v>
      </c>
      <c r="AO13" s="4" t="s">
        <v>78</v>
      </c>
      <c r="AP13" s="4"/>
      <c r="AQ13" s="4" t="s">
        <v>79</v>
      </c>
      <c r="AR13" s="4" t="s">
        <v>51</v>
      </c>
      <c r="AS13" s="4" t="s">
        <v>148</v>
      </c>
      <c r="AT13" s="40">
        <v>42798</v>
      </c>
      <c r="AU13" s="4"/>
      <c r="AV13" s="4"/>
      <c r="AW13" s="4"/>
      <c r="AX13" s="4">
        <f t="shared" si="0"/>
        <v>3</v>
      </c>
      <c r="AY13" s="4">
        <f t="shared" si="1"/>
        <v>4</v>
      </c>
      <c r="AZ13" s="4" t="str">
        <f t="shared" si="2"/>
        <v>ディ</v>
      </c>
      <c r="BA13" s="4" t="str">
        <f t="shared" si="3"/>
        <v/>
      </c>
      <c r="BB13" s="4" t="str">
        <f t="shared" si="4"/>
        <v/>
      </c>
      <c r="BC13" s="4"/>
      <c r="BD13" s="4" t="str">
        <f t="shared" si="5"/>
        <v>ディフェンダー&amp;br;このクリーチャーが戦場に出たとき、エネルギー化2を行う。&amp;br;超過1：あなたのターン終了時まで、あなたがコントロールする最初のクリーチャーはダメージ軽減とバーサーカーを得る。</v>
      </c>
      <c r="BE13" s="33" t="str">
        <f>IF(AK13="","",VLOOKUP(AK13,BH:BJ,3,FALSE))</f>
        <v>When this creature enters the battlefield, Energize 2.&amp;br;Overload 1: The first creature you control gains Prevent Damage and Berserker until the end of your turn.</v>
      </c>
      <c r="BF13" s="12" t="s">
        <v>0</v>
      </c>
      <c r="BG13" s="3">
        <v>12</v>
      </c>
      <c r="BH13" s="3" t="s">
        <v>149</v>
      </c>
      <c r="BI13" s="3" t="s">
        <v>39</v>
      </c>
      <c r="BJ13" s="3" t="s">
        <v>150</v>
      </c>
    </row>
    <row r="14" spans="1:62">
      <c r="A14" s="3" t="str">
        <f t="shared" si="6"/>
        <v>#back(text=戻る,left)</v>
      </c>
      <c r="B14" s="3" t="s">
        <v>0</v>
      </c>
      <c r="C14" s="3" t="s">
        <v>151</v>
      </c>
      <c r="R14" s="3"/>
      <c r="S14" s="3"/>
      <c r="T14" s="3"/>
      <c r="U14" s="3"/>
      <c r="V14" s="3"/>
      <c r="AB14" s="3" t="s">
        <v>152</v>
      </c>
      <c r="AC14" s="3" t="s">
        <v>153</v>
      </c>
      <c r="AD14" s="19" t="s">
        <v>154</v>
      </c>
      <c r="AE14" s="27">
        <v>13</v>
      </c>
      <c r="AF14" s="28" t="s">
        <v>3</v>
      </c>
      <c r="AG14" s="4" t="s">
        <v>55</v>
      </c>
      <c r="AH14" s="4"/>
      <c r="AI14" s="4">
        <v>11</v>
      </c>
      <c r="AJ14" s="4" t="s">
        <v>155</v>
      </c>
      <c r="AK14" s="4" t="s">
        <v>156</v>
      </c>
      <c r="AL14" s="4" t="s">
        <v>34</v>
      </c>
      <c r="AM14" s="4"/>
      <c r="AN14" s="4" t="s">
        <v>35</v>
      </c>
      <c r="AO14" s="4" t="s">
        <v>157</v>
      </c>
      <c r="AP14" s="4"/>
      <c r="AQ14" s="4" t="s">
        <v>158</v>
      </c>
      <c r="AR14" s="4" t="s">
        <v>159</v>
      </c>
      <c r="AS14" s="4"/>
      <c r="AT14" s="40">
        <v>42828</v>
      </c>
      <c r="AU14" s="4"/>
      <c r="AV14" s="4"/>
      <c r="AW14" s="4"/>
      <c r="AX14" s="4">
        <f t="shared" si="0"/>
        <v>4</v>
      </c>
      <c r="AY14" s="4">
        <f t="shared" si="1"/>
        <v>3</v>
      </c>
      <c r="AZ14" s="4" t="str">
        <f t="shared" si="2"/>
        <v>先制</v>
      </c>
      <c r="BA14" s="4" t="str">
        <f t="shared" si="3"/>
        <v/>
      </c>
      <c r="BB14" s="4" t="str">
        <f t="shared" si="4"/>
        <v/>
      </c>
      <c r="BC14" s="4"/>
      <c r="BD14" s="4" t="str">
        <f t="shared" si="5"/>
        <v>先制攻撃&amp;br;このクリーチャーが戦場に出たとき、あなたの手札の各機体は先制攻撃を得る。</v>
      </c>
      <c r="BE14" s="33" t="str">
        <f>IF(AK14="","",VLOOKUP(AK14,BH:BJ,3,FALSE))</f>
        <v>When this creature enters the battlefield, each Vehicle in your hand gains First Strike.</v>
      </c>
      <c r="BF14" s="12" t="s">
        <v>0</v>
      </c>
      <c r="BG14" s="3">
        <v>13</v>
      </c>
      <c r="BH14" s="3" t="s">
        <v>160</v>
      </c>
      <c r="BI14" s="3" t="s">
        <v>39</v>
      </c>
      <c r="BJ14" s="3" t="s">
        <v>40</v>
      </c>
    </row>
    <row r="15" spans="1:62">
      <c r="A15" s="3" t="str">
        <f t="shared" si="6"/>
        <v>&amp;br;</v>
      </c>
      <c r="B15" s="3" t="s">
        <v>0</v>
      </c>
      <c r="C15" s="3" t="s">
        <v>161</v>
      </c>
      <c r="R15" s="3"/>
      <c r="S15" s="3"/>
      <c r="T15" s="3"/>
      <c r="U15" s="3"/>
      <c r="V15" s="3"/>
      <c r="AB15" s="3" t="s">
        <v>162</v>
      </c>
      <c r="AC15" s="3" t="s">
        <v>163</v>
      </c>
      <c r="AD15" s="19" t="s">
        <v>164</v>
      </c>
      <c r="AE15" s="27">
        <v>14</v>
      </c>
      <c r="AF15" s="28" t="s">
        <v>3</v>
      </c>
      <c r="AG15" s="4" t="s">
        <v>55</v>
      </c>
      <c r="AH15" s="4"/>
      <c r="AI15" s="4">
        <v>6</v>
      </c>
      <c r="AJ15" s="4" t="s">
        <v>165</v>
      </c>
      <c r="AK15" s="4" t="s">
        <v>166</v>
      </c>
      <c r="AL15" s="4" t="s">
        <v>34</v>
      </c>
      <c r="AM15" s="4"/>
      <c r="AN15" s="4" t="s">
        <v>35</v>
      </c>
      <c r="AO15" s="4" t="s">
        <v>36</v>
      </c>
      <c r="AP15" s="4"/>
      <c r="AQ15" s="4" t="s">
        <v>167</v>
      </c>
      <c r="AR15" s="4"/>
      <c r="AS15" s="4"/>
      <c r="AT15" s="40">
        <v>42828</v>
      </c>
      <c r="AU15" s="4"/>
      <c r="AV15" s="4"/>
      <c r="AW15" s="4"/>
      <c r="AX15" s="4">
        <f t="shared" si="0"/>
        <v>4</v>
      </c>
      <c r="AY15" s="4">
        <f t="shared" si="1"/>
        <v>3</v>
      </c>
      <c r="AZ15" s="4" t="str">
        <f t="shared" si="2"/>
        <v>この</v>
      </c>
      <c r="BA15" s="4" t="str">
        <f t="shared" si="3"/>
        <v/>
      </c>
      <c r="BB15" s="4" t="str">
        <f t="shared" si="4"/>
        <v/>
      </c>
      <c r="BC15" s="4"/>
      <c r="BD15" s="4" t="str">
        <f t="shared" si="5"/>
        <v>このクリーチャーが戦場に出たとき、製造2を行う。</v>
      </c>
      <c r="BE15" s="33" t="str">
        <f>IF(AK15="","",VLOOKUP(AK15,BH:BJ,3,FALSE))</f>
        <v>When this creature enters the battlefield, Fabricate 2.</v>
      </c>
      <c r="BF15" s="12" t="s">
        <v>0</v>
      </c>
      <c r="BG15" s="3">
        <v>14</v>
      </c>
      <c r="BH15" s="3" t="s">
        <v>168</v>
      </c>
      <c r="BI15" s="3" t="s">
        <v>39</v>
      </c>
      <c r="BJ15" s="3" t="s">
        <v>169</v>
      </c>
    </row>
    <row r="16" spans="1:62">
      <c r="A16" s="3" t="str">
        <f t="shared" si="6"/>
        <v>#comment(above,nsize=[15],size=[30],num=[10])</v>
      </c>
      <c r="B16" s="3" t="s">
        <v>0</v>
      </c>
      <c r="C16" s="3" t="s">
        <v>170</v>
      </c>
      <c r="R16" s="3"/>
      <c r="S16" s="3"/>
      <c r="T16" s="3"/>
      <c r="U16" s="3"/>
      <c r="V16" s="3"/>
      <c r="AB16" s="3" t="s">
        <v>171</v>
      </c>
      <c r="AC16" s="3" t="s">
        <v>172</v>
      </c>
      <c r="AD16" s="19" t="s">
        <v>173</v>
      </c>
      <c r="AE16" s="27">
        <v>15</v>
      </c>
      <c r="AF16" s="28" t="s">
        <v>3</v>
      </c>
      <c r="AG16" s="4" t="s">
        <v>55</v>
      </c>
      <c r="AH16" s="4"/>
      <c r="AI16" s="4">
        <v>13</v>
      </c>
      <c r="AJ16" s="4" t="s">
        <v>174</v>
      </c>
      <c r="AK16" s="4" t="s">
        <v>175</v>
      </c>
      <c r="AL16" s="4" t="s">
        <v>111</v>
      </c>
      <c r="AM16" s="4"/>
      <c r="AN16" s="4"/>
      <c r="AO16" s="4"/>
      <c r="AP16" s="4"/>
      <c r="AQ16" s="4" t="s">
        <v>176</v>
      </c>
      <c r="AR16" s="4"/>
      <c r="AS16" s="4"/>
      <c r="AT16" s="40"/>
      <c r="AU16" s="4"/>
      <c r="AV16" s="4"/>
      <c r="AW16" s="4"/>
      <c r="AX16" s="4" t="str">
        <f t="shared" si="0"/>
        <v/>
      </c>
      <c r="AY16" s="4" t="str">
        <f t="shared" si="1"/>
        <v/>
      </c>
      <c r="AZ16" s="4" t="str">
        <f t="shared" si="2"/>
        <v>パワ</v>
      </c>
      <c r="BA16" s="4" t="str">
        <f t="shared" si="3"/>
        <v/>
      </c>
      <c r="BB16" s="4" t="str">
        <f t="shared" si="4"/>
        <v/>
      </c>
      <c r="BC16" s="4"/>
      <c r="BD16" s="4" t="str">
        <f t="shared" si="5"/>
        <v>パワーが3以上のクリーチャー1体を対象とし、それを破壊する。あなたはカードを1枚引く。</v>
      </c>
      <c r="BE16" s="33" t="str">
        <f>IF(AK16="","",VLOOKUP(AK16,BH:BJ,3,FALSE))</f>
        <v>Target creature with power of 3 or greater is Destroyed and you draw 1 card.</v>
      </c>
      <c r="BF16" s="12" t="s">
        <v>0</v>
      </c>
      <c r="BG16" s="3">
        <v>15</v>
      </c>
      <c r="BH16" s="3" t="s">
        <v>177</v>
      </c>
      <c r="BI16" s="3" t="s">
        <v>39</v>
      </c>
      <c r="BJ16" s="3" t="s">
        <v>178</v>
      </c>
    </row>
    <row r="17" spans="1:62">
      <c r="A17" s="3" t="str">
        <f t="shared" si="6"/>
        <v>&amp;br;&amp;br;</v>
      </c>
      <c r="B17" s="3" t="s">
        <v>0</v>
      </c>
      <c r="C17" s="3" t="s">
        <v>142</v>
      </c>
      <c r="R17" s="3"/>
      <c r="S17" s="3"/>
      <c r="T17" s="3"/>
      <c r="U17" s="3"/>
      <c r="V17" s="3"/>
      <c r="AC17" s="3" t="s">
        <v>50</v>
      </c>
      <c r="AD17" s="19" t="s">
        <v>179</v>
      </c>
      <c r="AE17" s="27">
        <v>16</v>
      </c>
      <c r="AF17" s="28" t="s">
        <v>3</v>
      </c>
      <c r="AG17" s="4" t="s">
        <v>55</v>
      </c>
      <c r="AH17" s="4"/>
      <c r="AI17" s="4">
        <v>5</v>
      </c>
      <c r="AJ17" s="4" t="s">
        <v>180</v>
      </c>
      <c r="AK17" s="4" t="s">
        <v>181</v>
      </c>
      <c r="AL17" s="4" t="s">
        <v>182</v>
      </c>
      <c r="AM17" s="4"/>
      <c r="AN17" s="4"/>
      <c r="AO17" s="4"/>
      <c r="AP17" s="4"/>
      <c r="AQ17" s="4" t="s">
        <v>183</v>
      </c>
      <c r="AR17" s="4" t="s">
        <v>184</v>
      </c>
      <c r="AS17" s="4"/>
      <c r="AT17" s="40"/>
      <c r="AU17" s="4"/>
      <c r="AV17" s="4"/>
      <c r="AW17" s="4">
        <v>3</v>
      </c>
      <c r="AX17" s="4" t="str">
        <f t="shared" si="0"/>
        <v/>
      </c>
      <c r="AY17" s="4" t="str">
        <f t="shared" si="1"/>
        <v/>
      </c>
      <c r="AZ17" s="4" t="str">
        <f t="shared" si="2"/>
        <v>この</v>
      </c>
      <c r="BA17" s="4" t="str">
        <f t="shared" si="3"/>
        <v/>
      </c>
      <c r="BB17" s="4" t="str">
        <f t="shared" si="4"/>
        <v/>
      </c>
      <c r="BC17" s="4"/>
      <c r="BD17" s="4" t="str">
        <f t="shared" si="5"/>
        <v>このサポートがボードに出たとき、エネルギー化4を行う。&amp;br;超過2：あなたは3点のライフを得る。</v>
      </c>
      <c r="BE17" s="33" t="str">
        <f>IF(AK17="","",VLOOKUP(AK17,BH:BJ,3,FALSE))</f>
        <v>When this Support enters the board, Energize 4.&amp;br;Overload 2: You gain 3 life.</v>
      </c>
      <c r="BF17" s="12" t="s">
        <v>0</v>
      </c>
      <c r="BG17" s="3">
        <v>16</v>
      </c>
      <c r="BH17" s="3" t="s">
        <v>185</v>
      </c>
      <c r="BI17" s="3" t="s">
        <v>39</v>
      </c>
      <c r="BJ17" s="3" t="s">
        <v>186</v>
      </c>
    </row>
    <row r="18" spans="1:62">
      <c r="A18" s="3" t="str">
        <f t="shared" si="6"/>
        <v/>
      </c>
      <c r="B18" s="3" t="s">
        <v>0</v>
      </c>
      <c r="C18" s="3"/>
      <c r="Q18" s="8"/>
      <c r="R18" s="9"/>
      <c r="S18" s="9"/>
      <c r="T18" s="9"/>
      <c r="U18" s="9"/>
      <c r="V18" s="10"/>
      <c r="W18" s="11">
        <v>2</v>
      </c>
      <c r="X18" s="8"/>
      <c r="Y18" s="29"/>
      <c r="Z18" s="29"/>
      <c r="AA18" s="30"/>
      <c r="AC18" s="3" t="s">
        <v>187</v>
      </c>
      <c r="AD18" s="19" t="s">
        <v>188</v>
      </c>
      <c r="AE18" s="27">
        <v>17</v>
      </c>
      <c r="AF18" s="28" t="s">
        <v>3</v>
      </c>
      <c r="AG18" s="4" t="s">
        <v>56</v>
      </c>
      <c r="AH18" s="4"/>
      <c r="AI18" s="4">
        <v>15</v>
      </c>
      <c r="AJ18" s="4" t="s">
        <v>189</v>
      </c>
      <c r="AK18" s="4" t="s">
        <v>190</v>
      </c>
      <c r="AL18" s="4" t="s">
        <v>34</v>
      </c>
      <c r="AM18" s="4"/>
      <c r="AN18" s="4" t="s">
        <v>35</v>
      </c>
      <c r="AO18" s="4" t="s">
        <v>36</v>
      </c>
      <c r="AP18" s="4"/>
      <c r="AQ18" s="4" t="s">
        <v>191</v>
      </c>
      <c r="AR18" s="4" t="s">
        <v>192</v>
      </c>
      <c r="AS18" s="4"/>
      <c r="AT18" s="40">
        <v>42891</v>
      </c>
      <c r="AU18" s="4"/>
      <c r="AV18" s="4"/>
      <c r="AW18" s="4"/>
      <c r="AX18" s="4">
        <f t="shared" si="0"/>
        <v>6</v>
      </c>
      <c r="AY18" s="4">
        <f t="shared" si="1"/>
        <v>5</v>
      </c>
      <c r="AZ18" s="4" t="str">
        <f t="shared" si="2"/>
        <v>この</v>
      </c>
      <c r="BA18" s="4" t="str">
        <f t="shared" si="3"/>
        <v/>
      </c>
      <c r="BB18" s="4" t="str">
        <f t="shared" si="4"/>
        <v/>
      </c>
      <c r="BC18" s="4"/>
      <c r="BD18" s="4" t="str">
        <f t="shared" si="5"/>
        <v>このクリーチャーが戦場に出ている間、あなたがコントロールする各構築物は+2/+2の修整を受ける。&amp;br;ジェム2個を起動する：飛行を持つ1/1の飛行機械･トークンを2体召喚する。</v>
      </c>
      <c r="BE18" s="33" t="str">
        <f>IF(AK18="","",VLOOKUP(AK18,BH:BJ,3,FALSE))</f>
        <v>While this creature is on the battlefield, each construct you control gets +2/+2.&amp;br;Activate 2: Summon 2 1/1 Thopter tokens with Flying.</v>
      </c>
      <c r="BF18" s="12" t="s">
        <v>0</v>
      </c>
      <c r="BG18" s="3">
        <v>17</v>
      </c>
      <c r="BH18" s="3" t="s">
        <v>193</v>
      </c>
      <c r="BI18" s="3" t="s">
        <v>39</v>
      </c>
      <c r="BJ18" s="3" t="s">
        <v>194</v>
      </c>
    </row>
    <row r="19" spans="1:62">
      <c r="A19" s="3" t="str">
        <f t="shared" si="6"/>
        <v>*渦跡の鷹/Eddytrail Hawk</v>
      </c>
      <c r="B19" s="3" t="s">
        <v>0</v>
      </c>
      <c r="C19" s="3" t="str">
        <f>"*"&amp;R19&amp;"/"&amp;T19</f>
        <v>*渦跡の鷹/Eddytrail Hawk</v>
      </c>
      <c r="Q19" s="12" t="s">
        <v>9</v>
      </c>
      <c r="R19" s="13" t="str">
        <f>INDEX(AJ:AJ,W18+1)</f>
        <v>渦跡の鷹</v>
      </c>
      <c r="S19" s="14" t="s">
        <v>10</v>
      </c>
      <c r="T19" s="13" t="str">
        <f>INDEX(AK:AK,W18+1)</f>
        <v>Eddytrail Hawk</v>
      </c>
      <c r="U19" s="14"/>
      <c r="V19" s="15"/>
      <c r="W19" s="16"/>
      <c r="X19" s="12"/>
      <c r="Y19" s="31"/>
      <c r="Z19" s="31"/>
      <c r="AA19" s="32"/>
      <c r="AC19" s="3" t="s">
        <v>195</v>
      </c>
      <c r="AD19" s="19" t="s">
        <v>196</v>
      </c>
      <c r="AE19" s="27">
        <v>18</v>
      </c>
      <c r="AF19" s="28" t="s">
        <v>3</v>
      </c>
      <c r="AG19" s="4" t="s">
        <v>56</v>
      </c>
      <c r="AH19" s="4"/>
      <c r="AI19" s="4">
        <v>16</v>
      </c>
      <c r="AJ19" s="4" t="s">
        <v>197</v>
      </c>
      <c r="AK19" s="4" t="s">
        <v>198</v>
      </c>
      <c r="AL19" s="4" t="s">
        <v>34</v>
      </c>
      <c r="AM19" s="4"/>
      <c r="AN19" s="4" t="s">
        <v>35</v>
      </c>
      <c r="AO19" s="4" t="s">
        <v>36</v>
      </c>
      <c r="AP19" s="4"/>
      <c r="AQ19" s="4" t="s">
        <v>199</v>
      </c>
      <c r="AR19" s="4" t="s">
        <v>200</v>
      </c>
      <c r="AS19" s="4"/>
      <c r="AT19" s="40">
        <v>42892</v>
      </c>
      <c r="AU19" s="4"/>
      <c r="AV19" s="4"/>
      <c r="AW19" s="4"/>
      <c r="AX19" s="4">
        <f t="shared" si="0"/>
        <v>6</v>
      </c>
      <c r="AY19" s="4">
        <f t="shared" si="1"/>
        <v>6</v>
      </c>
      <c r="AZ19" s="4" t="str">
        <f t="shared" si="2"/>
        <v>あな</v>
      </c>
      <c r="BA19" s="4" t="str">
        <f t="shared" si="3"/>
        <v/>
      </c>
      <c r="BB19" s="4" t="str">
        <f t="shared" si="4"/>
        <v/>
      </c>
      <c r="BC19" s="4"/>
      <c r="BD19" s="4" t="str">
        <f t="shared" si="5"/>
        <v>あなたのターン開始時に、あなたが無色のサポートを1個以上コントロールしている場合、このクリーチャーは+2/+1の修整を受ける。&amp;br;あなたのターン開始時に、あなたが無色のサポートを3個以上コントロールしている場合、あなたのターン終了時まで、このクリーチャーは先制攻撃を得る。</v>
      </c>
      <c r="BE19" s="33" t="str">
        <f>IF(AK19="","",VLOOKUP(AK19,BH:BJ,3,FALSE))</f>
        <v>At the beginning of your turn, if you control 1 or more colorless supports, this creature gets +2/+1.&amp;br;At the beginning of your turn, if you control 3 or more colorless supports, this creature gains First Strike until the end of your turn.</v>
      </c>
      <c r="BF19" s="12" t="s">
        <v>0</v>
      </c>
      <c r="BG19" s="3">
        <v>18</v>
      </c>
      <c r="BH19" s="3" t="s">
        <v>201</v>
      </c>
      <c r="BI19" s="3" t="s">
        <v>39</v>
      </c>
      <c r="BJ19" s="3" t="s">
        <v>202</v>
      </c>
    </row>
    <row r="20" spans="1:62">
      <c r="A20" s="3" t="str">
        <f t="shared" si="6"/>
        <v>|LEFT:80|LEFT:100|LEFT:100|LEFT:100|LEFT:100|LEFT:100|c</v>
      </c>
      <c r="B20" s="3" t="s">
        <v>0</v>
      </c>
      <c r="C20" s="3" t="s">
        <v>83</v>
      </c>
      <c r="D20" s="6" t="str">
        <f>$Q$1</f>
        <v>LEFT:80</v>
      </c>
      <c r="E20" s="6" t="s">
        <v>83</v>
      </c>
      <c r="F20" s="6" t="str">
        <f t="shared" ref="F20:J20" si="9">$R$1</f>
        <v>LEFT:100</v>
      </c>
      <c r="G20" s="6" t="s">
        <v>83</v>
      </c>
      <c r="H20" s="6" t="str">
        <f t="shared" si="9"/>
        <v>LEFT:100</v>
      </c>
      <c r="I20" s="6" t="s">
        <v>83</v>
      </c>
      <c r="J20" s="6" t="str">
        <f t="shared" si="9"/>
        <v>LEFT:100</v>
      </c>
      <c r="K20" s="6" t="s">
        <v>83</v>
      </c>
      <c r="L20" s="6" t="str">
        <f>$R$1</f>
        <v>LEFT:100</v>
      </c>
      <c r="M20" s="6" t="s">
        <v>83</v>
      </c>
      <c r="N20" s="6" t="str">
        <f>$R$1</f>
        <v>LEFT:100</v>
      </c>
      <c r="O20" s="3" t="s">
        <v>83</v>
      </c>
      <c r="P20" s="3" t="s">
        <v>84</v>
      </c>
      <c r="Q20" s="17" t="s">
        <v>6</v>
      </c>
      <c r="R20" s="13" t="str">
        <f>INDEX(AF:AF,W18+1)</f>
        <v>白</v>
      </c>
      <c r="S20" s="18" t="s">
        <v>7</v>
      </c>
      <c r="T20" s="13" t="str">
        <f>INDEX(AG:AG,W18+1)</f>
        <v>コモン</v>
      </c>
      <c r="U20" s="18" t="s">
        <v>8</v>
      </c>
      <c r="V20" s="13">
        <f>INDEX(AI:AI,W18+1)</f>
        <v>6</v>
      </c>
      <c r="W20" s="19"/>
      <c r="X20" s="13" t="str">
        <f>INDEX(AQ:AQ,W18+1)</f>
        <v>飛行</v>
      </c>
      <c r="Y20" s="31"/>
      <c r="Z20" s="31"/>
      <c r="AA20" s="32"/>
      <c r="AC20" s="3">
        <v>0</v>
      </c>
      <c r="AD20" s="19" t="s">
        <v>0</v>
      </c>
      <c r="AE20" s="27">
        <v>19</v>
      </c>
      <c r="AF20" s="28" t="s">
        <v>3</v>
      </c>
      <c r="AG20" s="4" t="s">
        <v>56</v>
      </c>
      <c r="AH20" s="4"/>
      <c r="AI20" s="4">
        <v>16</v>
      </c>
      <c r="AJ20" s="4" t="s">
        <v>203</v>
      </c>
      <c r="AK20" s="4" t="s">
        <v>204</v>
      </c>
      <c r="AL20" s="4" t="s">
        <v>111</v>
      </c>
      <c r="AM20" s="4"/>
      <c r="AN20" s="4"/>
      <c r="AO20" s="4"/>
      <c r="AP20" s="4"/>
      <c r="AQ20" s="4" t="s">
        <v>205</v>
      </c>
      <c r="AR20" s="4"/>
      <c r="AS20" s="4"/>
      <c r="AT20" s="40"/>
      <c r="AU20" s="4"/>
      <c r="AV20" s="4"/>
      <c r="AW20" s="4"/>
      <c r="AX20" s="4" t="str">
        <f t="shared" si="0"/>
        <v/>
      </c>
      <c r="AY20" s="4" t="str">
        <f t="shared" si="1"/>
        <v/>
      </c>
      <c r="AZ20" s="4" t="str">
        <f t="shared" si="2"/>
        <v>各ク</v>
      </c>
      <c r="BA20" s="4" t="str">
        <f t="shared" si="3"/>
        <v/>
      </c>
      <c r="BB20" s="4" t="str">
        <f t="shared" si="4"/>
        <v/>
      </c>
      <c r="BC20" s="4"/>
      <c r="BD20" s="4" t="str">
        <f t="shared" si="5"/>
        <v>各クリーチャーを破壊する。</v>
      </c>
      <c r="BE20" s="33" t="str">
        <f>IF(AK20="","",VLOOKUP(AK20,BH:BJ,3,FALSE))</f>
        <v>Each creature is Destroyed.</v>
      </c>
      <c r="BF20" s="12" t="s">
        <v>0</v>
      </c>
      <c r="BG20" s="3">
        <v>19</v>
      </c>
      <c r="BH20" s="3" t="s">
        <v>206</v>
      </c>
      <c r="BI20" s="3" t="s">
        <v>39</v>
      </c>
      <c r="BJ20" s="3" t="s">
        <v>207</v>
      </c>
    </row>
    <row r="21" spans="1:62">
      <c r="A21" s="3" t="str">
        <f t="shared" si="6"/>
        <v>|色|白|レアリティ|コモン|マナコスト|6|</v>
      </c>
      <c r="B21" s="3" t="s">
        <v>0</v>
      </c>
      <c r="C21" s="3" t="s">
        <v>83</v>
      </c>
      <c r="D21" s="7" t="s">
        <v>6</v>
      </c>
      <c r="E21" s="3" t="s">
        <v>83</v>
      </c>
      <c r="F21" s="3" t="str">
        <f>IF(R20=0,"",R20)</f>
        <v>白</v>
      </c>
      <c r="G21" s="3" t="s">
        <v>83</v>
      </c>
      <c r="H21" s="7" t="s">
        <v>92</v>
      </c>
      <c r="I21" s="3" t="s">
        <v>83</v>
      </c>
      <c r="J21" s="3" t="str">
        <f>IF(T20=0,"",T20)</f>
        <v>コモン</v>
      </c>
      <c r="K21" s="3" t="s">
        <v>83</v>
      </c>
      <c r="L21" s="7" t="s">
        <v>93</v>
      </c>
      <c r="M21" s="3" t="s">
        <v>83</v>
      </c>
      <c r="N21" s="3">
        <f>IF(V20=0,"",V20)</f>
        <v>6</v>
      </c>
      <c r="O21" s="3" t="s">
        <v>83</v>
      </c>
      <c r="Q21" s="12" t="s">
        <v>11</v>
      </c>
      <c r="R21" s="13" t="str">
        <f>INDEX(AL:AL,W18+1)</f>
        <v>クリーチャー</v>
      </c>
      <c r="S21" s="18" t="s">
        <v>94</v>
      </c>
      <c r="T21" s="13" t="str">
        <f>INDEX(AN:AN,W18+1)</f>
        <v>鳥</v>
      </c>
      <c r="U21" s="13">
        <f>INDEX(AO:AO,W18+1)</f>
        <v>0</v>
      </c>
      <c r="V21" s="13">
        <f>INDEX(AP:AP,W18+1)</f>
        <v>0</v>
      </c>
      <c r="W21" s="19"/>
      <c r="X21" s="13" t="str">
        <f>INDEX(AZ:AZ,W18+1)</f>
        <v>飛行</v>
      </c>
      <c r="Y21" s="13" t="str">
        <f>INDEX(BA:BA,W18+1)</f>
        <v/>
      </c>
      <c r="Z21" s="13" t="str">
        <f>INDEX(BB:BB,W18+1)</f>
        <v/>
      </c>
      <c r="AA21" s="13">
        <f>INDEX(BC:BC,W18+1)</f>
        <v>0</v>
      </c>
      <c r="AD21" s="19"/>
      <c r="AE21" s="27">
        <v>20</v>
      </c>
      <c r="AF21" s="28" t="s">
        <v>3</v>
      </c>
      <c r="AG21" s="4" t="s">
        <v>56</v>
      </c>
      <c r="AH21" s="4"/>
      <c r="AI21" s="4">
        <v>10</v>
      </c>
      <c r="AJ21" s="4" t="s">
        <v>208</v>
      </c>
      <c r="AK21" s="4" t="s">
        <v>209</v>
      </c>
      <c r="AL21" s="4" t="s">
        <v>111</v>
      </c>
      <c r="AM21" s="4"/>
      <c r="AN21" s="4"/>
      <c r="AO21" s="4"/>
      <c r="AP21" s="4"/>
      <c r="AQ21" s="4" t="s">
        <v>210</v>
      </c>
      <c r="AR21" s="4"/>
      <c r="AS21" s="4"/>
      <c r="AT21" s="40"/>
      <c r="AU21" s="4"/>
      <c r="AV21" s="4"/>
      <c r="AW21" s="4"/>
      <c r="AX21" s="4" t="str">
        <f t="shared" si="0"/>
        <v/>
      </c>
      <c r="AY21" s="4" t="str">
        <f t="shared" si="1"/>
        <v/>
      </c>
      <c r="AZ21" s="4" t="str">
        <f t="shared" si="2"/>
        <v>あな</v>
      </c>
      <c r="BA21" s="4" t="str">
        <f t="shared" si="3"/>
        <v/>
      </c>
      <c r="BB21" s="4" t="str">
        <f t="shared" si="4"/>
        <v/>
      </c>
      <c r="BC21" s="4"/>
      <c r="BD21" s="4" t="str">
        <f t="shared" si="5"/>
        <v>あなたがコントロールしていて破壊された最後のサポートをボードに戻す。</v>
      </c>
      <c r="BE21" s="33" t="str">
        <f>IF(AK21="","",VLOOKUP(AK21,BH:BJ,3,FALSE))</f>
        <v>The last support you controlled that was Destroyed is Returned to the board.</v>
      </c>
      <c r="BF21" s="12" t="s">
        <v>0</v>
      </c>
      <c r="BG21" s="3">
        <v>20</v>
      </c>
      <c r="BH21" s="3" t="s">
        <v>211</v>
      </c>
      <c r="BI21" s="3" t="s">
        <v>39</v>
      </c>
      <c r="BJ21" s="3" t="s">
        <v>212</v>
      </c>
    </row>
    <row r="22" spans="1:62">
      <c r="A22" s="3" t="str">
        <f t="shared" si="6"/>
        <v>|種別|クリーチャー|サブタイプ|鳥|||</v>
      </c>
      <c r="B22" s="3" t="s">
        <v>0</v>
      </c>
      <c r="C22" s="3" t="s">
        <v>83</v>
      </c>
      <c r="D22" s="7" t="s">
        <v>11</v>
      </c>
      <c r="E22" s="3" t="s">
        <v>83</v>
      </c>
      <c r="F22" s="3" t="str">
        <f>IF(R21=0,"",R21)</f>
        <v>クリーチャー</v>
      </c>
      <c r="G22" s="3" t="s">
        <v>83</v>
      </c>
      <c r="H22" s="7" t="s">
        <v>104</v>
      </c>
      <c r="I22" s="3" t="s">
        <v>83</v>
      </c>
      <c r="J22" s="3" t="str">
        <f>IF(T21=0,"",T21)</f>
        <v>鳥</v>
      </c>
      <c r="K22" s="3" t="s">
        <v>83</v>
      </c>
      <c r="L22" s="3" t="str">
        <f>IF(U21=0,"",U21)</f>
        <v/>
      </c>
      <c r="M22" s="3" t="s">
        <v>83</v>
      </c>
      <c r="N22" s="3" t="str">
        <f>IF(V21=0,"",V21)</f>
        <v/>
      </c>
      <c r="O22" s="3" t="s">
        <v>83</v>
      </c>
      <c r="Q22" s="12" t="s">
        <v>105</v>
      </c>
      <c r="R22" s="13" t="str">
        <f>INDEX(BD:BD,W18+1)</f>
        <v>飛行&amp;br;このクリーチャーが戦場に出たとき、エネルギー化2を行う。&amp;br;超過1：あなたのターン終了時まで、あなたがコントロールする飛行を持たない最初のクリーチャーは飛行を得る。</v>
      </c>
      <c r="S22" s="14"/>
      <c r="T22" s="14"/>
      <c r="U22" s="14"/>
      <c r="V22" s="15"/>
      <c r="W22" s="19"/>
      <c r="X22" s="11"/>
      <c r="Y22" s="11"/>
      <c r="Z22" s="11"/>
      <c r="AA22" s="33"/>
      <c r="AD22" s="19"/>
      <c r="AE22" s="27">
        <v>21</v>
      </c>
      <c r="AF22" s="28" t="s">
        <v>3</v>
      </c>
      <c r="AG22" s="4" t="s">
        <v>56</v>
      </c>
      <c r="AH22" s="4"/>
      <c r="AI22" s="4">
        <v>7</v>
      </c>
      <c r="AJ22" s="4" t="s">
        <v>213</v>
      </c>
      <c r="AK22" s="4" t="s">
        <v>214</v>
      </c>
      <c r="AL22" s="4" t="s">
        <v>182</v>
      </c>
      <c r="AM22" s="4"/>
      <c r="AN22" s="4"/>
      <c r="AO22" s="4"/>
      <c r="AP22" s="4"/>
      <c r="AQ22" s="4" t="s">
        <v>215</v>
      </c>
      <c r="AR22" s="4"/>
      <c r="AS22" s="4"/>
      <c r="AT22" s="40"/>
      <c r="AU22" s="4"/>
      <c r="AV22" s="4"/>
      <c r="AW22" s="4">
        <v>3</v>
      </c>
      <c r="AX22" s="4" t="str">
        <f t="shared" si="0"/>
        <v/>
      </c>
      <c r="AY22" s="4" t="str">
        <f t="shared" si="1"/>
        <v/>
      </c>
      <c r="AZ22" s="4" t="str">
        <f t="shared" si="2"/>
        <v>対戦</v>
      </c>
      <c r="BA22" s="4" t="str">
        <f t="shared" si="3"/>
        <v/>
      </c>
      <c r="BB22" s="4" t="str">
        <f t="shared" si="4"/>
        <v/>
      </c>
      <c r="BC22" s="4"/>
      <c r="BD22" s="4" t="str">
        <f t="shared" si="5"/>
        <v>対戦相手がコントロールするクリーチャーが戦場に出たとき、あなたの次のターン終了時まで、そのクリーチャーを無効化する。あなたは1点のライフを得る。</v>
      </c>
      <c r="BE22" s="33" t="str">
        <f>IF(AK22="","",VLOOKUP(AK22,BH:BJ,3,FALSE))</f>
        <v>When a creature your opponent controls enters the battlefield, that creature is Disabled until the end of your next turn and you gain 1 life.</v>
      </c>
      <c r="BF22" s="12" t="s">
        <v>0</v>
      </c>
      <c r="BG22" s="3">
        <v>21</v>
      </c>
      <c r="BH22" s="3" t="s">
        <v>214</v>
      </c>
      <c r="BI22" s="3" t="s">
        <v>39</v>
      </c>
      <c r="BJ22" s="3" t="s">
        <v>216</v>
      </c>
    </row>
    <row r="23" spans="1:62">
      <c r="A23" s="3" t="str">
        <f t="shared" si="6"/>
        <v>|テキスト|&gt;|&gt;|&gt;|&gt;|飛行&amp;br;このクリーチャーが戦場に出たとき、エネルギー化2を行う。&amp;br;超過1：あなたのターン終了時まで、あなたがコントロールする飛行を持たない最初のクリーチャーは飛行を得る。|</v>
      </c>
      <c r="B23" s="3" t="s">
        <v>0</v>
      </c>
      <c r="C23" s="3" t="s">
        <v>83</v>
      </c>
      <c r="D23" s="7" t="s">
        <v>105</v>
      </c>
      <c r="E23" s="3" t="s">
        <v>83</v>
      </c>
      <c r="F23" s="7" t="s">
        <v>115</v>
      </c>
      <c r="G23" s="3" t="s">
        <v>83</v>
      </c>
      <c r="H23" s="7" t="s">
        <v>115</v>
      </c>
      <c r="I23" s="3" t="s">
        <v>83</v>
      </c>
      <c r="J23" s="7" t="s">
        <v>115</v>
      </c>
      <c r="K23" s="3" t="s">
        <v>83</v>
      </c>
      <c r="L23" s="7" t="s">
        <v>115</v>
      </c>
      <c r="M23" s="3" t="s">
        <v>83</v>
      </c>
      <c r="N23" s="3" t="str">
        <f>IF(R22=0,"",R22)</f>
        <v>飛行&amp;br;このクリーチャーが戦場に出たとき、エネルギー化2を行う。&amp;br;超過1：あなたのターン終了時まで、あなたがコントロールする飛行を持たない最初のクリーチャーは飛行を得る。</v>
      </c>
      <c r="O23" s="3" t="s">
        <v>83</v>
      </c>
      <c r="Q23" s="17" t="s">
        <v>27</v>
      </c>
      <c r="R23" s="13" t="str">
        <f>INDEX(BE:BE,W18+1)</f>
        <v>When this creature enters the battlefield, Energize 2.&amp;br;Overload 1: The first non-Flying creature you control gains Flying until the end of your turn.</v>
      </c>
      <c r="S23" s="12" t="s">
        <v>116</v>
      </c>
      <c r="T23" s="13" t="str">
        <f>IF(X23="","",X23&amp;IF(Y23="",""," "&amp;Y23)&amp;IF(Z23="",""," "&amp;Z23)&amp;IF(AA23="",""," "&amp;AA23))</f>
        <v>Flying  </v>
      </c>
      <c r="U23" s="14"/>
      <c r="V23" s="15"/>
      <c r="W23" s="19" t="s">
        <v>116</v>
      </c>
      <c r="X23" s="12" t="str">
        <f t="shared" ref="X23:AA23" si="10">IF(ISERROR(IF(LEN(X22)&gt;1,X22,VLOOKUP(X21,$AC:$AD,2,FALSE))),"",IF(LEN(X22)&gt;1,X22,VLOOKUP(X21,$AC:$AD,2,FALSE)))</f>
        <v>Flying</v>
      </c>
      <c r="Y23" s="12" t="str">
        <f t="shared" si="10"/>
        <v/>
      </c>
      <c r="Z23" s="12" t="str">
        <f t="shared" si="10"/>
        <v/>
      </c>
      <c r="AA23" s="12" t="str">
        <f t="shared" si="10"/>
        <v> </v>
      </c>
      <c r="AD23" s="19"/>
      <c r="AE23" s="27">
        <v>22</v>
      </c>
      <c r="AF23" s="28" t="s">
        <v>3</v>
      </c>
      <c r="AG23" s="4" t="s">
        <v>56</v>
      </c>
      <c r="AH23" s="4"/>
      <c r="AI23" s="4">
        <v>16</v>
      </c>
      <c r="AJ23" s="4" t="s">
        <v>217</v>
      </c>
      <c r="AK23" s="4" t="s">
        <v>218</v>
      </c>
      <c r="AL23" s="4" t="s">
        <v>182</v>
      </c>
      <c r="AM23" s="4"/>
      <c r="AN23" s="4"/>
      <c r="AO23" s="4"/>
      <c r="AP23" s="4"/>
      <c r="AQ23" s="4" t="s">
        <v>219</v>
      </c>
      <c r="AR23" s="4" t="s">
        <v>220</v>
      </c>
      <c r="AS23" s="4"/>
      <c r="AT23" s="40"/>
      <c r="AU23" s="4"/>
      <c r="AV23" s="4"/>
      <c r="AW23" s="4">
        <v>2</v>
      </c>
      <c r="AX23" s="4" t="str">
        <f t="shared" si="0"/>
        <v/>
      </c>
      <c r="AY23" s="4" t="str">
        <f t="shared" si="1"/>
        <v/>
      </c>
      <c r="AZ23" s="4" t="str">
        <f t="shared" si="2"/>
        <v>この</v>
      </c>
      <c r="BA23" s="4" t="str">
        <f t="shared" si="3"/>
        <v/>
      </c>
      <c r="BB23" s="4" t="str">
        <f t="shared" si="4"/>
        <v/>
      </c>
      <c r="BC23" s="4"/>
      <c r="BD23" s="4" t="str">
        <f t="shared" si="5"/>
        <v>このサポートがボードにある間、対戦相手がコントロールする最初のクリーチャーは攻撃できない。&amp;br;対戦相手が呪文を唱えたとき、対戦相手がコントロールする最初のクリーチャーは3点のダメージを受ける。</v>
      </c>
      <c r="BE23" s="33" t="str">
        <f>IF(AK23="","",VLOOKUP(AK23,BH:BJ,3,FALSE))</f>
        <v>While this support is on the board, the first creature your opponent controls can't attack.&amp;br;When your opponent casts a spell, the first creature your opponent controls takes 3 damage.</v>
      </c>
      <c r="BF23" s="12" t="s">
        <v>0</v>
      </c>
      <c r="BG23" s="3">
        <v>22</v>
      </c>
      <c r="BH23" s="3" t="s">
        <v>33</v>
      </c>
      <c r="BI23" s="3" t="s">
        <v>39</v>
      </c>
      <c r="BJ23" s="3" t="s">
        <v>221</v>
      </c>
    </row>
    <row r="24" spans="1:62">
      <c r="A24" s="3" t="str">
        <f t="shared" si="6"/>
        <v>|英テキスト|&gt;|&gt;|&gt;|&gt;|Flying  &amp;br;When this creature enters the battlefield, Energize 2.&amp;br;Overload 1: The first non-Flying creature you control gains Flying until the end of your turn.|</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Flying  &amp;br;When this creature enters the battlefield, Energize 2.&amp;br;Overload 1: The first non-Flying creature you control gains Flying until the end of your turn.</v>
      </c>
      <c r="O24" s="3" t="s">
        <v>83</v>
      </c>
      <c r="Q24" s="12" t="s">
        <v>18</v>
      </c>
      <c r="R24" s="13" t="str">
        <f>IF(INDEX(AX:AX,W18+1)="",0,INDEX(AX:AX,W18+1)&amp;"/"&amp;INDEX(AY:AY,W18+1))</f>
        <v>1/2</v>
      </c>
      <c r="S24" s="14"/>
      <c r="T24" s="14"/>
      <c r="U24" s="14"/>
      <c r="V24" s="15"/>
      <c r="W24" s="19"/>
      <c r="X24" s="12"/>
      <c r="Y24" s="31"/>
      <c r="Z24" s="31"/>
      <c r="AA24" s="32"/>
      <c r="AD24" s="23"/>
      <c r="AE24" s="27">
        <v>23</v>
      </c>
      <c r="AF24" s="28" t="s">
        <v>3</v>
      </c>
      <c r="AG24" s="4" t="s">
        <v>57</v>
      </c>
      <c r="AH24" s="4"/>
      <c r="AI24" s="4">
        <v>14</v>
      </c>
      <c r="AJ24" s="4" t="s">
        <v>222</v>
      </c>
      <c r="AK24" s="4" t="s">
        <v>132</v>
      </c>
      <c r="AL24" s="4" t="s">
        <v>34</v>
      </c>
      <c r="AM24" s="4"/>
      <c r="AN24" s="4" t="s">
        <v>49</v>
      </c>
      <c r="AO24" s="4"/>
      <c r="AP24" s="4"/>
      <c r="AQ24" s="4" t="s">
        <v>50</v>
      </c>
      <c r="AR24" s="4" t="s">
        <v>223</v>
      </c>
      <c r="AS24" s="4" t="s">
        <v>224</v>
      </c>
      <c r="AT24" s="40">
        <v>42955</v>
      </c>
      <c r="AU24" s="4"/>
      <c r="AV24" s="4"/>
      <c r="AW24" s="4"/>
      <c r="AX24" s="4">
        <f t="shared" si="0"/>
        <v>8</v>
      </c>
      <c r="AY24" s="4">
        <f t="shared" si="1"/>
        <v>8</v>
      </c>
      <c r="AZ24" s="4" t="str">
        <f t="shared" si="2"/>
        <v>飛行</v>
      </c>
      <c r="BA24" s="4" t="str">
        <f t="shared" si="3"/>
        <v/>
      </c>
      <c r="BB24" s="4" t="str">
        <f t="shared" si="4"/>
        <v/>
      </c>
      <c r="BC24" s="4"/>
      <c r="BD24" s="4" t="str">
        <f t="shared" si="5"/>
        <v>飛行&amp;br;あなたがコントロールするクリーチャーが戦場に出たとき、エネルギー化1を行う。&amp;br;超過1：このクリーチャーは+1/+1の修整を受ける。その後、あなたのターン終了時まで、対戦相手がコントロールする無効化されていない最初のクリーチャーを無効化する。</v>
      </c>
      <c r="BE24" s="33" t="str">
        <f>IF(AK24="","",VLOOKUP(AK24,BH:BJ,3,FALSE))</f>
        <v>When a creature you control enters the battlefield, Energize 1.&amp;br;Overload 1: This creature gets +1/+1 then the first non Disabled creature your opponent controls is Disabled until the end of your turn.</v>
      </c>
      <c r="BF24" s="12" t="s">
        <v>0</v>
      </c>
      <c r="BG24" s="3">
        <v>23</v>
      </c>
      <c r="BH24" s="3" t="s">
        <v>225</v>
      </c>
      <c r="BI24" s="3" t="s">
        <v>39</v>
      </c>
      <c r="BJ24" s="3" t="s">
        <v>226</v>
      </c>
    </row>
    <row r="25" spans="1:62">
      <c r="A25" s="3" t="str">
        <f t="shared" si="6"/>
        <v>|PT|&gt;|1/2|シールド数|&gt;||</v>
      </c>
      <c r="B25" s="3" t="s">
        <v>0</v>
      </c>
      <c r="C25" s="3" t="s">
        <v>83</v>
      </c>
      <c r="D25" s="3" t="s">
        <v>18</v>
      </c>
      <c r="E25" s="3" t="s">
        <v>83</v>
      </c>
      <c r="F25" s="3" t="s">
        <v>115</v>
      </c>
      <c r="G25" s="3" t="s">
        <v>83</v>
      </c>
      <c r="H25" s="3" t="str">
        <f>IF(R24=0,"",R24)</f>
        <v>1/2</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3</v>
      </c>
      <c r="AG25" s="4" t="s">
        <v>57</v>
      </c>
      <c r="AH25" s="4"/>
      <c r="AI25" s="4">
        <v>18</v>
      </c>
      <c r="AJ25" s="4" t="s">
        <v>227</v>
      </c>
      <c r="AK25" s="4" t="s">
        <v>168</v>
      </c>
      <c r="AL25" s="4" t="s">
        <v>34</v>
      </c>
      <c r="AM25" s="4"/>
      <c r="AN25" s="4" t="s">
        <v>228</v>
      </c>
      <c r="AO25" s="4"/>
      <c r="AP25" s="4"/>
      <c r="AQ25" s="4" t="s">
        <v>139</v>
      </c>
      <c r="AR25" s="4" t="s">
        <v>167</v>
      </c>
      <c r="AS25" s="4" t="s">
        <v>229</v>
      </c>
      <c r="AT25" s="40">
        <v>42955</v>
      </c>
      <c r="AU25" s="4"/>
      <c r="AV25" s="4"/>
      <c r="AW25" s="4"/>
      <c r="AX25" s="4">
        <f t="shared" si="0"/>
        <v>8</v>
      </c>
      <c r="AY25" s="4">
        <f t="shared" si="1"/>
        <v>8</v>
      </c>
      <c r="AZ25" s="4" t="str">
        <f t="shared" si="2"/>
        <v>飛行</v>
      </c>
      <c r="BA25" s="4" t="str">
        <f t="shared" si="3"/>
        <v>警戒</v>
      </c>
      <c r="BB25" s="4" t="str">
        <f t="shared" si="4"/>
        <v>絆魂</v>
      </c>
      <c r="BC25" s="4"/>
      <c r="BD25" s="4" t="str">
        <f t="shared" si="5"/>
        <v>飛行 警戒 絆魂&amp;br;このクリーチャーが戦場に出たとき、製造2を行う。&amp;br;このクリーチャーが戦場に出ている間、あなたがコントロールする各クリーチャーは+3/+3の修整を受ける。</v>
      </c>
      <c r="BE25" s="33" t="str">
        <f>IF(AK25="","",VLOOKUP(AK25,BH:BJ,3,FALSE))</f>
        <v>When this creature enters the battlefield, Fabricate 2.&amp;br;When this creature is on the battlefield, each creature you control gets +3/+3:</v>
      </c>
      <c r="BF25" s="12" t="s">
        <v>0</v>
      </c>
      <c r="BG25" s="3">
        <v>24</v>
      </c>
      <c r="BH25" s="3" t="s">
        <v>230</v>
      </c>
      <c r="BI25" s="3" t="s">
        <v>39</v>
      </c>
      <c r="BJ25" s="3" t="s">
        <v>231</v>
      </c>
    </row>
    <row r="26" spans="1:62">
      <c r="A26" s="3" t="str">
        <f t="shared" si="6"/>
        <v>&amp;br;&amp;br;</v>
      </c>
      <c r="B26" s="3" t="s">
        <v>0</v>
      </c>
      <c r="C26" s="3" t="s">
        <v>142</v>
      </c>
      <c r="R26" s="3"/>
      <c r="S26" s="3"/>
      <c r="T26" s="3"/>
      <c r="U26" s="3"/>
      <c r="V26" s="3"/>
      <c r="AE26" s="27">
        <v>25</v>
      </c>
      <c r="AF26" s="28" t="s">
        <v>3</v>
      </c>
      <c r="AG26" s="4" t="s">
        <v>57</v>
      </c>
      <c r="AH26" s="4"/>
      <c r="AI26" s="4">
        <v>24</v>
      </c>
      <c r="AJ26" s="4" t="s">
        <v>232</v>
      </c>
      <c r="AK26" s="4" t="s">
        <v>233</v>
      </c>
      <c r="AL26" s="4" t="s">
        <v>34</v>
      </c>
      <c r="AM26" s="4"/>
      <c r="AN26" s="4" t="s">
        <v>234</v>
      </c>
      <c r="AO26" s="4"/>
      <c r="AP26" s="4"/>
      <c r="AQ26" s="4" t="s">
        <v>58</v>
      </c>
      <c r="AR26" s="4" t="s">
        <v>235</v>
      </c>
      <c r="AS26" s="4"/>
      <c r="AT26" s="40">
        <v>42955</v>
      </c>
      <c r="AU26" s="4"/>
      <c r="AV26" s="4"/>
      <c r="AW26" s="4"/>
      <c r="AX26" s="4">
        <f t="shared" si="0"/>
        <v>8</v>
      </c>
      <c r="AY26" s="4">
        <f t="shared" si="1"/>
        <v>8</v>
      </c>
      <c r="AZ26" s="4" t="str">
        <f t="shared" si="2"/>
        <v>警戒</v>
      </c>
      <c r="BA26" s="4" t="str">
        <f t="shared" si="3"/>
        <v/>
      </c>
      <c r="BB26" s="4" t="str">
        <f t="shared" si="4"/>
        <v/>
      </c>
      <c r="BC26" s="4"/>
      <c r="BD26" s="4" t="str">
        <f t="shared" si="5"/>
        <v>警戒&amp;br;このクリーチャーが戦場に出たとき、あなたがコントロールする他の各クリーチャーを破壊し、対戦相手がコントロールする最初のクリーチャー以外の各クリーチャーを破壊し、各サポートを破壊する。</v>
      </c>
      <c r="BE26" s="33" t="str">
        <f>IF(AK26="","",VLOOKUP(AK26,BH:BJ,3,FALSE))</f>
        <v>When this creature enters the battlefield, each other creature you control is Destroyed, each creature your opponent controls except its first one is Destroyed and each Support is Destroyed.</v>
      </c>
      <c r="BF26" s="12" t="s">
        <v>0</v>
      </c>
      <c r="BG26" s="3">
        <v>25</v>
      </c>
      <c r="BH26" s="3" t="s">
        <v>236</v>
      </c>
      <c r="BI26" s="3" t="s">
        <v>39</v>
      </c>
      <c r="BJ26" s="3" t="s">
        <v>237</v>
      </c>
    </row>
    <row r="27" spans="1:62">
      <c r="A27" s="3" t="str">
        <f t="shared" si="6"/>
        <v>#back(text=戻る,left)</v>
      </c>
      <c r="B27" s="3" t="s">
        <v>0</v>
      </c>
      <c r="C27" s="3" t="s">
        <v>151</v>
      </c>
      <c r="R27" s="3"/>
      <c r="S27" s="3"/>
      <c r="T27" s="3"/>
      <c r="U27" s="3"/>
      <c r="V27" s="3"/>
      <c r="AE27" s="27">
        <v>26</v>
      </c>
      <c r="AF27" s="28" t="str">
        <f t="shared" ref="AF3:AF51" si="11">AF26</f>
        <v>白</v>
      </c>
      <c r="AG27" s="4"/>
      <c r="AH27" s="4"/>
      <c r="AI27" s="4"/>
      <c r="AJ27" s="4"/>
      <c r="AK27" s="4"/>
      <c r="AL27" s="4"/>
      <c r="AM27" s="4"/>
      <c r="AN27" s="4"/>
      <c r="AO27" s="4"/>
      <c r="AP27" s="4"/>
      <c r="AQ27" s="4"/>
      <c r="AR27" s="4"/>
      <c r="AS27" s="4"/>
      <c r="AT27" s="40"/>
      <c r="AU27" s="4"/>
      <c r="AV27" s="4"/>
      <c r="AW27" s="4"/>
      <c r="AX27" s="4" t="str">
        <f t="shared" si="0"/>
        <v/>
      </c>
      <c r="AY27" s="4" t="str">
        <f t="shared" si="1"/>
        <v/>
      </c>
      <c r="AZ27" s="4" t="str">
        <f t="shared" si="2"/>
        <v/>
      </c>
      <c r="BA27" s="4" t="str">
        <f t="shared" si="3"/>
        <v/>
      </c>
      <c r="BB27" s="4" t="str">
        <f t="shared" si="4"/>
        <v/>
      </c>
      <c r="BC27" s="4"/>
      <c r="BD27" s="4" t="str">
        <f t="shared" si="5"/>
        <v/>
      </c>
      <c r="BE27" s="33" t="str">
        <f>IF(AK27="","",VLOOKUP(AK27,BH:BJ,3,FALSE))</f>
        <v/>
      </c>
      <c r="BF27" s="12" t="s">
        <v>0</v>
      </c>
      <c r="BG27" s="3">
        <v>26</v>
      </c>
      <c r="BH27" s="3" t="s">
        <v>238</v>
      </c>
      <c r="BI27" s="3" t="s">
        <v>39</v>
      </c>
      <c r="BJ27" s="3" t="s">
        <v>239</v>
      </c>
    </row>
    <row r="28" spans="1:62">
      <c r="A28" s="3" t="str">
        <f t="shared" si="6"/>
        <v>&amp;br;</v>
      </c>
      <c r="B28" s="3" t="s">
        <v>0</v>
      </c>
      <c r="C28" s="3" t="s">
        <v>161</v>
      </c>
      <c r="R28" s="3"/>
      <c r="S28" s="3"/>
      <c r="T28" s="3"/>
      <c r="U28" s="3"/>
      <c r="V28" s="3"/>
      <c r="AE28" s="27">
        <v>27</v>
      </c>
      <c r="AF28" s="28" t="str">
        <f t="shared" si="11"/>
        <v>白</v>
      </c>
      <c r="AG28" s="4"/>
      <c r="AH28" s="4"/>
      <c r="AI28" s="4"/>
      <c r="AJ28" s="4"/>
      <c r="AK28" s="4"/>
      <c r="AL28" s="4"/>
      <c r="AM28" s="4"/>
      <c r="AN28" s="4"/>
      <c r="AO28" s="4"/>
      <c r="AP28" s="4"/>
      <c r="AQ28" s="4"/>
      <c r="AR28" s="4"/>
      <c r="AS28" s="4"/>
      <c r="AT28" s="40"/>
      <c r="AU28" s="4"/>
      <c r="AV28" s="4"/>
      <c r="AW28" s="4"/>
      <c r="AX28" s="4" t="str">
        <f t="shared" si="0"/>
        <v/>
      </c>
      <c r="AY28" s="4" t="str">
        <f t="shared" si="1"/>
        <v/>
      </c>
      <c r="AZ28" s="4" t="str">
        <f t="shared" si="2"/>
        <v/>
      </c>
      <c r="BA28" s="4" t="str">
        <f t="shared" si="3"/>
        <v/>
      </c>
      <c r="BB28" s="4" t="str">
        <f t="shared" si="4"/>
        <v/>
      </c>
      <c r="BC28" s="4"/>
      <c r="BD28" s="4" t="str">
        <f t="shared" si="5"/>
        <v/>
      </c>
      <c r="BE28" s="33" t="str">
        <f>IF(AK28="","",VLOOKUP(AK28,BH:BJ,3,FALSE))</f>
        <v/>
      </c>
      <c r="BF28" s="12" t="s">
        <v>0</v>
      </c>
      <c r="BG28" s="3">
        <v>27</v>
      </c>
      <c r="BH28" s="3" t="s">
        <v>240</v>
      </c>
      <c r="BI28" s="3" t="s">
        <v>39</v>
      </c>
      <c r="BJ28" s="3" t="s">
        <v>241</v>
      </c>
    </row>
    <row r="29" spans="1:62">
      <c r="A29" s="3" t="str">
        <f t="shared" si="6"/>
        <v>#comment(above,nsize=[15],size=[30],num=[10])</v>
      </c>
      <c r="B29" s="3" t="s">
        <v>0</v>
      </c>
      <c r="C29" s="3" t="s">
        <v>170</v>
      </c>
      <c r="R29" s="3"/>
      <c r="S29" s="3"/>
      <c r="T29" s="3"/>
      <c r="U29" s="3"/>
      <c r="V29" s="3"/>
      <c r="AE29" s="27">
        <v>28</v>
      </c>
      <c r="AF29" s="28" t="str">
        <f t="shared" si="11"/>
        <v>白</v>
      </c>
      <c r="AG29" s="4"/>
      <c r="AH29" s="4"/>
      <c r="AI29" s="4"/>
      <c r="AJ29" s="4"/>
      <c r="AK29" s="4"/>
      <c r="AL29" s="4"/>
      <c r="AM29" s="4"/>
      <c r="AN29" s="4"/>
      <c r="AO29" s="4"/>
      <c r="AP29" s="4"/>
      <c r="AQ29" s="4"/>
      <c r="AR29" s="4"/>
      <c r="AS29" s="4"/>
      <c r="AT29" s="40"/>
      <c r="AU29" s="4"/>
      <c r="AV29" s="4"/>
      <c r="AW29" s="4"/>
      <c r="AX29" s="4" t="str">
        <f t="shared" si="0"/>
        <v/>
      </c>
      <c r="AY29" s="4" t="str">
        <f t="shared" si="1"/>
        <v/>
      </c>
      <c r="AZ29" s="4" t="str">
        <f t="shared" si="2"/>
        <v/>
      </c>
      <c r="BA29" s="4" t="str">
        <f t="shared" si="3"/>
        <v/>
      </c>
      <c r="BB29" s="4" t="str">
        <f t="shared" si="4"/>
        <v/>
      </c>
      <c r="BC29" s="4"/>
      <c r="BD29" s="4" t="str">
        <f t="shared" si="5"/>
        <v/>
      </c>
      <c r="BE29" s="33" t="str">
        <f>IF(AK29="","",VLOOKUP(AK29,BH:BJ,3,FALSE))</f>
        <v/>
      </c>
      <c r="BF29" s="12" t="s">
        <v>0</v>
      </c>
      <c r="BG29" s="3">
        <v>28</v>
      </c>
      <c r="BH29" s="3" t="s">
        <v>242</v>
      </c>
      <c r="BI29" s="3" t="s">
        <v>39</v>
      </c>
      <c r="BJ29" s="3" t="s">
        <v>54</v>
      </c>
    </row>
    <row r="30" spans="1:62">
      <c r="A30" s="3" t="str">
        <f t="shared" si="6"/>
        <v>&amp;br;&amp;br;</v>
      </c>
      <c r="B30" s="3" t="s">
        <v>0</v>
      </c>
      <c r="C30" s="3" t="s">
        <v>142</v>
      </c>
      <c r="R30" s="3"/>
      <c r="S30" s="3"/>
      <c r="T30" s="3"/>
      <c r="U30" s="3"/>
      <c r="V30" s="3"/>
      <c r="AE30" s="27">
        <v>29</v>
      </c>
      <c r="AF30" s="28" t="str">
        <f t="shared" si="11"/>
        <v>白</v>
      </c>
      <c r="AG30" s="4"/>
      <c r="AH30" s="4"/>
      <c r="AI30" s="4"/>
      <c r="AJ30" s="4"/>
      <c r="AK30" s="4"/>
      <c r="AL30" s="4"/>
      <c r="AM30" s="4"/>
      <c r="AN30" s="4"/>
      <c r="AO30" s="4"/>
      <c r="AP30" s="4"/>
      <c r="AQ30" s="4"/>
      <c r="AR30" s="4"/>
      <c r="AS30" s="4"/>
      <c r="AT30" s="40"/>
      <c r="AU30" s="4"/>
      <c r="AV30" s="4"/>
      <c r="AW30" s="4"/>
      <c r="AX30" s="4" t="str">
        <f t="shared" si="0"/>
        <v/>
      </c>
      <c r="AY30" s="4" t="str">
        <f t="shared" si="1"/>
        <v/>
      </c>
      <c r="AZ30" s="4" t="str">
        <f t="shared" si="2"/>
        <v/>
      </c>
      <c r="BA30" s="4" t="str">
        <f t="shared" si="3"/>
        <v/>
      </c>
      <c r="BB30" s="4" t="str">
        <f t="shared" si="4"/>
        <v/>
      </c>
      <c r="BC30" s="4"/>
      <c r="BD30" s="4" t="str">
        <f t="shared" si="5"/>
        <v/>
      </c>
      <c r="BE30" s="33" t="str">
        <f>IF(AK30="","",VLOOKUP(AK30,BH:BJ,3,FALSE))</f>
        <v/>
      </c>
      <c r="BF30" s="12" t="s">
        <v>0</v>
      </c>
      <c r="BG30" s="3">
        <v>29</v>
      </c>
      <c r="BH30" s="3" t="s">
        <v>243</v>
      </c>
      <c r="BI30" s="3" t="s">
        <v>39</v>
      </c>
      <c r="BJ30" s="3" t="s">
        <v>244</v>
      </c>
    </row>
    <row r="31" spans="1:62">
      <c r="A31" s="3" t="str">
        <f t="shared" si="6"/>
        <v/>
      </c>
      <c r="B31" s="3" t="s">
        <v>0</v>
      </c>
      <c r="Q31" s="8"/>
      <c r="R31" s="9"/>
      <c r="S31" s="9"/>
      <c r="T31" s="9"/>
      <c r="U31" s="9"/>
      <c r="V31" s="10"/>
      <c r="W31" s="11">
        <v>3</v>
      </c>
      <c r="X31" s="8"/>
      <c r="Y31" s="29"/>
      <c r="Z31" s="29"/>
      <c r="AA31" s="30"/>
      <c r="AE31" s="27">
        <v>30</v>
      </c>
      <c r="AF31" s="28" t="str">
        <f t="shared" si="11"/>
        <v>白</v>
      </c>
      <c r="AG31" s="4"/>
      <c r="AH31" s="4"/>
      <c r="AI31" s="4"/>
      <c r="AJ31" s="4"/>
      <c r="AK31" s="4"/>
      <c r="AL31" s="4"/>
      <c r="AM31" s="4"/>
      <c r="AN31" s="4"/>
      <c r="AO31" s="4"/>
      <c r="AP31" s="4"/>
      <c r="AQ31" s="4"/>
      <c r="AR31" s="4"/>
      <c r="AS31" s="4"/>
      <c r="AT31" s="40"/>
      <c r="AU31" s="4"/>
      <c r="AV31" s="4"/>
      <c r="AW31" s="4"/>
      <c r="AX31" s="4" t="str">
        <f t="shared" si="0"/>
        <v/>
      </c>
      <c r="AY31" s="4" t="str">
        <f t="shared" si="1"/>
        <v/>
      </c>
      <c r="AZ31" s="4" t="str">
        <f t="shared" si="2"/>
        <v/>
      </c>
      <c r="BA31" s="4" t="str">
        <f t="shared" si="3"/>
        <v/>
      </c>
      <c r="BB31" s="4" t="str">
        <f t="shared" si="4"/>
        <v/>
      </c>
      <c r="BC31" s="4"/>
      <c r="BD31" s="4" t="str">
        <f t="shared" si="5"/>
        <v/>
      </c>
      <c r="BE31" s="33" t="str">
        <f>IF(AK31="","",VLOOKUP(AK31,BH:BJ,3,FALSE))</f>
        <v/>
      </c>
      <c r="BF31" s="12" t="s">
        <v>0</v>
      </c>
      <c r="BG31" s="3">
        <v>30</v>
      </c>
      <c r="BH31" s="3" t="s">
        <v>110</v>
      </c>
      <c r="BI31" s="3" t="s">
        <v>39</v>
      </c>
      <c r="BJ31" s="3" t="s">
        <v>245</v>
      </c>
    </row>
    <row r="32" spans="1:62">
      <c r="A32" s="3" t="str">
        <f t="shared" si="6"/>
        <v>*光袖会の職工/Glint-Sleeve Artisan</v>
      </c>
      <c r="B32" s="3" t="s">
        <v>0</v>
      </c>
      <c r="C32" s="3" t="str">
        <f>"*"&amp;R32&amp;"/"&amp;T32</f>
        <v>*光袖会の職工/Glint-Sleeve Artisan</v>
      </c>
      <c r="Q32" s="12" t="s">
        <v>9</v>
      </c>
      <c r="R32" s="13" t="str">
        <f>INDEX(AJ:AJ,W31+1)</f>
        <v>光袖会の職工</v>
      </c>
      <c r="S32" s="14" t="s">
        <v>10</v>
      </c>
      <c r="T32" s="13" t="str">
        <f>INDEX(AK:AK,W31+1)</f>
        <v>Glint-Sleeve Artisan</v>
      </c>
      <c r="U32" s="14"/>
      <c r="V32" s="15"/>
      <c r="W32" s="16"/>
      <c r="X32" s="12"/>
      <c r="Y32" s="31"/>
      <c r="Z32" s="31"/>
      <c r="AA32" s="32"/>
      <c r="AE32" s="27">
        <v>31</v>
      </c>
      <c r="AF32" s="28" t="str">
        <f t="shared" si="11"/>
        <v>白</v>
      </c>
      <c r="AG32" s="4"/>
      <c r="AH32" s="4"/>
      <c r="AI32" s="4"/>
      <c r="AJ32" s="4"/>
      <c r="AK32" s="4"/>
      <c r="AL32" s="4"/>
      <c r="AM32" s="4"/>
      <c r="AN32" s="4"/>
      <c r="AO32" s="4"/>
      <c r="AP32" s="4"/>
      <c r="AQ32" s="4"/>
      <c r="AR32" s="4"/>
      <c r="AS32" s="4"/>
      <c r="AT32" s="40"/>
      <c r="AU32" s="4"/>
      <c r="AV32" s="4"/>
      <c r="AW32" s="4"/>
      <c r="AX32" s="4" t="str">
        <f t="shared" si="0"/>
        <v/>
      </c>
      <c r="AY32" s="4" t="str">
        <f t="shared" si="1"/>
        <v/>
      </c>
      <c r="AZ32" s="4" t="str">
        <f t="shared" si="2"/>
        <v/>
      </c>
      <c r="BA32" s="4" t="str">
        <f t="shared" si="3"/>
        <v/>
      </c>
      <c r="BB32" s="4" t="str">
        <f t="shared" si="4"/>
        <v/>
      </c>
      <c r="BC32" s="4"/>
      <c r="BD32" s="4" t="str">
        <f t="shared" si="5"/>
        <v/>
      </c>
      <c r="BE32" s="33" t="str">
        <f>IF(AK32="","",VLOOKUP(AK32,BH:BJ,3,FALSE))</f>
        <v/>
      </c>
      <c r="BF32" s="12" t="s">
        <v>0</v>
      </c>
      <c r="BG32" s="3">
        <v>31</v>
      </c>
      <c r="BH32" s="3" t="s">
        <v>246</v>
      </c>
      <c r="BI32" s="3" t="s">
        <v>39</v>
      </c>
      <c r="BJ32" s="3" t="s">
        <v>247</v>
      </c>
    </row>
    <row r="33" spans="1:62">
      <c r="A33" s="3" t="str">
        <f t="shared" si="6"/>
        <v>|LEFT:80|LEFT:100|LEFT:100|LEFT:100|LEFT:100|LEFT:100|c</v>
      </c>
      <c r="B33" s="3" t="s">
        <v>0</v>
      </c>
      <c r="C33" s="3" t="s">
        <v>83</v>
      </c>
      <c r="D33" s="6" t="str">
        <f>$Q$1</f>
        <v>LEFT:80</v>
      </c>
      <c r="E33" s="6" t="s">
        <v>83</v>
      </c>
      <c r="F33" s="6" t="str">
        <f t="shared" ref="F33:J33" si="12">$R$1</f>
        <v>LEFT:100</v>
      </c>
      <c r="G33" s="6" t="s">
        <v>83</v>
      </c>
      <c r="H33" s="6" t="str">
        <f t="shared" si="12"/>
        <v>LEFT:100</v>
      </c>
      <c r="I33" s="6" t="s">
        <v>83</v>
      </c>
      <c r="J33" s="6" t="str">
        <f t="shared" si="12"/>
        <v>LEFT:100</v>
      </c>
      <c r="K33" s="6" t="s">
        <v>83</v>
      </c>
      <c r="L33" s="6" t="str">
        <f>$R$1</f>
        <v>LEFT:100</v>
      </c>
      <c r="M33" s="6" t="s">
        <v>83</v>
      </c>
      <c r="N33" s="6" t="str">
        <f>$R$1</f>
        <v>LEFT:100</v>
      </c>
      <c r="O33" s="3" t="s">
        <v>83</v>
      </c>
      <c r="P33" s="3" t="s">
        <v>84</v>
      </c>
      <c r="Q33" s="17" t="s">
        <v>6</v>
      </c>
      <c r="R33" s="13" t="str">
        <f>INDEX(AF:AF,W31+1)</f>
        <v>白</v>
      </c>
      <c r="S33" s="18" t="s">
        <v>7</v>
      </c>
      <c r="T33" s="13" t="str">
        <f>INDEX(AG:AG,W31+1)</f>
        <v>コモン</v>
      </c>
      <c r="U33" s="18" t="s">
        <v>8</v>
      </c>
      <c r="V33" s="13">
        <f>INDEX(AI:AI,W31+1)</f>
        <v>5</v>
      </c>
      <c r="W33" s="19"/>
      <c r="X33" s="13" t="str">
        <f>INDEX(AQ:AQ,W31+1)</f>
        <v>このクリーチャーが戦場に出たとき、製造1を行う。</v>
      </c>
      <c r="Y33" s="31"/>
      <c r="Z33" s="31"/>
      <c r="AA33" s="32"/>
      <c r="AE33" s="27">
        <v>32</v>
      </c>
      <c r="AF33" s="28" t="str">
        <f t="shared" si="11"/>
        <v>白</v>
      </c>
      <c r="AG33" s="4"/>
      <c r="AH33" s="4"/>
      <c r="AI33" s="4"/>
      <c r="AJ33" s="4"/>
      <c r="AK33" s="4"/>
      <c r="AL33" s="4"/>
      <c r="AM33" s="4"/>
      <c r="AN33" s="4"/>
      <c r="AO33" s="4"/>
      <c r="AP33" s="4"/>
      <c r="AQ33" s="4"/>
      <c r="AR33" s="4"/>
      <c r="AS33" s="4"/>
      <c r="AT33" s="40"/>
      <c r="AU33" s="4"/>
      <c r="AV33" s="4"/>
      <c r="AW33" s="4"/>
      <c r="AX33" s="4" t="str">
        <f t="shared" si="0"/>
        <v/>
      </c>
      <c r="AY33" s="4" t="str">
        <f t="shared" si="1"/>
        <v/>
      </c>
      <c r="AZ33" s="4" t="str">
        <f t="shared" si="2"/>
        <v/>
      </c>
      <c r="BA33" s="4" t="str">
        <f t="shared" si="3"/>
        <v/>
      </c>
      <c r="BB33" s="4" t="str">
        <f t="shared" si="4"/>
        <v/>
      </c>
      <c r="BC33" s="4"/>
      <c r="BD33" s="4" t="str">
        <f t="shared" si="5"/>
        <v/>
      </c>
      <c r="BE33" s="33" t="str">
        <f>IF(AK33="","",VLOOKUP(AK33,BH:BJ,3,FALSE))</f>
        <v/>
      </c>
      <c r="BF33" s="12" t="s">
        <v>0</v>
      </c>
      <c r="BG33" s="3">
        <v>32</v>
      </c>
      <c r="BH33" s="3" t="s">
        <v>218</v>
      </c>
      <c r="BI33" s="3" t="s">
        <v>39</v>
      </c>
      <c r="BJ33" s="3" t="s">
        <v>248</v>
      </c>
    </row>
    <row r="34" spans="1:62">
      <c r="A34" s="3" t="str">
        <f t="shared" si="6"/>
        <v>|色|白|レアリティ|コモン|マナコスト|5|</v>
      </c>
      <c r="B34" s="3" t="s">
        <v>0</v>
      </c>
      <c r="C34" s="3" t="s">
        <v>83</v>
      </c>
      <c r="D34" s="7" t="s">
        <v>6</v>
      </c>
      <c r="E34" s="3" t="s">
        <v>83</v>
      </c>
      <c r="F34" s="3" t="str">
        <f>IF(R33=0,"",R33)</f>
        <v>白</v>
      </c>
      <c r="G34" s="3" t="s">
        <v>83</v>
      </c>
      <c r="H34" s="7" t="s">
        <v>92</v>
      </c>
      <c r="I34" s="3" t="s">
        <v>83</v>
      </c>
      <c r="J34" s="3" t="str">
        <f>IF(T33=0,"",T33)</f>
        <v>コモン</v>
      </c>
      <c r="K34" s="3" t="s">
        <v>83</v>
      </c>
      <c r="L34" s="7" t="s">
        <v>93</v>
      </c>
      <c r="M34" s="3" t="s">
        <v>83</v>
      </c>
      <c r="N34" s="3">
        <f>IF(V33=0,"",V33)</f>
        <v>5</v>
      </c>
      <c r="O34" s="3" t="s">
        <v>83</v>
      </c>
      <c r="Q34" s="12" t="s">
        <v>11</v>
      </c>
      <c r="R34" s="13" t="str">
        <f>INDEX(AL:AL,W31+1)</f>
        <v>クリーチャー</v>
      </c>
      <c r="S34" s="18" t="s">
        <v>94</v>
      </c>
      <c r="T34" s="13" t="str">
        <f>INDEX(AN:AN,W31+1)</f>
        <v>ドワーフ</v>
      </c>
      <c r="U34" s="13" t="str">
        <f>INDEX(AO:AO,W31+1)</f>
        <v>工匠</v>
      </c>
      <c r="V34" s="13">
        <f>INDEX(AP:AP,W31+1)</f>
        <v>0</v>
      </c>
      <c r="W34" s="19"/>
      <c r="X34" s="13" t="str">
        <f>INDEX(AZ:AZ,W31+1)</f>
        <v>この</v>
      </c>
      <c r="Y34" s="13" t="str">
        <f>INDEX(BA:BA,W31+1)</f>
        <v/>
      </c>
      <c r="Z34" s="13" t="str">
        <f>INDEX(BB:BB,W31+1)</f>
        <v/>
      </c>
      <c r="AA34" s="13">
        <f>INDEX(BC:BC,W31+1)</f>
        <v>0</v>
      </c>
      <c r="AE34" s="27">
        <v>33</v>
      </c>
      <c r="AF34" s="28" t="str">
        <f t="shared" si="11"/>
        <v>白</v>
      </c>
      <c r="AG34" s="4"/>
      <c r="AH34" s="4"/>
      <c r="AI34" s="4"/>
      <c r="AJ34" s="4"/>
      <c r="AK34" s="4"/>
      <c r="AL34" s="4"/>
      <c r="AM34" s="4"/>
      <c r="AN34" s="4"/>
      <c r="AO34" s="4"/>
      <c r="AP34" s="4"/>
      <c r="AQ34" s="4"/>
      <c r="AR34" s="4"/>
      <c r="AS34" s="4"/>
      <c r="AT34" s="40"/>
      <c r="AU34" s="4"/>
      <c r="AV34" s="4"/>
      <c r="AW34" s="4"/>
      <c r="AX34" s="4" t="str">
        <f t="shared" si="0"/>
        <v/>
      </c>
      <c r="AY34" s="4" t="str">
        <f t="shared" si="1"/>
        <v/>
      </c>
      <c r="AZ34" s="4" t="str">
        <f t="shared" si="2"/>
        <v/>
      </c>
      <c r="BA34" s="4" t="str">
        <f t="shared" si="3"/>
        <v/>
      </c>
      <c r="BB34" s="4" t="str">
        <f t="shared" si="4"/>
        <v/>
      </c>
      <c r="BC34" s="4"/>
      <c r="BD34" s="4" t="str">
        <f t="shared" si="5"/>
        <v/>
      </c>
      <c r="BE34" s="33" t="str">
        <f>IF(AK34="","",VLOOKUP(AK34,BH:BJ,3,FALSE))</f>
        <v/>
      </c>
      <c r="BF34" s="12" t="s">
        <v>0</v>
      </c>
      <c r="BG34" s="3">
        <v>33</v>
      </c>
      <c r="BH34" s="3" t="s">
        <v>233</v>
      </c>
      <c r="BI34" s="3" t="s">
        <v>39</v>
      </c>
      <c r="BJ34" s="3" t="s">
        <v>249</v>
      </c>
    </row>
    <row r="35" spans="1:62">
      <c r="A35" s="3" t="str">
        <f t="shared" si="6"/>
        <v>|種別|クリーチャー|サブタイプ|ドワーフ|工匠||</v>
      </c>
      <c r="B35" s="3" t="s">
        <v>0</v>
      </c>
      <c r="C35" s="3" t="s">
        <v>83</v>
      </c>
      <c r="D35" s="7" t="s">
        <v>11</v>
      </c>
      <c r="E35" s="3" t="s">
        <v>83</v>
      </c>
      <c r="F35" s="3" t="str">
        <f>IF(R34=0,"",R34)</f>
        <v>クリーチャー</v>
      </c>
      <c r="G35" s="3" t="s">
        <v>83</v>
      </c>
      <c r="H35" s="7" t="s">
        <v>104</v>
      </c>
      <c r="I35" s="3" t="s">
        <v>83</v>
      </c>
      <c r="J35" s="3" t="str">
        <f>IF(T34=0,"",T34)</f>
        <v>ドワーフ</v>
      </c>
      <c r="K35" s="3" t="s">
        <v>83</v>
      </c>
      <c r="L35" s="3" t="str">
        <f>IF(U34=0,"",U34)</f>
        <v>工匠</v>
      </c>
      <c r="M35" s="3" t="s">
        <v>83</v>
      </c>
      <c r="N35" s="3" t="str">
        <f>IF(V34=0,"",V34)</f>
        <v/>
      </c>
      <c r="O35" s="3" t="s">
        <v>83</v>
      </c>
      <c r="Q35" s="12" t="s">
        <v>105</v>
      </c>
      <c r="R35" s="13" t="str">
        <f>INDEX(BD:BD,W31+1)</f>
        <v>このクリーチャーが戦場に出たとき、製造1を行う。</v>
      </c>
      <c r="S35" s="14"/>
      <c r="T35" s="14"/>
      <c r="U35" s="14"/>
      <c r="V35" s="15"/>
      <c r="W35" s="19"/>
      <c r="X35" s="11"/>
      <c r="Y35" s="11"/>
      <c r="Z35" s="11"/>
      <c r="AA35" s="33"/>
      <c r="AE35" s="27">
        <v>34</v>
      </c>
      <c r="AF35" s="28" t="str">
        <f t="shared" si="11"/>
        <v>白</v>
      </c>
      <c r="AG35" s="4"/>
      <c r="AH35" s="4"/>
      <c r="AI35" s="4"/>
      <c r="AJ35" s="4"/>
      <c r="AK35" s="4"/>
      <c r="AL35" s="4"/>
      <c r="AM35" s="4"/>
      <c r="AN35" s="4"/>
      <c r="AO35" s="4"/>
      <c r="AP35" s="4"/>
      <c r="AQ35" s="4"/>
      <c r="AR35" s="4"/>
      <c r="AS35" s="4"/>
      <c r="AT35" s="40"/>
      <c r="AU35" s="4"/>
      <c r="AV35" s="4"/>
      <c r="AW35" s="4"/>
      <c r="AX35" s="4" t="str">
        <f t="shared" si="0"/>
        <v/>
      </c>
      <c r="AY35" s="4" t="str">
        <f t="shared" si="1"/>
        <v/>
      </c>
      <c r="AZ35" s="4" t="str">
        <f t="shared" si="2"/>
        <v/>
      </c>
      <c r="BA35" s="4" t="str">
        <f t="shared" si="3"/>
        <v/>
      </c>
      <c r="BB35" s="4" t="str">
        <f t="shared" si="4"/>
        <v/>
      </c>
      <c r="BC35" s="4"/>
      <c r="BD35" s="4" t="str">
        <f t="shared" si="5"/>
        <v/>
      </c>
      <c r="BE35" s="33" t="str">
        <f>IF(AK35="","",VLOOKUP(AK35,BH:BJ,3,FALSE))</f>
        <v/>
      </c>
      <c r="BF35" s="12" t="s">
        <v>0</v>
      </c>
      <c r="BG35" s="3">
        <v>34</v>
      </c>
      <c r="BH35" s="3" t="s">
        <v>250</v>
      </c>
      <c r="BI35" s="3" t="s">
        <v>39</v>
      </c>
      <c r="BJ35" s="3" t="s">
        <v>251</v>
      </c>
    </row>
    <row r="36" spans="1:62">
      <c r="A36" s="3" t="str">
        <f t="shared" si="6"/>
        <v>|テキスト|&gt;|&gt;|&gt;|&gt;|このクリーチャーが戦場に出たとき、製造1を行う。|</v>
      </c>
      <c r="B36" s="3" t="s">
        <v>0</v>
      </c>
      <c r="C36" s="3" t="s">
        <v>83</v>
      </c>
      <c r="D36" s="7" t="s">
        <v>105</v>
      </c>
      <c r="E36" s="3" t="s">
        <v>83</v>
      </c>
      <c r="F36" s="7" t="s">
        <v>115</v>
      </c>
      <c r="G36" s="3" t="s">
        <v>83</v>
      </c>
      <c r="H36" s="7" t="s">
        <v>115</v>
      </c>
      <c r="I36" s="3" t="s">
        <v>83</v>
      </c>
      <c r="J36" s="7" t="s">
        <v>115</v>
      </c>
      <c r="K36" s="3" t="s">
        <v>83</v>
      </c>
      <c r="L36" s="7" t="s">
        <v>115</v>
      </c>
      <c r="M36" s="3" t="s">
        <v>83</v>
      </c>
      <c r="N36" s="3" t="str">
        <f>IF(R35=0,"",R35)</f>
        <v>このクリーチャーが戦場に出たとき、製造1を行う。</v>
      </c>
      <c r="O36" s="3" t="s">
        <v>83</v>
      </c>
      <c r="Q36" s="17" t="s">
        <v>27</v>
      </c>
      <c r="R36" s="13" t="str">
        <f>INDEX(BE:BE,W31+1)</f>
        <v>When this creature enters the battlefield, Fabricate 1.</v>
      </c>
      <c r="S36" s="12" t="s">
        <v>116</v>
      </c>
      <c r="T36" s="13" t="str">
        <f>IF(X36="","",X36&amp;IF(Y36="",""," "&amp;Y36)&amp;IF(Z36="",""," "&amp;Z36)&amp;IF(AA36="",""," "&amp;AA36))</f>
        <v/>
      </c>
      <c r="U36" s="14"/>
      <c r="V36" s="15"/>
      <c r="W36" s="19" t="s">
        <v>116</v>
      </c>
      <c r="X36" s="12" t="str">
        <f t="shared" ref="X36:AA36" si="13">IF(ISERROR(IF(LEN(X35)&gt;1,X35,VLOOKUP(X34,$AC:$AD,2,FALSE))),"",IF(LEN(X35)&gt;1,X35,VLOOKUP(X34,$AC:$AD,2,FALSE)))</f>
        <v/>
      </c>
      <c r="Y36" s="12" t="str">
        <f t="shared" si="13"/>
        <v/>
      </c>
      <c r="Z36" s="12" t="str">
        <f t="shared" si="13"/>
        <v/>
      </c>
      <c r="AA36" s="12" t="str">
        <f t="shared" si="13"/>
        <v> </v>
      </c>
      <c r="AE36" s="27">
        <v>35</v>
      </c>
      <c r="AF36" s="28" t="str">
        <f t="shared" si="11"/>
        <v>白</v>
      </c>
      <c r="AG36" s="4"/>
      <c r="AH36" s="4"/>
      <c r="AI36" s="4"/>
      <c r="AJ36" s="4"/>
      <c r="AK36" s="4"/>
      <c r="AL36" s="4"/>
      <c r="AM36" s="4"/>
      <c r="AN36" s="4"/>
      <c r="AO36" s="4"/>
      <c r="AP36" s="4"/>
      <c r="AQ36" s="4"/>
      <c r="AR36" s="4"/>
      <c r="AS36" s="4"/>
      <c r="AT36" s="40"/>
      <c r="AU36" s="4"/>
      <c r="AV36" s="4"/>
      <c r="AW36" s="4"/>
      <c r="AX36" s="4" t="str">
        <f t="shared" si="0"/>
        <v/>
      </c>
      <c r="AY36" s="4" t="str">
        <f t="shared" si="1"/>
        <v/>
      </c>
      <c r="AZ36" s="4" t="str">
        <f t="shared" si="2"/>
        <v/>
      </c>
      <c r="BA36" s="4" t="str">
        <f t="shared" si="3"/>
        <v/>
      </c>
      <c r="BB36" s="4" t="str">
        <f t="shared" si="4"/>
        <v/>
      </c>
      <c r="BC36" s="4"/>
      <c r="BD36" s="4" t="str">
        <f t="shared" si="5"/>
        <v/>
      </c>
      <c r="BE36" s="33" t="str">
        <f>IF(AK36="","",VLOOKUP(AK36,BH:BJ,3,FALSE))</f>
        <v/>
      </c>
      <c r="BF36" s="12" t="s">
        <v>0</v>
      </c>
      <c r="BG36" s="3">
        <v>35</v>
      </c>
      <c r="BH36" s="3" t="s">
        <v>252</v>
      </c>
      <c r="BI36" s="3" t="s">
        <v>39</v>
      </c>
      <c r="BJ36" s="3" t="s">
        <v>253</v>
      </c>
    </row>
    <row r="37" spans="1:62">
      <c r="A37" s="3" t="str">
        <f t="shared" si="6"/>
        <v>|英テキスト|&gt;|&gt;|&gt;|&gt;|When this creature enters the battlefield, Fabricate 1.|</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When this creature enters the battlefield, Fabricate 1.</v>
      </c>
      <c r="O37" s="3" t="s">
        <v>83</v>
      </c>
      <c r="Q37" s="12" t="s">
        <v>18</v>
      </c>
      <c r="R37" s="13" t="str">
        <f>IF(INDEX(AX:AX,W31+1)="",0,INDEX(AX:AX,W31+1)&amp;"/"&amp;INDEX(AY:AY,W31+1))</f>
        <v>2/2</v>
      </c>
      <c r="S37" s="14"/>
      <c r="T37" s="14"/>
      <c r="U37" s="14"/>
      <c r="V37" s="15"/>
      <c r="W37" s="19"/>
      <c r="X37" s="12"/>
      <c r="Y37" s="31"/>
      <c r="Z37" s="31"/>
      <c r="AA37" s="32"/>
      <c r="AE37" s="27">
        <v>36</v>
      </c>
      <c r="AF37" s="28" t="str">
        <f t="shared" si="11"/>
        <v>白</v>
      </c>
      <c r="AG37" s="4"/>
      <c r="AH37" s="4"/>
      <c r="AI37" s="4"/>
      <c r="AJ37" s="4"/>
      <c r="AK37" s="4"/>
      <c r="AL37" s="4"/>
      <c r="AM37" s="4"/>
      <c r="AN37" s="4"/>
      <c r="AO37" s="4"/>
      <c r="AP37" s="4"/>
      <c r="AQ37" s="4"/>
      <c r="AR37" s="4"/>
      <c r="AS37" s="4"/>
      <c r="AT37" s="40"/>
      <c r="AU37" s="4"/>
      <c r="AV37" s="4"/>
      <c r="AW37" s="4"/>
      <c r="AX37" s="4" t="str">
        <f t="shared" si="0"/>
        <v/>
      </c>
      <c r="AY37" s="4" t="str">
        <f t="shared" si="1"/>
        <v/>
      </c>
      <c r="AZ37" s="4" t="str">
        <f t="shared" si="2"/>
        <v/>
      </c>
      <c r="BA37" s="4" t="str">
        <f t="shared" si="3"/>
        <v/>
      </c>
      <c r="BB37" s="4" t="str">
        <f t="shared" si="4"/>
        <v/>
      </c>
      <c r="BC37" s="4"/>
      <c r="BD37" s="4" t="str">
        <f t="shared" si="5"/>
        <v/>
      </c>
      <c r="BE37" s="33" t="str">
        <f>IF(AK37="","",VLOOKUP(AK37,BH:BJ,3,FALSE))</f>
        <v/>
      </c>
      <c r="BF37" s="12" t="s">
        <v>0</v>
      </c>
      <c r="BG37" s="3">
        <v>36</v>
      </c>
      <c r="BH37" s="3" t="s">
        <v>254</v>
      </c>
      <c r="BI37" s="3" t="s">
        <v>39</v>
      </c>
      <c r="BJ37" s="3" t="s">
        <v>255</v>
      </c>
    </row>
    <row r="38" spans="1:62">
      <c r="A38" s="3" t="str">
        <f t="shared" si="6"/>
        <v>|PT|&gt;|2/2|シールド数|&gt;||</v>
      </c>
      <c r="B38" s="3" t="s">
        <v>0</v>
      </c>
      <c r="C38" s="3" t="s">
        <v>83</v>
      </c>
      <c r="D38" s="3" t="s">
        <v>18</v>
      </c>
      <c r="E38" s="3" t="s">
        <v>83</v>
      </c>
      <c r="F38" s="3" t="s">
        <v>115</v>
      </c>
      <c r="G38" s="3" t="s">
        <v>83</v>
      </c>
      <c r="H38" s="3" t="str">
        <f>IF(R37=0,"",R37)</f>
        <v>2/2</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 t="shared" si="11"/>
        <v>白</v>
      </c>
      <c r="AG38" s="4"/>
      <c r="AH38" s="4"/>
      <c r="AI38" s="4"/>
      <c r="AJ38" s="4"/>
      <c r="AK38" s="4"/>
      <c r="AL38" s="4"/>
      <c r="AM38" s="4"/>
      <c r="AN38" s="4"/>
      <c r="AO38" s="4"/>
      <c r="AP38" s="4"/>
      <c r="AQ38" s="4"/>
      <c r="AR38" s="4"/>
      <c r="AS38" s="4"/>
      <c r="AT38" s="40"/>
      <c r="AU38" s="4"/>
      <c r="AV38" s="4"/>
      <c r="AW38" s="4"/>
      <c r="AX38" s="4" t="str">
        <f t="shared" si="0"/>
        <v/>
      </c>
      <c r="AY38" s="4" t="str">
        <f t="shared" si="1"/>
        <v/>
      </c>
      <c r="AZ38" s="4" t="str">
        <f t="shared" si="2"/>
        <v/>
      </c>
      <c r="BA38" s="4" t="str">
        <f t="shared" si="3"/>
        <v/>
      </c>
      <c r="BB38" s="4" t="str">
        <f t="shared" si="4"/>
        <v/>
      </c>
      <c r="BC38" s="4"/>
      <c r="BD38" s="4" t="str">
        <f t="shared" si="5"/>
        <v/>
      </c>
      <c r="BE38" s="33" t="str">
        <f>IF(AK38="","",VLOOKUP(AK38,BH:BJ,3,FALSE))</f>
        <v/>
      </c>
      <c r="BF38" s="12" t="s">
        <v>0</v>
      </c>
      <c r="BG38" s="3">
        <v>37</v>
      </c>
      <c r="BH38" s="3" t="s">
        <v>256</v>
      </c>
      <c r="BI38" s="3" t="s">
        <v>39</v>
      </c>
      <c r="BJ38" s="3" t="s">
        <v>257</v>
      </c>
    </row>
    <row r="39" spans="1:62">
      <c r="A39" s="3" t="str">
        <f t="shared" si="6"/>
        <v>&amp;br;&amp;br;</v>
      </c>
      <c r="B39" s="3" t="s">
        <v>0</v>
      </c>
      <c r="C39" s="3" t="s">
        <v>142</v>
      </c>
      <c r="R39" s="3"/>
      <c r="S39" s="3"/>
      <c r="T39" s="3"/>
      <c r="U39" s="3"/>
      <c r="V39" s="3"/>
      <c r="AE39" s="27">
        <v>38</v>
      </c>
      <c r="AF39" s="28" t="str">
        <f t="shared" si="11"/>
        <v>白</v>
      </c>
      <c r="AG39" s="4"/>
      <c r="AH39" s="4"/>
      <c r="AI39" s="4"/>
      <c r="AJ39" s="4"/>
      <c r="AK39" s="4"/>
      <c r="AL39" s="4"/>
      <c r="AM39" s="4"/>
      <c r="AN39" s="4"/>
      <c r="AO39" s="4"/>
      <c r="AP39" s="4"/>
      <c r="AQ39" s="4"/>
      <c r="AR39" s="4"/>
      <c r="AS39" s="4"/>
      <c r="AT39" s="40"/>
      <c r="AU39" s="4"/>
      <c r="AV39" s="4"/>
      <c r="AW39" s="4"/>
      <c r="AX39" s="4" t="str">
        <f t="shared" si="0"/>
        <v/>
      </c>
      <c r="AY39" s="4" t="str">
        <f t="shared" si="1"/>
        <v/>
      </c>
      <c r="AZ39" s="4" t="str">
        <f t="shared" si="2"/>
        <v/>
      </c>
      <c r="BA39" s="4" t="str">
        <f t="shared" si="3"/>
        <v/>
      </c>
      <c r="BB39" s="4" t="str">
        <f t="shared" si="4"/>
        <v/>
      </c>
      <c r="BC39" s="4"/>
      <c r="BD39" s="4" t="str">
        <f t="shared" si="5"/>
        <v/>
      </c>
      <c r="BE39" s="33" t="str">
        <f>IF(AK39="","",VLOOKUP(AK39,BH:BJ,3,FALSE))</f>
        <v/>
      </c>
      <c r="BF39" s="12" t="s">
        <v>0</v>
      </c>
      <c r="BG39" s="3">
        <v>38</v>
      </c>
      <c r="BH39" s="3" t="s">
        <v>147</v>
      </c>
      <c r="BI39" s="3" t="s">
        <v>39</v>
      </c>
      <c r="BJ39" s="3" t="s">
        <v>258</v>
      </c>
    </row>
    <row r="40" spans="1:62">
      <c r="A40" s="3" t="str">
        <f t="shared" si="6"/>
        <v>#back(text=戻る,left)</v>
      </c>
      <c r="B40" s="3" t="s">
        <v>0</v>
      </c>
      <c r="C40" s="3" t="s">
        <v>151</v>
      </c>
      <c r="R40" s="3"/>
      <c r="S40" s="3"/>
      <c r="T40" s="3"/>
      <c r="U40" s="3"/>
      <c r="V40" s="3"/>
      <c r="AE40" s="27">
        <v>39</v>
      </c>
      <c r="AF40" s="28" t="str">
        <f t="shared" si="11"/>
        <v>白</v>
      </c>
      <c r="AG40" s="4"/>
      <c r="AH40" s="4"/>
      <c r="AI40" s="4"/>
      <c r="AJ40" s="4"/>
      <c r="AK40" s="4"/>
      <c r="AL40" s="4"/>
      <c r="AM40" s="4"/>
      <c r="AN40" s="4"/>
      <c r="AO40" s="4"/>
      <c r="AP40" s="4"/>
      <c r="AQ40" s="4"/>
      <c r="AR40" s="4"/>
      <c r="AS40" s="4"/>
      <c r="AT40" s="40"/>
      <c r="AU40" s="4"/>
      <c r="AV40" s="4"/>
      <c r="AW40" s="4"/>
      <c r="AX40" s="4" t="str">
        <f t="shared" si="0"/>
        <v/>
      </c>
      <c r="AY40" s="4" t="str">
        <f t="shared" si="1"/>
        <v/>
      </c>
      <c r="AZ40" s="4" t="str">
        <f t="shared" si="2"/>
        <v/>
      </c>
      <c r="BA40" s="4" t="str">
        <f t="shared" si="3"/>
        <v/>
      </c>
      <c r="BB40" s="4" t="str">
        <f t="shared" si="4"/>
        <v/>
      </c>
      <c r="BC40" s="4"/>
      <c r="BD40" s="4" t="str">
        <f t="shared" si="5"/>
        <v/>
      </c>
      <c r="BE40" s="33" t="str">
        <f>IF(AK40="","",VLOOKUP(AK40,BH:BJ,3,FALSE))</f>
        <v/>
      </c>
      <c r="BF40" s="12" t="s">
        <v>0</v>
      </c>
      <c r="BG40" s="3">
        <v>39</v>
      </c>
      <c r="BH40" s="3" t="s">
        <v>259</v>
      </c>
      <c r="BI40" s="3" t="s">
        <v>39</v>
      </c>
      <c r="BJ40" s="3" t="s">
        <v>54</v>
      </c>
    </row>
    <row r="41" spans="1:62">
      <c r="A41" s="3" t="str">
        <f t="shared" si="6"/>
        <v>&amp;br;</v>
      </c>
      <c r="B41" s="3" t="s">
        <v>0</v>
      </c>
      <c r="C41" s="3" t="s">
        <v>161</v>
      </c>
      <c r="R41" s="3"/>
      <c r="S41" s="3"/>
      <c r="T41" s="3"/>
      <c r="U41" s="3"/>
      <c r="V41" s="3"/>
      <c r="AE41" s="27">
        <v>40</v>
      </c>
      <c r="AF41" s="28" t="str">
        <f t="shared" si="11"/>
        <v>白</v>
      </c>
      <c r="AG41" s="4"/>
      <c r="AH41" s="4"/>
      <c r="AI41" s="4"/>
      <c r="AJ41" s="4"/>
      <c r="AK41" s="4"/>
      <c r="AL41" s="4"/>
      <c r="AM41" s="4"/>
      <c r="AN41" s="4"/>
      <c r="AO41" s="4"/>
      <c r="AP41" s="4"/>
      <c r="AQ41" s="4"/>
      <c r="AR41" s="4"/>
      <c r="AS41" s="4"/>
      <c r="AT41" s="40"/>
      <c r="AU41" s="4"/>
      <c r="AV41" s="4"/>
      <c r="AW41" s="4"/>
      <c r="AX41" s="4" t="str">
        <f t="shared" si="0"/>
        <v/>
      </c>
      <c r="AY41" s="4" t="str">
        <f t="shared" si="1"/>
        <v/>
      </c>
      <c r="AZ41" s="4" t="str">
        <f t="shared" si="2"/>
        <v/>
      </c>
      <c r="BA41" s="4" t="str">
        <f t="shared" si="3"/>
        <v/>
      </c>
      <c r="BB41" s="4" t="str">
        <f t="shared" si="4"/>
        <v/>
      </c>
      <c r="BC41" s="4"/>
      <c r="BD41" s="4" t="str">
        <f t="shared" si="5"/>
        <v/>
      </c>
      <c r="BE41" s="33" t="str">
        <f>IF(AK41="","",VLOOKUP(AK41,BH:BJ,3,FALSE))</f>
        <v/>
      </c>
      <c r="BF41" s="12" t="s">
        <v>0</v>
      </c>
      <c r="BG41" s="3">
        <v>40</v>
      </c>
      <c r="BH41" s="3" t="s">
        <v>181</v>
      </c>
      <c r="BI41" s="3" t="s">
        <v>39</v>
      </c>
      <c r="BJ41" s="3" t="s">
        <v>260</v>
      </c>
    </row>
    <row r="42" spans="1:62">
      <c r="A42" s="3" t="str">
        <f t="shared" si="6"/>
        <v>#comment(above,nsize=[15],size=[30],num=[10])</v>
      </c>
      <c r="B42" s="3" t="s">
        <v>0</v>
      </c>
      <c r="C42" s="3" t="s">
        <v>170</v>
      </c>
      <c r="R42" s="3"/>
      <c r="S42" s="3"/>
      <c r="T42" s="3"/>
      <c r="U42" s="3"/>
      <c r="V42" s="3"/>
      <c r="AE42" s="27">
        <v>41</v>
      </c>
      <c r="AF42" s="28" t="str">
        <f t="shared" si="11"/>
        <v>白</v>
      </c>
      <c r="AG42" s="4"/>
      <c r="AH42" s="4"/>
      <c r="AI42" s="4"/>
      <c r="AJ42" s="4"/>
      <c r="AK42" s="4"/>
      <c r="AL42" s="4"/>
      <c r="AM42" s="4"/>
      <c r="AN42" s="4"/>
      <c r="AO42" s="4"/>
      <c r="AP42" s="4"/>
      <c r="AQ42" s="4"/>
      <c r="AR42" s="4"/>
      <c r="AS42" s="4"/>
      <c r="AT42" s="40"/>
      <c r="AU42" s="4"/>
      <c r="AV42" s="4"/>
      <c r="AW42" s="4"/>
      <c r="AX42" s="4" t="str">
        <f t="shared" si="0"/>
        <v/>
      </c>
      <c r="AY42" s="4" t="str">
        <f t="shared" si="1"/>
        <v/>
      </c>
      <c r="AZ42" s="4" t="str">
        <f t="shared" si="2"/>
        <v/>
      </c>
      <c r="BA42" s="4" t="str">
        <f t="shared" si="3"/>
        <v/>
      </c>
      <c r="BB42" s="4" t="str">
        <f t="shared" si="4"/>
        <v/>
      </c>
      <c r="BC42" s="4"/>
      <c r="BD42" s="4" t="str">
        <f t="shared" si="5"/>
        <v/>
      </c>
      <c r="BE42" s="33" t="str">
        <f>IF(AK42="","",VLOOKUP(AK42,BH:BJ,3,FALSE))</f>
        <v/>
      </c>
      <c r="BF42" s="12" t="s">
        <v>0</v>
      </c>
      <c r="BG42" s="3">
        <v>41</v>
      </c>
      <c r="BH42" s="3" t="s">
        <v>261</v>
      </c>
      <c r="BI42" s="3" t="s">
        <v>39</v>
      </c>
      <c r="BJ42" s="3" t="s">
        <v>262</v>
      </c>
    </row>
    <row r="43" spans="1:62">
      <c r="A43" s="3" t="str">
        <f t="shared" si="6"/>
        <v>&amp;br;&amp;br;</v>
      </c>
      <c r="B43" s="3" t="s">
        <v>0</v>
      </c>
      <c r="C43" s="3" t="s">
        <v>142</v>
      </c>
      <c r="R43" s="3"/>
      <c r="S43" s="3"/>
      <c r="T43" s="3"/>
      <c r="U43" s="3"/>
      <c r="V43" s="3"/>
      <c r="AE43" s="27">
        <v>42</v>
      </c>
      <c r="AF43" s="28" t="str">
        <f t="shared" si="11"/>
        <v>白</v>
      </c>
      <c r="AG43" s="4"/>
      <c r="AH43" s="4"/>
      <c r="AI43" s="4"/>
      <c r="AJ43" s="4"/>
      <c r="AK43" s="4"/>
      <c r="AL43" s="4"/>
      <c r="AM43" s="4"/>
      <c r="AN43" s="4"/>
      <c r="AO43" s="4"/>
      <c r="AP43" s="4"/>
      <c r="AQ43" s="4"/>
      <c r="AR43" s="4"/>
      <c r="AS43" s="4"/>
      <c r="AT43" s="40"/>
      <c r="AU43" s="4"/>
      <c r="AV43" s="4"/>
      <c r="AW43" s="4"/>
      <c r="AX43" s="4" t="str">
        <f t="shared" si="0"/>
        <v/>
      </c>
      <c r="AY43" s="4" t="str">
        <f t="shared" si="1"/>
        <v/>
      </c>
      <c r="AZ43" s="4" t="str">
        <f t="shared" si="2"/>
        <v/>
      </c>
      <c r="BA43" s="4" t="str">
        <f t="shared" si="3"/>
        <v/>
      </c>
      <c r="BB43" s="4" t="str">
        <f t="shared" si="4"/>
        <v/>
      </c>
      <c r="BC43" s="4"/>
      <c r="BD43" s="4" t="str">
        <f t="shared" si="5"/>
        <v/>
      </c>
      <c r="BE43" s="33" t="str">
        <f>IF(AK43="","",VLOOKUP(AK43,BH:BJ,3,FALSE))</f>
        <v/>
      </c>
      <c r="BF43" s="12" t="s">
        <v>0</v>
      </c>
      <c r="BG43" s="3">
        <v>42</v>
      </c>
      <c r="BH43" s="3" t="s">
        <v>263</v>
      </c>
      <c r="BI43" s="3" t="s">
        <v>39</v>
      </c>
      <c r="BJ43" s="3" t="s">
        <v>264</v>
      </c>
    </row>
    <row r="44" spans="1:62">
      <c r="A44" s="3" t="str">
        <f t="shared" si="6"/>
        <v/>
      </c>
      <c r="B44" s="3" t="s">
        <v>0</v>
      </c>
      <c r="Q44" s="8"/>
      <c r="R44" s="9"/>
      <c r="S44" s="9"/>
      <c r="T44" s="9"/>
      <c r="U44" s="9"/>
      <c r="V44" s="10"/>
      <c r="W44" s="11">
        <v>4</v>
      </c>
      <c r="X44" s="8"/>
      <c r="Y44" s="29"/>
      <c r="Z44" s="29"/>
      <c r="AA44" s="30"/>
      <c r="AE44" s="27">
        <v>43</v>
      </c>
      <c r="AF44" s="28" t="str">
        <f t="shared" si="11"/>
        <v>白</v>
      </c>
      <c r="AG44" s="4"/>
      <c r="AH44" s="4"/>
      <c r="AI44" s="4"/>
      <c r="AJ44" s="4"/>
      <c r="AK44" s="4"/>
      <c r="AL44" s="4"/>
      <c r="AM44" s="4"/>
      <c r="AN44" s="4"/>
      <c r="AO44" s="4"/>
      <c r="AP44" s="4"/>
      <c r="AQ44" s="4"/>
      <c r="AR44" s="4"/>
      <c r="AS44" s="4"/>
      <c r="AT44" s="40"/>
      <c r="AU44" s="4"/>
      <c r="AV44" s="4"/>
      <c r="AW44" s="4"/>
      <c r="AX44" s="4" t="str">
        <f t="shared" si="0"/>
        <v/>
      </c>
      <c r="AY44" s="4" t="str">
        <f t="shared" si="1"/>
        <v/>
      </c>
      <c r="AZ44" s="4" t="str">
        <f t="shared" si="2"/>
        <v/>
      </c>
      <c r="BA44" s="4" t="str">
        <f t="shared" si="3"/>
        <v/>
      </c>
      <c r="BB44" s="4" t="str">
        <f t="shared" si="4"/>
        <v/>
      </c>
      <c r="BC44" s="4"/>
      <c r="BD44" s="4" t="str">
        <f t="shared" si="5"/>
        <v/>
      </c>
      <c r="BE44" s="33" t="str">
        <f>IF(AK44="","",VLOOKUP(AK44,BH:BJ,3,FALSE))</f>
        <v/>
      </c>
      <c r="BF44" s="12" t="s">
        <v>0</v>
      </c>
      <c r="BG44" s="3">
        <v>43</v>
      </c>
      <c r="BH44" s="3" t="s">
        <v>265</v>
      </c>
      <c r="BI44" s="3" t="s">
        <v>39</v>
      </c>
      <c r="BJ44" s="3" t="s">
        <v>266</v>
      </c>
    </row>
    <row r="45" spans="1:62">
      <c r="A45" s="3" t="str">
        <f t="shared" si="6"/>
        <v>*博覧会の歓迎者/Herald of the Fair</v>
      </c>
      <c r="B45" s="3" t="s">
        <v>0</v>
      </c>
      <c r="C45" s="3" t="str">
        <f>"*"&amp;R45&amp;"/"&amp;T45</f>
        <v>*博覧会の歓迎者/Herald of the Fair</v>
      </c>
      <c r="Q45" s="12" t="s">
        <v>9</v>
      </c>
      <c r="R45" s="13" t="str">
        <f>INDEX(AJ:AJ,W44+1)</f>
        <v>博覧会の歓迎者</v>
      </c>
      <c r="S45" s="14" t="s">
        <v>10</v>
      </c>
      <c r="T45" s="13" t="str">
        <f>INDEX(AK:AK,W44+1)</f>
        <v>Herald of the Fair</v>
      </c>
      <c r="U45" s="14"/>
      <c r="V45" s="15"/>
      <c r="W45" s="16"/>
      <c r="X45" s="12"/>
      <c r="Y45" s="31"/>
      <c r="Z45" s="31"/>
      <c r="AA45" s="32"/>
      <c r="AE45" s="27">
        <v>44</v>
      </c>
      <c r="AF45" s="28" t="str">
        <f t="shared" si="11"/>
        <v>白</v>
      </c>
      <c r="AG45" s="4"/>
      <c r="AH45" s="4"/>
      <c r="AI45" s="4"/>
      <c r="AJ45" s="4"/>
      <c r="AK45" s="4"/>
      <c r="AL45" s="4"/>
      <c r="AM45" s="4"/>
      <c r="AN45" s="4"/>
      <c r="AO45" s="4"/>
      <c r="AP45" s="4"/>
      <c r="AQ45" s="4"/>
      <c r="AR45" s="4"/>
      <c r="AS45" s="4"/>
      <c r="AT45" s="40"/>
      <c r="AU45" s="4"/>
      <c r="AV45" s="4"/>
      <c r="AW45" s="4"/>
      <c r="AX45" s="4" t="str">
        <f t="shared" si="0"/>
        <v/>
      </c>
      <c r="AY45" s="4" t="str">
        <f t="shared" si="1"/>
        <v/>
      </c>
      <c r="AZ45" s="4" t="str">
        <f t="shared" si="2"/>
        <v/>
      </c>
      <c r="BA45" s="4" t="str">
        <f t="shared" si="3"/>
        <v/>
      </c>
      <c r="BB45" s="4" t="str">
        <f t="shared" si="4"/>
        <v/>
      </c>
      <c r="BC45" s="4"/>
      <c r="BD45" s="4" t="str">
        <f t="shared" si="5"/>
        <v/>
      </c>
      <c r="BE45" s="33" t="str">
        <f>IF(AK45="","",VLOOKUP(AK45,BH:BJ,3,FALSE))</f>
        <v/>
      </c>
      <c r="BF45" s="12" t="s">
        <v>0</v>
      </c>
      <c r="BG45" s="3">
        <v>44</v>
      </c>
      <c r="BH45" s="3" t="s">
        <v>267</v>
      </c>
      <c r="BI45" s="3" t="s">
        <v>39</v>
      </c>
      <c r="BJ45" s="3" t="s">
        <v>268</v>
      </c>
    </row>
    <row r="46" spans="1:62">
      <c r="A46" s="3" t="str">
        <f t="shared" si="6"/>
        <v>|LEFT:80|LEFT:100|LEFT:100|LEFT:100|LEFT:100|LEFT:100|c</v>
      </c>
      <c r="B46" s="3" t="s">
        <v>0</v>
      </c>
      <c r="C46" s="3" t="s">
        <v>83</v>
      </c>
      <c r="D46" s="6" t="str">
        <f>$Q$1</f>
        <v>LEFT:80</v>
      </c>
      <c r="E46" s="6" t="s">
        <v>83</v>
      </c>
      <c r="F46" s="6" t="str">
        <f t="shared" ref="F46:J46" si="14">$R$1</f>
        <v>LEFT:100</v>
      </c>
      <c r="G46" s="6" t="s">
        <v>83</v>
      </c>
      <c r="H46" s="6" t="str">
        <f t="shared" si="14"/>
        <v>LEFT:100</v>
      </c>
      <c r="I46" s="6" t="s">
        <v>83</v>
      </c>
      <c r="J46" s="6" t="str">
        <f t="shared" si="14"/>
        <v>LEFT:100</v>
      </c>
      <c r="K46" s="6" t="s">
        <v>83</v>
      </c>
      <c r="L46" s="6" t="str">
        <f>$R$1</f>
        <v>LEFT:100</v>
      </c>
      <c r="M46" s="6" t="s">
        <v>83</v>
      </c>
      <c r="N46" s="6" t="str">
        <f>$R$1</f>
        <v>LEFT:100</v>
      </c>
      <c r="O46" s="3" t="s">
        <v>83</v>
      </c>
      <c r="P46" s="3" t="s">
        <v>84</v>
      </c>
      <c r="Q46" s="17" t="s">
        <v>6</v>
      </c>
      <c r="R46" s="13" t="str">
        <f>INDEX(AF:AF,W44+1)</f>
        <v>白</v>
      </c>
      <c r="S46" s="18" t="s">
        <v>7</v>
      </c>
      <c r="T46" s="13" t="str">
        <f>INDEX(AG:AG,W44+1)</f>
        <v>コモン</v>
      </c>
      <c r="U46" s="18" t="s">
        <v>8</v>
      </c>
      <c r="V46" s="13">
        <f>INDEX(AI:AI,W44+1)</f>
        <v>7</v>
      </c>
      <c r="W46" s="19"/>
      <c r="X46" s="13" t="str">
        <f>INDEX(AQ:AQ,W44+1)</f>
        <v>このクリーチャーが戦場に出たとき、あなたがコントロールするクリーチャー1体を対象とする。それはは+1/+1の修整を受ける。</v>
      </c>
      <c r="Y46" s="31"/>
      <c r="Z46" s="31"/>
      <c r="AA46" s="32"/>
      <c r="AE46" s="27">
        <v>45</v>
      </c>
      <c r="AF46" s="28" t="str">
        <f t="shared" si="11"/>
        <v>白</v>
      </c>
      <c r="AG46" s="4"/>
      <c r="AH46" s="4"/>
      <c r="AI46" s="4"/>
      <c r="AJ46" s="4"/>
      <c r="AK46" s="4"/>
      <c r="AL46" s="4"/>
      <c r="AM46" s="4"/>
      <c r="AN46" s="4"/>
      <c r="AO46" s="4"/>
      <c r="AP46" s="4"/>
      <c r="AQ46" s="4"/>
      <c r="AR46" s="4"/>
      <c r="AS46" s="4"/>
      <c r="AT46" s="40"/>
      <c r="AU46" s="4"/>
      <c r="AV46" s="4"/>
      <c r="AW46" s="4"/>
      <c r="AX46" s="4" t="str">
        <f t="shared" si="0"/>
        <v/>
      </c>
      <c r="AY46" s="4" t="str">
        <f t="shared" si="1"/>
        <v/>
      </c>
      <c r="AZ46" s="4" t="str">
        <f t="shared" si="2"/>
        <v/>
      </c>
      <c r="BA46" s="4" t="str">
        <f t="shared" si="3"/>
        <v/>
      </c>
      <c r="BB46" s="4" t="str">
        <f t="shared" si="4"/>
        <v/>
      </c>
      <c r="BC46" s="4"/>
      <c r="BD46" s="4" t="str">
        <f t="shared" si="5"/>
        <v/>
      </c>
      <c r="BE46" s="33" t="str">
        <f>IF(AK46="","",VLOOKUP(AK46,BH:BJ,3,FALSE))</f>
        <v/>
      </c>
      <c r="BF46" s="12" t="s">
        <v>0</v>
      </c>
      <c r="BG46" s="3">
        <v>45</v>
      </c>
      <c r="BH46" s="3" t="s">
        <v>269</v>
      </c>
      <c r="BI46" s="3" t="s">
        <v>39</v>
      </c>
      <c r="BJ46" s="3" t="s">
        <v>270</v>
      </c>
    </row>
    <row r="47" spans="1:62">
      <c r="A47" s="3" t="str">
        <f t="shared" si="6"/>
        <v>|色|白|レアリティ|コモン|マナコスト|7|</v>
      </c>
      <c r="B47" s="3" t="s">
        <v>0</v>
      </c>
      <c r="C47" s="3" t="s">
        <v>83</v>
      </c>
      <c r="D47" s="7" t="s">
        <v>6</v>
      </c>
      <c r="E47" s="3" t="s">
        <v>83</v>
      </c>
      <c r="F47" s="3" t="str">
        <f>IF(R46=0,"",R46)</f>
        <v>白</v>
      </c>
      <c r="G47" s="3" t="s">
        <v>83</v>
      </c>
      <c r="H47" s="7" t="s">
        <v>92</v>
      </c>
      <c r="I47" s="3" t="s">
        <v>83</v>
      </c>
      <c r="J47" s="3" t="str">
        <f>IF(T46=0,"",T46)</f>
        <v>コモン</v>
      </c>
      <c r="K47" s="3" t="s">
        <v>83</v>
      </c>
      <c r="L47" s="7" t="s">
        <v>93</v>
      </c>
      <c r="M47" s="3" t="s">
        <v>83</v>
      </c>
      <c r="N47" s="3">
        <f>IF(V46=0,"",V46)</f>
        <v>7</v>
      </c>
      <c r="O47" s="3" t="s">
        <v>83</v>
      </c>
      <c r="Q47" s="12" t="s">
        <v>11</v>
      </c>
      <c r="R47" s="13" t="str">
        <f>INDEX(AL:AL,W44+1)</f>
        <v>クリーチャー</v>
      </c>
      <c r="S47" s="18" t="s">
        <v>94</v>
      </c>
      <c r="T47" s="13" t="str">
        <f>INDEX(AN:AN,W44+1)</f>
        <v>人間</v>
      </c>
      <c r="U47" s="13">
        <f>INDEX(AO:AO,W44+1)</f>
        <v>0</v>
      </c>
      <c r="V47" s="13">
        <f>INDEX(AP:AP,W44+1)</f>
        <v>0</v>
      </c>
      <c r="W47" s="19"/>
      <c r="X47" s="13" t="str">
        <f>INDEX(AZ:AZ,W44+1)</f>
        <v>この</v>
      </c>
      <c r="Y47" s="13" t="str">
        <f>INDEX(BA:BA,W44+1)</f>
        <v/>
      </c>
      <c r="Z47" s="13" t="str">
        <f>INDEX(BB:BB,W44+1)</f>
        <v/>
      </c>
      <c r="AA47" s="13">
        <f>INDEX(BC:BC,W44+1)</f>
        <v>0</v>
      </c>
      <c r="AE47" s="27">
        <v>46</v>
      </c>
      <c r="AF47" s="28" t="str">
        <f t="shared" si="11"/>
        <v>白</v>
      </c>
      <c r="AG47" s="4"/>
      <c r="AH47" s="4"/>
      <c r="AI47" s="4"/>
      <c r="AJ47" s="4"/>
      <c r="AK47" s="4"/>
      <c r="AL47" s="4"/>
      <c r="AM47" s="4"/>
      <c r="AN47" s="4"/>
      <c r="AO47" s="4"/>
      <c r="AP47" s="4"/>
      <c r="AQ47" s="4"/>
      <c r="AR47" s="4"/>
      <c r="AS47" s="4"/>
      <c r="AT47" s="40"/>
      <c r="AU47" s="4"/>
      <c r="AV47" s="4"/>
      <c r="AW47" s="4"/>
      <c r="AX47" s="4" t="str">
        <f t="shared" si="0"/>
        <v/>
      </c>
      <c r="AY47" s="4" t="str">
        <f t="shared" si="1"/>
        <v/>
      </c>
      <c r="AZ47" s="4" t="str">
        <f t="shared" si="2"/>
        <v/>
      </c>
      <c r="BA47" s="4" t="str">
        <f t="shared" si="3"/>
        <v/>
      </c>
      <c r="BB47" s="4" t="str">
        <f t="shared" si="4"/>
        <v/>
      </c>
      <c r="BC47" s="4"/>
      <c r="BD47" s="4" t="str">
        <f t="shared" si="5"/>
        <v/>
      </c>
      <c r="BE47" s="33" t="str">
        <f>IF(AK47="","",VLOOKUP(AK47,BH:BJ,3,FALSE))</f>
        <v/>
      </c>
      <c r="BF47" s="12" t="s">
        <v>0</v>
      </c>
      <c r="BG47" s="3">
        <v>46</v>
      </c>
      <c r="BH47" s="3" t="s">
        <v>271</v>
      </c>
      <c r="BI47" s="3" t="s">
        <v>39</v>
      </c>
      <c r="BJ47" s="3" t="s">
        <v>272</v>
      </c>
    </row>
    <row r="48" spans="1:62">
      <c r="A48" s="3" t="str">
        <f t="shared" si="6"/>
        <v>|種別|クリーチャー|サブタイプ|人間|||</v>
      </c>
      <c r="B48" s="3" t="s">
        <v>0</v>
      </c>
      <c r="C48" s="3" t="s">
        <v>83</v>
      </c>
      <c r="D48" s="7" t="s">
        <v>11</v>
      </c>
      <c r="E48" s="3" t="s">
        <v>83</v>
      </c>
      <c r="F48" s="3" t="str">
        <f>IF(R47=0,"",R47)</f>
        <v>クリーチャー</v>
      </c>
      <c r="G48" s="3" t="s">
        <v>83</v>
      </c>
      <c r="H48" s="7" t="s">
        <v>104</v>
      </c>
      <c r="I48" s="3" t="s">
        <v>83</v>
      </c>
      <c r="J48" s="3" t="str">
        <f>IF(T47=0,"",T47)</f>
        <v>人間</v>
      </c>
      <c r="K48" s="3" t="s">
        <v>83</v>
      </c>
      <c r="L48" s="3" t="str">
        <f>IF(U47=0,"",U47)</f>
        <v/>
      </c>
      <c r="M48" s="3" t="s">
        <v>83</v>
      </c>
      <c r="N48" s="3" t="str">
        <f>IF(V47=0,"",V47)</f>
        <v/>
      </c>
      <c r="O48" s="3" t="s">
        <v>83</v>
      </c>
      <c r="Q48" s="12" t="s">
        <v>105</v>
      </c>
      <c r="R48" s="13" t="str">
        <f>INDEX(BD:BD,W44+1)</f>
        <v>このクリーチャーが戦場に出たとき、あなたがコントロールするクリーチャー1体を対象とする。それはは+1/+1の修整を受ける。</v>
      </c>
      <c r="S48" s="14"/>
      <c r="T48" s="14"/>
      <c r="U48" s="14"/>
      <c r="V48" s="15"/>
      <c r="W48" s="19"/>
      <c r="X48" s="11"/>
      <c r="Y48" s="11"/>
      <c r="Z48" s="11"/>
      <c r="AA48" s="33"/>
      <c r="AE48" s="27">
        <v>47</v>
      </c>
      <c r="AF48" s="28" t="str">
        <f t="shared" si="11"/>
        <v>白</v>
      </c>
      <c r="AG48" s="4"/>
      <c r="AH48" s="4"/>
      <c r="AI48" s="4"/>
      <c r="AJ48" s="4"/>
      <c r="AK48" s="4"/>
      <c r="AL48" s="4"/>
      <c r="AM48" s="4"/>
      <c r="AN48" s="4"/>
      <c r="AO48" s="4"/>
      <c r="AP48" s="4"/>
      <c r="AQ48" s="4"/>
      <c r="AR48" s="4"/>
      <c r="AS48" s="4"/>
      <c r="AT48" s="40"/>
      <c r="AU48" s="4"/>
      <c r="AV48" s="4"/>
      <c r="AW48" s="4"/>
      <c r="AX48" s="4" t="str">
        <f t="shared" si="0"/>
        <v/>
      </c>
      <c r="AY48" s="4" t="str">
        <f t="shared" si="1"/>
        <v/>
      </c>
      <c r="AZ48" s="4" t="str">
        <f t="shared" si="2"/>
        <v/>
      </c>
      <c r="BA48" s="4" t="str">
        <f t="shared" si="3"/>
        <v/>
      </c>
      <c r="BB48" s="4" t="str">
        <f t="shared" si="4"/>
        <v/>
      </c>
      <c r="BC48" s="4"/>
      <c r="BD48" s="4" t="str">
        <f t="shared" si="5"/>
        <v/>
      </c>
      <c r="BE48" s="33" t="str">
        <f>IF(AK48="","",VLOOKUP(AK48,BH:BJ,3,FALSE))</f>
        <v/>
      </c>
      <c r="BF48" s="12" t="s">
        <v>0</v>
      </c>
      <c r="BG48" s="3">
        <v>47</v>
      </c>
      <c r="BH48" s="3" t="s">
        <v>273</v>
      </c>
      <c r="BI48" s="3" t="s">
        <v>39</v>
      </c>
      <c r="BJ48" s="3" t="s">
        <v>274</v>
      </c>
    </row>
    <row r="49" spans="1:62">
      <c r="A49" s="3" t="str">
        <f t="shared" si="6"/>
        <v>|テキスト|&gt;|&gt;|&gt;|&gt;|このクリーチャーが戦場に出たとき、あなたがコントロールするクリーチャー1体を対象とする。それはは+1/+1の修整を受ける。|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このクリーチャーが戦場に出たとき、あなたがコントロールするクリーチャー1体を対象とする。それはは+1/+1の修整を受ける。</v>
      </c>
      <c r="O49" s="3" t="s">
        <v>83</v>
      </c>
      <c r="Q49" s="17" t="s">
        <v>27</v>
      </c>
      <c r="R49" s="13" t="str">
        <f>INDEX(BE:BE,W44+1)</f>
        <v>When this creature enters the battlefield, target creature you control gets +1/+1.</v>
      </c>
      <c r="S49" s="12" t="s">
        <v>116</v>
      </c>
      <c r="T49" s="13" t="str">
        <f>IF(X49="","",X49&amp;IF(Y49="",""," "&amp;Y49)&amp;IF(Z49="",""," "&amp;Z49)&amp;IF(AA49="",""," "&amp;AA49))</f>
        <v/>
      </c>
      <c r="U49" s="14"/>
      <c r="V49" s="15"/>
      <c r="W49" s="19" t="s">
        <v>116</v>
      </c>
      <c r="X49" s="12" t="str">
        <f t="shared" ref="X49:AA49" si="15">IF(ISERROR(IF(LEN(X48)&gt;1,X48,VLOOKUP(X47,$AC:$AD,2,FALSE))),"",IF(LEN(X48)&gt;1,X48,VLOOKUP(X47,$AC:$AD,2,FALSE)))</f>
        <v/>
      </c>
      <c r="Y49" s="12" t="str">
        <f t="shared" si="15"/>
        <v/>
      </c>
      <c r="Z49" s="12" t="str">
        <f t="shared" si="15"/>
        <v/>
      </c>
      <c r="AA49" s="12" t="str">
        <f t="shared" si="15"/>
        <v> </v>
      </c>
      <c r="AE49" s="27">
        <v>48</v>
      </c>
      <c r="AF49" s="28" t="str">
        <f t="shared" si="11"/>
        <v>白</v>
      </c>
      <c r="AG49" s="4"/>
      <c r="AH49" s="4"/>
      <c r="AI49" s="4"/>
      <c r="AJ49" s="4"/>
      <c r="AK49" s="4"/>
      <c r="AL49" s="4"/>
      <c r="AM49" s="4"/>
      <c r="AN49" s="4"/>
      <c r="AO49" s="4"/>
      <c r="AP49" s="4"/>
      <c r="AQ49" s="4"/>
      <c r="AR49" s="4"/>
      <c r="AS49" s="4"/>
      <c r="AT49" s="40"/>
      <c r="AU49" s="4"/>
      <c r="AV49" s="4"/>
      <c r="AW49" s="4"/>
      <c r="AX49" s="4" t="str">
        <f t="shared" si="0"/>
        <v/>
      </c>
      <c r="AY49" s="4" t="str">
        <f t="shared" si="1"/>
        <v/>
      </c>
      <c r="AZ49" s="4" t="str">
        <f t="shared" si="2"/>
        <v/>
      </c>
      <c r="BA49" s="4" t="str">
        <f t="shared" si="3"/>
        <v/>
      </c>
      <c r="BB49" s="4" t="str">
        <f t="shared" si="4"/>
        <v/>
      </c>
      <c r="BC49" s="4"/>
      <c r="BD49" s="4" t="str">
        <f t="shared" si="5"/>
        <v/>
      </c>
      <c r="BE49" s="33" t="str">
        <f>IF(AK49="","",VLOOKUP(AK49,BH:BJ,3,FALSE))</f>
        <v/>
      </c>
      <c r="BF49" s="12" t="s">
        <v>0</v>
      </c>
      <c r="BG49" s="3">
        <v>48</v>
      </c>
      <c r="BH49" s="3" t="s">
        <v>275</v>
      </c>
      <c r="BI49" s="3" t="s">
        <v>39</v>
      </c>
      <c r="BJ49" s="3" t="s">
        <v>276</v>
      </c>
    </row>
    <row r="50" spans="1:62">
      <c r="A50" s="3" t="str">
        <f t="shared" si="6"/>
        <v>|英テキスト|&gt;|&gt;|&gt;|&gt;|When this creature enters the battlefield, target creature you control gets +1/+1.|</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When this creature enters the battlefield, target creature you control gets +1/+1.</v>
      </c>
      <c r="O50" s="3" t="s">
        <v>83</v>
      </c>
      <c r="Q50" s="12" t="s">
        <v>18</v>
      </c>
      <c r="R50" s="13" t="str">
        <f>IF(INDEX(AX:AX,W44+1)="",0,INDEX(AX:AX,W44+1)&amp;"/"&amp;INDEX(AY:AY,W44+1))</f>
        <v>2/1</v>
      </c>
      <c r="S50" s="14"/>
      <c r="T50" s="14"/>
      <c r="U50" s="14"/>
      <c r="V50" s="15"/>
      <c r="W50" s="19"/>
      <c r="X50" s="12"/>
      <c r="Y50" s="31"/>
      <c r="Z50" s="31"/>
      <c r="AA50" s="32"/>
      <c r="AE50" s="27">
        <v>49</v>
      </c>
      <c r="AF50" s="28" t="str">
        <f t="shared" si="11"/>
        <v>白</v>
      </c>
      <c r="AG50" s="4"/>
      <c r="AH50" s="4"/>
      <c r="AI50" s="4"/>
      <c r="AJ50" s="4"/>
      <c r="AK50" s="4"/>
      <c r="AL50" s="4"/>
      <c r="AM50" s="4"/>
      <c r="AN50" s="4"/>
      <c r="AO50" s="4"/>
      <c r="AP50" s="4"/>
      <c r="AQ50" s="4"/>
      <c r="AR50" s="4"/>
      <c r="AS50" s="4"/>
      <c r="AT50" s="40"/>
      <c r="AU50" s="4"/>
      <c r="AV50" s="4"/>
      <c r="AW50" s="4"/>
      <c r="AX50" s="4" t="str">
        <f t="shared" si="0"/>
        <v/>
      </c>
      <c r="AY50" s="4" t="str">
        <f t="shared" si="1"/>
        <v/>
      </c>
      <c r="AZ50" s="4" t="str">
        <f t="shared" si="2"/>
        <v/>
      </c>
      <c r="BA50" s="4" t="str">
        <f t="shared" si="3"/>
        <v/>
      </c>
      <c r="BB50" s="4" t="str">
        <f t="shared" si="4"/>
        <v/>
      </c>
      <c r="BC50" s="4"/>
      <c r="BD50" s="4" t="str">
        <f t="shared" si="5"/>
        <v/>
      </c>
      <c r="BE50" s="33" t="str">
        <f>IF(AK50="","",VLOOKUP(AK50,BH:BJ,3,FALSE))</f>
        <v/>
      </c>
      <c r="BF50" s="12" t="s">
        <v>0</v>
      </c>
      <c r="BG50" s="3">
        <v>49</v>
      </c>
      <c r="BH50" s="3" t="s">
        <v>277</v>
      </c>
      <c r="BI50" s="3" t="s">
        <v>39</v>
      </c>
      <c r="BJ50" s="3" t="s">
        <v>278</v>
      </c>
    </row>
    <row r="51" ht="14.25" spans="1:62">
      <c r="A51" s="3" t="str">
        <f t="shared" si="6"/>
        <v>|PT|&gt;|2/1|シールド数|&gt;||</v>
      </c>
      <c r="B51" s="3" t="s">
        <v>0</v>
      </c>
      <c r="C51" s="3" t="s">
        <v>83</v>
      </c>
      <c r="D51" s="3" t="s">
        <v>18</v>
      </c>
      <c r="E51" s="3" t="s">
        <v>83</v>
      </c>
      <c r="F51" s="3" t="s">
        <v>115</v>
      </c>
      <c r="G51" s="3" t="s">
        <v>83</v>
      </c>
      <c r="H51" s="3" t="str">
        <f>IF(R50=0,"",R50)</f>
        <v>2/1</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 t="shared" si="11"/>
        <v>白</v>
      </c>
      <c r="AG51" s="39"/>
      <c r="AH51" s="39"/>
      <c r="AI51" s="39"/>
      <c r="AJ51" s="39"/>
      <c r="AK51" s="39"/>
      <c r="AL51" s="39"/>
      <c r="AM51" s="39"/>
      <c r="AN51" s="39"/>
      <c r="AO51" s="39"/>
      <c r="AP51" s="39"/>
      <c r="AQ51" s="39"/>
      <c r="AR51" s="39"/>
      <c r="AS51" s="39"/>
      <c r="AT51" s="41"/>
      <c r="AU51" s="39"/>
      <c r="AV51" s="39"/>
      <c r="AW51" s="4"/>
      <c r="AX51" s="4" t="str">
        <f t="shared" si="0"/>
        <v/>
      </c>
      <c r="AY51" s="4" t="str">
        <f t="shared" si="1"/>
        <v/>
      </c>
      <c r="AZ51" s="4" t="str">
        <f t="shared" si="2"/>
        <v/>
      </c>
      <c r="BA51" s="4" t="str">
        <f t="shared" si="3"/>
        <v/>
      </c>
      <c r="BB51" s="4" t="str">
        <f t="shared" si="4"/>
        <v/>
      </c>
      <c r="BC51" s="4"/>
      <c r="BD51" s="39" t="str">
        <f t="shared" si="5"/>
        <v/>
      </c>
      <c r="BE51" s="43" t="str">
        <f>IF(AK51="","",VLOOKUP(AK51,BH:BJ,3,FALSE))</f>
        <v/>
      </c>
      <c r="BF51" s="12" t="s">
        <v>0</v>
      </c>
      <c r="BG51" s="3">
        <v>50</v>
      </c>
      <c r="BH51" s="3" t="s">
        <v>279</v>
      </c>
      <c r="BI51" s="3" t="s">
        <v>39</v>
      </c>
      <c r="BJ51" s="3" t="s">
        <v>280</v>
      </c>
    </row>
    <row r="52" spans="1:62">
      <c r="A52" s="3" t="str">
        <f t="shared" si="6"/>
        <v>&amp;br;&amp;br;</v>
      </c>
      <c r="B52" s="3" t="s">
        <v>0</v>
      </c>
      <c r="C52" s="3" t="s">
        <v>142</v>
      </c>
      <c r="R52" s="3"/>
      <c r="S52" s="3"/>
      <c r="T52" s="3"/>
      <c r="U52" s="3"/>
      <c r="V52" s="3"/>
      <c r="BF52" s="12" t="s">
        <v>0</v>
      </c>
      <c r="BG52" s="3">
        <v>51</v>
      </c>
      <c r="BH52" s="3" t="s">
        <v>281</v>
      </c>
      <c r="BI52" s="3" t="s">
        <v>39</v>
      </c>
      <c r="BJ52" s="3" t="s">
        <v>282</v>
      </c>
    </row>
    <row r="53" spans="1:62">
      <c r="A53" s="3" t="str">
        <f t="shared" si="6"/>
        <v>#back(text=戻る,left)</v>
      </c>
      <c r="B53" s="3" t="s">
        <v>0</v>
      </c>
      <c r="C53" s="3" t="s">
        <v>151</v>
      </c>
      <c r="R53" s="3"/>
      <c r="S53" s="3"/>
      <c r="T53" s="3"/>
      <c r="U53" s="3"/>
      <c r="V53" s="3"/>
      <c r="BF53" s="12" t="s">
        <v>0</v>
      </c>
      <c r="BG53" s="3">
        <v>52</v>
      </c>
      <c r="BH53" s="3" t="s">
        <v>283</v>
      </c>
      <c r="BI53" s="3" t="s">
        <v>39</v>
      </c>
      <c r="BJ53" s="3" t="s">
        <v>284</v>
      </c>
    </row>
    <row r="54" spans="1:62">
      <c r="A54" s="3" t="str">
        <f t="shared" si="6"/>
        <v>&amp;br;</v>
      </c>
      <c r="B54" s="3" t="s">
        <v>0</v>
      </c>
      <c r="C54" s="3" t="s">
        <v>161</v>
      </c>
      <c r="R54" s="3"/>
      <c r="S54" s="3"/>
      <c r="T54" s="3"/>
      <c r="U54" s="3"/>
      <c r="V54" s="3"/>
      <c r="BF54" s="12" t="s">
        <v>0</v>
      </c>
      <c r="BG54" s="3">
        <v>53</v>
      </c>
      <c r="BH54" s="3" t="s">
        <v>285</v>
      </c>
      <c r="BI54" s="3" t="s">
        <v>39</v>
      </c>
      <c r="BJ54" s="3" t="s">
        <v>286</v>
      </c>
    </row>
    <row r="55" spans="1:62">
      <c r="A55" s="3" t="str">
        <f t="shared" si="6"/>
        <v>#comment(above,nsize=[15],size=[30],num=[10])</v>
      </c>
      <c r="B55" s="3" t="s">
        <v>0</v>
      </c>
      <c r="C55" s="3" t="s">
        <v>170</v>
      </c>
      <c r="R55" s="3"/>
      <c r="S55" s="3"/>
      <c r="T55" s="3"/>
      <c r="U55" s="3"/>
      <c r="V55" s="3"/>
      <c r="BF55" s="12" t="s">
        <v>0</v>
      </c>
      <c r="BG55" s="3">
        <v>54</v>
      </c>
      <c r="BH55" s="3" t="s">
        <v>287</v>
      </c>
      <c r="BI55" s="3" t="s">
        <v>39</v>
      </c>
      <c r="BJ55" s="3" t="s">
        <v>288</v>
      </c>
    </row>
    <row r="56" spans="1:62">
      <c r="A56" s="3" t="str">
        <f t="shared" si="6"/>
        <v>&amp;br;&amp;br;</v>
      </c>
      <c r="B56" s="3" t="s">
        <v>0</v>
      </c>
      <c r="C56" s="3" t="s">
        <v>142</v>
      </c>
      <c r="R56" s="3"/>
      <c r="S56" s="3"/>
      <c r="T56" s="3"/>
      <c r="U56" s="3"/>
      <c r="V56" s="3"/>
      <c r="BF56" s="12" t="s">
        <v>0</v>
      </c>
      <c r="BG56" s="3">
        <v>55</v>
      </c>
      <c r="BH56" s="3" t="s">
        <v>289</v>
      </c>
      <c r="BI56" s="3" t="s">
        <v>39</v>
      </c>
      <c r="BJ56" s="3" t="s">
        <v>290</v>
      </c>
    </row>
    <row r="57" spans="1:62">
      <c r="A57" s="3" t="str">
        <f t="shared" si="6"/>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6"/>
        <v>*第九橋の巡回員/Ninth Bridge Patrol</v>
      </c>
      <c r="B58" s="3" t="s">
        <v>0</v>
      </c>
      <c r="C58" s="3" t="str">
        <f>"*"&amp;R58&amp;"/"&amp;T58</f>
        <v>*第九橋の巡回員/Ninth Bridge Patrol</v>
      </c>
      <c r="Q58" s="12" t="s">
        <v>9</v>
      </c>
      <c r="R58" s="13" t="str">
        <f>INDEX(AJ:AJ,W57+1)</f>
        <v>第九橋の巡回員</v>
      </c>
      <c r="S58" s="14" t="s">
        <v>10</v>
      </c>
      <c r="T58" s="13" t="str">
        <f>INDEX(AK:AK,W57+1)</f>
        <v>Ninth Bridge Patrol</v>
      </c>
      <c r="U58" s="14"/>
      <c r="V58" s="15"/>
      <c r="W58" s="16"/>
      <c r="X58" s="12"/>
      <c r="Y58" s="31"/>
      <c r="Z58" s="31"/>
      <c r="AA58" s="32"/>
      <c r="BF58" s="12" t="s">
        <v>0</v>
      </c>
      <c r="BG58" s="3">
        <v>57</v>
      </c>
      <c r="BH58" s="3" t="s">
        <v>292</v>
      </c>
      <c r="BI58" s="3" t="s">
        <v>39</v>
      </c>
      <c r="BJ58" s="3" t="s">
        <v>293</v>
      </c>
    </row>
    <row r="59" spans="1:62">
      <c r="A59" s="3" t="str">
        <f t="shared" si="6"/>
        <v>|LEFT:80|LEFT:100|LEFT:100|LEFT:100|LEFT:100|LEFT:100|c</v>
      </c>
      <c r="B59" s="3" t="s">
        <v>0</v>
      </c>
      <c r="C59" s="3" t="s">
        <v>83</v>
      </c>
      <c r="D59" s="6" t="str">
        <f>$Q$1</f>
        <v>LEFT:80</v>
      </c>
      <c r="E59" s="6" t="s">
        <v>83</v>
      </c>
      <c r="F59" s="6" t="str">
        <f t="shared" ref="F59:J59" si="16">$R$1</f>
        <v>LEFT:100</v>
      </c>
      <c r="G59" s="6" t="s">
        <v>83</v>
      </c>
      <c r="H59" s="6" t="str">
        <f t="shared" si="16"/>
        <v>LEFT:100</v>
      </c>
      <c r="I59" s="6" t="s">
        <v>83</v>
      </c>
      <c r="J59" s="6" t="str">
        <f t="shared" si="16"/>
        <v>LEFT:100</v>
      </c>
      <c r="K59" s="6" t="s">
        <v>83</v>
      </c>
      <c r="L59" s="6" t="str">
        <f>$R$1</f>
        <v>LEFT:100</v>
      </c>
      <c r="M59" s="6" t="s">
        <v>83</v>
      </c>
      <c r="N59" s="6" t="str">
        <f>$R$1</f>
        <v>LEFT:100</v>
      </c>
      <c r="O59" s="3" t="s">
        <v>83</v>
      </c>
      <c r="P59" s="3" t="s">
        <v>84</v>
      </c>
      <c r="Q59" s="17" t="s">
        <v>6</v>
      </c>
      <c r="R59" s="13" t="str">
        <f>INDEX(AF:AF,W57+1)</f>
        <v>白</v>
      </c>
      <c r="S59" s="18" t="s">
        <v>7</v>
      </c>
      <c r="T59" s="13" t="str">
        <f>INDEX(AG:AG,W57+1)</f>
        <v>コモン</v>
      </c>
      <c r="U59" s="18" t="s">
        <v>8</v>
      </c>
      <c r="V59" s="13">
        <f>INDEX(AI:AI,W57+1)</f>
        <v>7</v>
      </c>
      <c r="W59" s="19"/>
      <c r="X59" s="13" t="str">
        <f>INDEX(AQ:AQ,W57+1)</f>
        <v>ディフェンダー</v>
      </c>
      <c r="Y59" s="31"/>
      <c r="Z59" s="31"/>
      <c r="AA59" s="32"/>
      <c r="BF59" s="12" t="s">
        <v>0</v>
      </c>
      <c r="BG59" s="3">
        <v>58</v>
      </c>
      <c r="BH59" s="3" t="s">
        <v>294</v>
      </c>
      <c r="BI59" s="3" t="s">
        <v>39</v>
      </c>
      <c r="BJ59" s="3" t="s">
        <v>295</v>
      </c>
    </row>
    <row r="60" spans="1:62">
      <c r="A60" s="3" t="str">
        <f t="shared" si="6"/>
        <v>|色|白|レアリティ|コモン|マナコスト|7|</v>
      </c>
      <c r="B60" s="3" t="s">
        <v>0</v>
      </c>
      <c r="C60" s="3" t="s">
        <v>83</v>
      </c>
      <c r="D60" s="7" t="s">
        <v>6</v>
      </c>
      <c r="E60" s="3" t="s">
        <v>83</v>
      </c>
      <c r="F60" s="3" t="str">
        <f>IF(R59=0,"",R59)</f>
        <v>白</v>
      </c>
      <c r="G60" s="3" t="s">
        <v>83</v>
      </c>
      <c r="H60" s="7" t="s">
        <v>92</v>
      </c>
      <c r="I60" s="3" t="s">
        <v>83</v>
      </c>
      <c r="J60" s="3" t="str">
        <f>IF(T59=0,"",T59)</f>
        <v>コモン</v>
      </c>
      <c r="K60" s="3" t="s">
        <v>83</v>
      </c>
      <c r="L60" s="7" t="s">
        <v>93</v>
      </c>
      <c r="M60" s="3" t="s">
        <v>83</v>
      </c>
      <c r="N60" s="3">
        <f>IF(V59=0,"",V59)</f>
        <v>7</v>
      </c>
      <c r="O60" s="3" t="s">
        <v>83</v>
      </c>
      <c r="Q60" s="12" t="s">
        <v>11</v>
      </c>
      <c r="R60" s="13" t="str">
        <f>INDEX(AL:AL,W57+1)</f>
        <v>クリーチャー</v>
      </c>
      <c r="S60" s="18" t="s">
        <v>94</v>
      </c>
      <c r="T60" s="13" t="str">
        <f>INDEX(AN:AN,W57+1)</f>
        <v>ドワーフ</v>
      </c>
      <c r="U60" s="13" t="str">
        <f>INDEX(AO:AO,W57+1)</f>
        <v>兵士</v>
      </c>
      <c r="V60" s="13">
        <f>INDEX(AP:AP,W57+1)</f>
        <v>0</v>
      </c>
      <c r="W60" s="19"/>
      <c r="X60" s="13" t="str">
        <f>INDEX(AZ:AZ,W57+1)</f>
        <v>ディ</v>
      </c>
      <c r="Y60" s="13" t="str">
        <f>INDEX(BA:BA,W57+1)</f>
        <v/>
      </c>
      <c r="Z60" s="13" t="str">
        <f>INDEX(BB:BB,W57+1)</f>
        <v/>
      </c>
      <c r="AA60" s="13">
        <f>INDEX(BC:BC,W57+1)</f>
        <v>0</v>
      </c>
      <c r="BF60" s="12" t="s">
        <v>0</v>
      </c>
      <c r="BG60" s="3">
        <v>59</v>
      </c>
      <c r="BH60" s="3" t="s">
        <v>296</v>
      </c>
      <c r="BI60" s="3" t="s">
        <v>39</v>
      </c>
      <c r="BJ60" s="3" t="s">
        <v>297</v>
      </c>
    </row>
    <row r="61" spans="1:62">
      <c r="A61" s="3" t="str">
        <f t="shared" si="6"/>
        <v>|種別|クリーチャー|サブタイプ|ドワーフ|兵士||</v>
      </c>
      <c r="B61" s="3" t="s">
        <v>0</v>
      </c>
      <c r="C61" s="3" t="s">
        <v>83</v>
      </c>
      <c r="D61" s="7" t="s">
        <v>11</v>
      </c>
      <c r="E61" s="3" t="s">
        <v>83</v>
      </c>
      <c r="F61" s="3" t="str">
        <f>IF(R60=0,"",R60)</f>
        <v>クリーチャー</v>
      </c>
      <c r="G61" s="3" t="s">
        <v>83</v>
      </c>
      <c r="H61" s="7" t="s">
        <v>104</v>
      </c>
      <c r="I61" s="3" t="s">
        <v>83</v>
      </c>
      <c r="J61" s="3" t="str">
        <f>IF(T60=0,"",T60)</f>
        <v>ドワーフ</v>
      </c>
      <c r="K61" s="3" t="s">
        <v>83</v>
      </c>
      <c r="L61" s="3" t="str">
        <f>IF(U60=0,"",U60)</f>
        <v>兵士</v>
      </c>
      <c r="M61" s="3" t="s">
        <v>83</v>
      </c>
      <c r="N61" s="3" t="str">
        <f>IF(V60=0,"",V60)</f>
        <v/>
      </c>
      <c r="O61" s="3" t="s">
        <v>83</v>
      </c>
      <c r="Q61" s="12" t="s">
        <v>105</v>
      </c>
      <c r="R61" s="13" t="str">
        <f>INDEX(BD:BD,W57+1)</f>
        <v>ディフェンダー&amp;br;あなたがコントロールする他のクリーチャーが死亡したとき、このクリーチャーは+1/+1の修整を受ける。</v>
      </c>
      <c r="S61" s="14"/>
      <c r="T61" s="14"/>
      <c r="U61" s="14"/>
      <c r="V61" s="15"/>
      <c r="W61" s="19"/>
      <c r="X61" s="11"/>
      <c r="Y61" s="11"/>
      <c r="Z61" s="11"/>
      <c r="AA61" s="33"/>
      <c r="BF61" s="12" t="s">
        <v>0</v>
      </c>
      <c r="BG61" s="3">
        <v>60</v>
      </c>
      <c r="BH61" s="3" t="s">
        <v>298</v>
      </c>
      <c r="BI61" s="3" t="s">
        <v>39</v>
      </c>
      <c r="BJ61" s="3" t="s">
        <v>299</v>
      </c>
    </row>
    <row r="62" spans="1:62">
      <c r="A62" s="3" t="str">
        <f t="shared" si="6"/>
        <v>|テキスト|&gt;|&gt;|&gt;|&gt;|ディフェンダー&amp;br;あなたがコントロールする他のクリーチャーが死亡したとき、このクリーチャーは+1/+1の修整を受ける。|</v>
      </c>
      <c r="B62" s="3" t="s">
        <v>0</v>
      </c>
      <c r="C62" s="3" t="s">
        <v>83</v>
      </c>
      <c r="D62" s="7" t="s">
        <v>105</v>
      </c>
      <c r="E62" s="3" t="s">
        <v>83</v>
      </c>
      <c r="F62" s="7" t="s">
        <v>115</v>
      </c>
      <c r="G62" s="3" t="s">
        <v>83</v>
      </c>
      <c r="H62" s="7" t="s">
        <v>115</v>
      </c>
      <c r="I62" s="3" t="s">
        <v>83</v>
      </c>
      <c r="J62" s="7" t="s">
        <v>115</v>
      </c>
      <c r="K62" s="3" t="s">
        <v>83</v>
      </c>
      <c r="L62" s="7" t="s">
        <v>115</v>
      </c>
      <c r="M62" s="3" t="s">
        <v>83</v>
      </c>
      <c r="N62" s="3" t="str">
        <f>IF(R61=0,"",R61)</f>
        <v>ディフェンダー&amp;br;あなたがコントロールする他のクリーチャーが死亡したとき、このクリーチャーは+1/+1の修整を受ける。</v>
      </c>
      <c r="O62" s="3" t="s">
        <v>83</v>
      </c>
      <c r="Q62" s="17" t="s">
        <v>27</v>
      </c>
      <c r="R62" s="13" t="str">
        <f>INDEX(BE:BE,W57+1)</f>
        <v>When another creature you control dies, this creature gets +1/+1.</v>
      </c>
      <c r="S62" s="12" t="s">
        <v>116</v>
      </c>
      <c r="T62" s="13" t="str">
        <f>IF(X62="","",X62&amp;IF(Y62="",""," "&amp;Y62)&amp;IF(Z62="",""," "&amp;Z62)&amp;IF(AA62="",""," "&amp;AA62))</f>
        <v>Defender  </v>
      </c>
      <c r="U62" s="14"/>
      <c r="V62" s="15"/>
      <c r="W62" s="19" t="s">
        <v>116</v>
      </c>
      <c r="X62" s="12" t="str">
        <f t="shared" ref="X62:AA62" si="17">IF(ISERROR(IF(LEN(X61)&gt;1,X61,VLOOKUP(X60,$AC:$AD,2,FALSE))),"",IF(LEN(X61)&gt;1,X61,VLOOKUP(X60,$AC:$AD,2,FALSE)))</f>
        <v>Defender</v>
      </c>
      <c r="Y62" s="12" t="str">
        <f t="shared" si="17"/>
        <v/>
      </c>
      <c r="Z62" s="12" t="str">
        <f t="shared" si="17"/>
        <v/>
      </c>
      <c r="AA62" s="12" t="str">
        <f t="shared" si="17"/>
        <v> </v>
      </c>
      <c r="BF62" s="12" t="s">
        <v>0</v>
      </c>
      <c r="BG62" s="3">
        <v>61</v>
      </c>
      <c r="BH62" s="3" t="s">
        <v>300</v>
      </c>
      <c r="BI62" s="3" t="s">
        <v>39</v>
      </c>
      <c r="BJ62" s="3" t="s">
        <v>301</v>
      </c>
    </row>
    <row r="63" spans="1:62">
      <c r="A63" s="3" t="str">
        <f t="shared" si="6"/>
        <v>|英テキスト|&gt;|&gt;|&gt;|&gt;|Defender  &amp;br;When another creature you control dies, this creature gets +1/+1.|</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Defender  &amp;br;When another creature you control dies, this creature gets +1/+1.</v>
      </c>
      <c r="O63" s="3" t="s">
        <v>83</v>
      </c>
      <c r="Q63" s="12" t="s">
        <v>18</v>
      </c>
      <c r="R63" s="13" t="str">
        <f>IF(INDEX(AX:AX,W57+1)="",0,INDEX(AX:AX,W57+1)&amp;"/"&amp;INDEX(AY:AY,W57+1))</f>
        <v>1/1</v>
      </c>
      <c r="S63" s="14"/>
      <c r="T63" s="14"/>
      <c r="U63" s="14"/>
      <c r="V63" s="15"/>
      <c r="W63" s="19"/>
      <c r="X63" s="12"/>
      <c r="Y63" s="31"/>
      <c r="Z63" s="31"/>
      <c r="AA63" s="32"/>
      <c r="BF63" s="12" t="s">
        <v>0</v>
      </c>
      <c r="BG63" s="3">
        <v>62</v>
      </c>
      <c r="BH63" s="3" t="s">
        <v>302</v>
      </c>
      <c r="BI63" s="3" t="s">
        <v>39</v>
      </c>
      <c r="BJ63" s="3" t="s">
        <v>303</v>
      </c>
    </row>
    <row r="64" spans="1:62">
      <c r="A64" s="3" t="str">
        <f t="shared" si="6"/>
        <v>|PT|&gt;|1/1|シールド数|&gt;||</v>
      </c>
      <c r="B64" s="3" t="s">
        <v>0</v>
      </c>
      <c r="C64" s="3" t="s">
        <v>83</v>
      </c>
      <c r="D64" s="3" t="s">
        <v>18</v>
      </c>
      <c r="E64" s="3" t="s">
        <v>83</v>
      </c>
      <c r="F64" s="3" t="s">
        <v>115</v>
      </c>
      <c r="G64" s="3" t="s">
        <v>83</v>
      </c>
      <c r="H64" s="3" t="str">
        <f>IF(R63=0,"",R63)</f>
        <v>1/1</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6"/>
        <v>&amp;br;&amp;br;</v>
      </c>
      <c r="B65" s="3" t="s">
        <v>0</v>
      </c>
      <c r="C65" s="3" t="s">
        <v>142</v>
      </c>
      <c r="R65" s="3"/>
      <c r="S65" s="3"/>
      <c r="T65" s="3"/>
      <c r="U65" s="3"/>
      <c r="V65" s="3"/>
      <c r="BF65" s="12" t="s">
        <v>0</v>
      </c>
      <c r="BG65" s="3">
        <v>64</v>
      </c>
      <c r="BH65" s="3" t="s">
        <v>306</v>
      </c>
      <c r="BI65" s="3" t="s">
        <v>39</v>
      </c>
      <c r="BJ65" s="3" t="s">
        <v>307</v>
      </c>
    </row>
    <row r="66" spans="1:62">
      <c r="A66" s="3" t="str">
        <f t="shared" si="6"/>
        <v>#back(text=戻る,left)</v>
      </c>
      <c r="B66" s="3" t="s">
        <v>0</v>
      </c>
      <c r="C66" s="3" t="s">
        <v>151</v>
      </c>
      <c r="R66" s="3"/>
      <c r="S66" s="3"/>
      <c r="T66" s="3"/>
      <c r="U66" s="3"/>
      <c r="V66" s="3"/>
      <c r="BF66" s="12" t="s">
        <v>0</v>
      </c>
      <c r="BG66" s="3">
        <v>65</v>
      </c>
      <c r="BH66" s="3" t="s">
        <v>308</v>
      </c>
      <c r="BI66" s="3" t="s">
        <v>39</v>
      </c>
      <c r="BJ66" s="3" t="s">
        <v>309</v>
      </c>
    </row>
    <row r="67" spans="1:62">
      <c r="A67" s="3" t="str">
        <f t="shared" si="6"/>
        <v>&amp;br;</v>
      </c>
      <c r="B67" s="3" t="s">
        <v>0</v>
      </c>
      <c r="C67" s="3" t="s">
        <v>161</v>
      </c>
      <c r="R67" s="3"/>
      <c r="S67" s="3"/>
      <c r="T67" s="3"/>
      <c r="U67" s="3"/>
      <c r="V67" s="3"/>
      <c r="BF67" s="12" t="s">
        <v>0</v>
      </c>
      <c r="BG67" s="3">
        <v>66</v>
      </c>
      <c r="BH67" s="3" t="s">
        <v>310</v>
      </c>
      <c r="BI67" s="3" t="s">
        <v>39</v>
      </c>
      <c r="BJ67" s="3" t="s">
        <v>311</v>
      </c>
    </row>
    <row r="68" spans="1:62">
      <c r="A68" s="3" t="str">
        <f t="shared" si="6"/>
        <v>#comment(above,nsize=[15],size=[30],num=[10])</v>
      </c>
      <c r="B68" s="3" t="s">
        <v>0</v>
      </c>
      <c r="C68" s="3" t="s">
        <v>170</v>
      </c>
      <c r="R68" s="3"/>
      <c r="S68" s="3"/>
      <c r="T68" s="3"/>
      <c r="U68" s="3"/>
      <c r="V68" s="3"/>
      <c r="BF68" s="12" t="s">
        <v>0</v>
      </c>
      <c r="BG68" s="3">
        <v>67</v>
      </c>
      <c r="BH68" s="3" t="s">
        <v>312</v>
      </c>
      <c r="BI68" s="3" t="s">
        <v>39</v>
      </c>
      <c r="BJ68" s="3" t="s">
        <v>313</v>
      </c>
    </row>
    <row r="69" spans="1:62">
      <c r="A69" s="3" t="str">
        <f t="shared" si="6"/>
        <v>&amp;br;&amp;br;</v>
      </c>
      <c r="B69" s="3" t="s">
        <v>0</v>
      </c>
      <c r="C69" s="3" t="s">
        <v>142</v>
      </c>
      <c r="R69" s="3"/>
      <c r="S69" s="3"/>
      <c r="T69" s="3"/>
      <c r="U69" s="3"/>
      <c r="V69" s="3"/>
      <c r="BF69" s="12" t="s">
        <v>0</v>
      </c>
      <c r="BG69" s="3">
        <v>68</v>
      </c>
      <c r="BH69" s="3" t="s">
        <v>314</v>
      </c>
      <c r="BI69" s="3" t="s">
        <v>39</v>
      </c>
      <c r="BJ69" s="3" t="s">
        <v>315</v>
      </c>
    </row>
    <row r="70" spans="1:62">
      <c r="A70" s="3" t="str">
        <f t="shared" ref="A70:A133" si="18">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8"/>
        <v>*プロペラの先駆者/Propeller Pioneer</v>
      </c>
      <c r="B71" s="3" t="s">
        <v>0</v>
      </c>
      <c r="C71" s="3" t="str">
        <f>"*"&amp;R71&amp;"/"&amp;T71</f>
        <v>*プロペラの先駆者/Propeller Pioneer</v>
      </c>
      <c r="Q71" s="12" t="s">
        <v>9</v>
      </c>
      <c r="R71" s="13" t="str">
        <f>INDEX(AJ:AJ,W70+1)</f>
        <v>プロペラの先駆者</v>
      </c>
      <c r="S71" s="14" t="s">
        <v>10</v>
      </c>
      <c r="T71" s="13" t="str">
        <f>INDEX(AK:AK,W70+1)</f>
        <v>Propeller Pioneer</v>
      </c>
      <c r="U71" s="14"/>
      <c r="V71" s="15"/>
      <c r="W71" s="16"/>
      <c r="X71" s="12"/>
      <c r="Y71" s="31"/>
      <c r="Z71" s="31"/>
      <c r="AA71" s="32"/>
      <c r="BF71" s="12" t="s">
        <v>0</v>
      </c>
      <c r="BG71" s="3">
        <v>70</v>
      </c>
      <c r="BH71" s="3" t="s">
        <v>121</v>
      </c>
      <c r="BI71" s="3" t="s">
        <v>39</v>
      </c>
      <c r="BJ71" s="3" t="s">
        <v>318</v>
      </c>
    </row>
    <row r="72" spans="1:62">
      <c r="A72" s="3" t="str">
        <f t="shared" si="18"/>
        <v>|LEFT:80|LEFT:100|LEFT:100|LEFT:100|LEFT:100|LEFT:100|c</v>
      </c>
      <c r="B72" s="3" t="s">
        <v>0</v>
      </c>
      <c r="C72" s="3" t="s">
        <v>83</v>
      </c>
      <c r="D72" s="6" t="str">
        <f>$Q$1</f>
        <v>LEFT:80</v>
      </c>
      <c r="E72" s="6" t="s">
        <v>83</v>
      </c>
      <c r="F72" s="6" t="str">
        <f t="shared" ref="F72:J72" si="19">$R$1</f>
        <v>LEFT:100</v>
      </c>
      <c r="G72" s="6" t="s">
        <v>83</v>
      </c>
      <c r="H72" s="6" t="str">
        <f t="shared" si="19"/>
        <v>LEFT:100</v>
      </c>
      <c r="I72" s="6" t="s">
        <v>83</v>
      </c>
      <c r="J72" s="6" t="str">
        <f t="shared" si="19"/>
        <v>LEFT:100</v>
      </c>
      <c r="K72" s="6" t="s">
        <v>83</v>
      </c>
      <c r="L72" s="6" t="str">
        <f>$R$1</f>
        <v>LEFT:100</v>
      </c>
      <c r="M72" s="6" t="s">
        <v>83</v>
      </c>
      <c r="N72" s="6" t="str">
        <f>$R$1</f>
        <v>LEFT:100</v>
      </c>
      <c r="O72" s="3" t="s">
        <v>83</v>
      </c>
      <c r="P72" s="3" t="s">
        <v>84</v>
      </c>
      <c r="Q72" s="17" t="s">
        <v>6</v>
      </c>
      <c r="R72" s="13" t="str">
        <f>INDEX(AF:AF,W70+1)</f>
        <v>白</v>
      </c>
      <c r="S72" s="18" t="s">
        <v>7</v>
      </c>
      <c r="T72" s="13" t="str">
        <f>INDEX(AG:AG,W70+1)</f>
        <v>コモン</v>
      </c>
      <c r="U72" s="18" t="s">
        <v>8</v>
      </c>
      <c r="V72" s="13">
        <f>INDEX(AI:AI,W70+1)</f>
        <v>5</v>
      </c>
      <c r="W72" s="19"/>
      <c r="X72" s="13" t="str">
        <f>INDEX(AQ:AQ,W70+1)</f>
        <v>飛行</v>
      </c>
      <c r="Y72" s="31"/>
      <c r="Z72" s="31"/>
      <c r="AA72" s="32"/>
      <c r="BF72" s="12" t="s">
        <v>0</v>
      </c>
      <c r="BG72" s="3">
        <v>71</v>
      </c>
      <c r="BH72" s="3" t="s">
        <v>319</v>
      </c>
      <c r="BI72" s="3" t="s">
        <v>39</v>
      </c>
      <c r="BJ72" s="3" t="s">
        <v>320</v>
      </c>
    </row>
    <row r="73" spans="1:62">
      <c r="A73" s="3" t="str">
        <f t="shared" si="18"/>
        <v>|色|白|レアリティ|コモン|マナコスト|5|</v>
      </c>
      <c r="B73" s="3" t="s">
        <v>0</v>
      </c>
      <c r="C73" s="3" t="s">
        <v>83</v>
      </c>
      <c r="D73" s="7" t="s">
        <v>6</v>
      </c>
      <c r="E73" s="3" t="s">
        <v>83</v>
      </c>
      <c r="F73" s="3" t="str">
        <f>IF(R72=0,"",R72)</f>
        <v>白</v>
      </c>
      <c r="G73" s="3" t="s">
        <v>83</v>
      </c>
      <c r="H73" s="7" t="s">
        <v>92</v>
      </c>
      <c r="I73" s="3" t="s">
        <v>83</v>
      </c>
      <c r="J73" s="3" t="str">
        <f>IF(T72=0,"",T72)</f>
        <v>コモン</v>
      </c>
      <c r="K73" s="3" t="s">
        <v>83</v>
      </c>
      <c r="L73" s="7" t="s">
        <v>93</v>
      </c>
      <c r="M73" s="3" t="s">
        <v>83</v>
      </c>
      <c r="N73" s="3">
        <f>IF(V72=0,"",V72)</f>
        <v>5</v>
      </c>
      <c r="O73" s="3" t="s">
        <v>83</v>
      </c>
      <c r="Q73" s="12" t="s">
        <v>11</v>
      </c>
      <c r="R73" s="13" t="str">
        <f>INDEX(AL:AL,W70+1)</f>
        <v>クリーチャー</v>
      </c>
      <c r="S73" s="18" t="s">
        <v>94</v>
      </c>
      <c r="T73" s="13" t="str">
        <f>INDEX(AN:AN,W70+1)</f>
        <v>人間</v>
      </c>
      <c r="U73" s="13" t="str">
        <f>INDEX(AO:AO,W70+1)</f>
        <v>工匠</v>
      </c>
      <c r="V73" s="13">
        <f>INDEX(AP:AP,W70+1)</f>
        <v>0</v>
      </c>
      <c r="W73" s="19"/>
      <c r="X73" s="13" t="str">
        <f>INDEX(AZ:AZ,W70+1)</f>
        <v>飛行</v>
      </c>
      <c r="Y73" s="13" t="str">
        <f>INDEX(BA:BA,W70+1)</f>
        <v/>
      </c>
      <c r="Z73" s="13" t="str">
        <f>INDEX(BB:BB,W70+1)</f>
        <v/>
      </c>
      <c r="AA73" s="13">
        <f>INDEX(BC:BC,W70+1)</f>
        <v>0</v>
      </c>
      <c r="BF73" s="12" t="s">
        <v>0</v>
      </c>
      <c r="BG73" s="3">
        <v>72</v>
      </c>
      <c r="BH73" s="3" t="s">
        <v>204</v>
      </c>
      <c r="BI73" s="3" t="s">
        <v>39</v>
      </c>
      <c r="BJ73" s="3" t="s">
        <v>321</v>
      </c>
    </row>
    <row r="74" spans="1:62">
      <c r="A74" s="3" t="str">
        <f t="shared" si="18"/>
        <v>|種別|クリーチャー|サブタイプ|人間|工匠||</v>
      </c>
      <c r="B74" s="3" t="s">
        <v>0</v>
      </c>
      <c r="C74" s="3" t="s">
        <v>83</v>
      </c>
      <c r="D74" s="7" t="s">
        <v>11</v>
      </c>
      <c r="E74" s="3" t="s">
        <v>83</v>
      </c>
      <c r="F74" s="3" t="str">
        <f>IF(R73=0,"",R73)</f>
        <v>クリーチャー</v>
      </c>
      <c r="G74" s="3" t="s">
        <v>83</v>
      </c>
      <c r="H74" s="7" t="s">
        <v>104</v>
      </c>
      <c r="I74" s="3" t="s">
        <v>83</v>
      </c>
      <c r="J74" s="3" t="str">
        <f>IF(T73=0,"",T73)</f>
        <v>人間</v>
      </c>
      <c r="K74" s="3" t="s">
        <v>83</v>
      </c>
      <c r="L74" s="3" t="str">
        <f>IF(U73=0,"",U73)</f>
        <v>工匠</v>
      </c>
      <c r="M74" s="3" t="s">
        <v>83</v>
      </c>
      <c r="N74" s="3" t="str">
        <f>IF(V73=0,"",V73)</f>
        <v/>
      </c>
      <c r="O74" s="3" t="s">
        <v>83</v>
      </c>
      <c r="Q74" s="12" t="s">
        <v>105</v>
      </c>
      <c r="R74" s="13" t="str">
        <f>INDEX(BD:BD,W70+1)</f>
        <v>飛行&amp;br;このクリーチャーが戦場に出たとき、製造1を行う。</v>
      </c>
      <c r="S74" s="14"/>
      <c r="T74" s="14"/>
      <c r="U74" s="14"/>
      <c r="V74" s="15"/>
      <c r="W74" s="19"/>
      <c r="X74" s="11"/>
      <c r="Y74" s="11"/>
      <c r="Z74" s="11"/>
      <c r="AA74" s="33"/>
      <c r="BF74" s="12" t="s">
        <v>0</v>
      </c>
      <c r="BG74" s="3">
        <v>73</v>
      </c>
      <c r="BH74" s="3" t="s">
        <v>322</v>
      </c>
      <c r="BI74" s="3" t="s">
        <v>39</v>
      </c>
      <c r="BJ74" s="3" t="s">
        <v>323</v>
      </c>
    </row>
    <row r="75" spans="1:62">
      <c r="A75" s="3" t="str">
        <f t="shared" si="18"/>
        <v>|テキスト|&gt;|&gt;|&gt;|&gt;|飛行&amp;br;このクリーチャーが戦場に出たとき、製造1を行う。|</v>
      </c>
      <c r="B75" s="3" t="s">
        <v>0</v>
      </c>
      <c r="C75" s="3" t="s">
        <v>83</v>
      </c>
      <c r="D75" s="7" t="s">
        <v>105</v>
      </c>
      <c r="E75" s="3" t="s">
        <v>83</v>
      </c>
      <c r="F75" s="7" t="s">
        <v>115</v>
      </c>
      <c r="G75" s="3" t="s">
        <v>83</v>
      </c>
      <c r="H75" s="7" t="s">
        <v>115</v>
      </c>
      <c r="I75" s="3" t="s">
        <v>83</v>
      </c>
      <c r="J75" s="7" t="s">
        <v>115</v>
      </c>
      <c r="K75" s="3" t="s">
        <v>83</v>
      </c>
      <c r="L75" s="7" t="s">
        <v>115</v>
      </c>
      <c r="M75" s="3" t="s">
        <v>83</v>
      </c>
      <c r="N75" s="3" t="str">
        <f>IF(R74=0,"",R74)</f>
        <v>飛行&amp;br;このクリーチャーが戦場に出たとき、製造1を行う。</v>
      </c>
      <c r="O75" s="3" t="s">
        <v>83</v>
      </c>
      <c r="Q75" s="17" t="s">
        <v>27</v>
      </c>
      <c r="R75" s="13" t="str">
        <f>INDEX(BE:BE,W70+1)</f>
        <v>When this creature enters the battlefield, Fabricate 1.</v>
      </c>
      <c r="S75" s="14" t="s">
        <v>324</v>
      </c>
      <c r="T75" s="13" t="str">
        <f>IF(X75="","",X75&amp;IF(Y75="",""," "&amp;Y75)&amp;IF(Z75="",""," "&amp;Z75)&amp;IF(AA75="",""," "&amp;AA75))</f>
        <v>Flying  </v>
      </c>
      <c r="U75" s="14"/>
      <c r="V75" s="15"/>
      <c r="W75" s="19" t="s">
        <v>116</v>
      </c>
      <c r="X75" s="12" t="str">
        <f t="shared" ref="X75:AA75" si="20">IF(ISERROR(IF(LEN(X74)&gt;1,X74,VLOOKUP(X73,$AC:$AD,2,FALSE))),"",IF(LEN(X74)&gt;1,X74,VLOOKUP(X73,$AC:$AD,2,FALSE)))</f>
        <v>Flying</v>
      </c>
      <c r="Y75" s="12" t="str">
        <f t="shared" si="20"/>
        <v/>
      </c>
      <c r="Z75" s="12" t="str">
        <f t="shared" si="20"/>
        <v/>
      </c>
      <c r="AA75" s="12" t="str">
        <f t="shared" si="20"/>
        <v> </v>
      </c>
      <c r="BF75" s="12" t="s">
        <v>0</v>
      </c>
      <c r="BG75" s="3">
        <v>74</v>
      </c>
      <c r="BH75" s="3" t="s">
        <v>325</v>
      </c>
      <c r="BI75" s="3" t="s">
        <v>39</v>
      </c>
      <c r="BJ75" s="3" t="s">
        <v>326</v>
      </c>
    </row>
    <row r="76" spans="1:62">
      <c r="A76" s="3" t="str">
        <f t="shared" si="18"/>
        <v>|英テキスト|&gt;|&gt;|&gt;|&gt;|Flying  &amp;br;When this creature enters the battlefield, Fabricate 1.|</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Flying  &amp;br;When this creature enters the battlefield, Fabricate 1.</v>
      </c>
      <c r="O76" s="3" t="s">
        <v>83</v>
      </c>
      <c r="Q76" s="12" t="s">
        <v>18</v>
      </c>
      <c r="R76" s="13" t="str">
        <f>IF(INDEX(AX:AX,W70+1)="",0,INDEX(AX:AX,W70+1)&amp;"/"&amp;INDEX(AY:AY,W70+1))</f>
        <v>2/1</v>
      </c>
      <c r="S76" s="14"/>
      <c r="T76" s="14"/>
      <c r="U76" s="14"/>
      <c r="V76" s="15"/>
      <c r="W76" s="19"/>
      <c r="X76" s="12"/>
      <c r="Y76" s="31"/>
      <c r="Z76" s="31"/>
      <c r="AA76" s="32"/>
      <c r="BF76" s="12" t="s">
        <v>0</v>
      </c>
      <c r="BG76" s="3">
        <v>75</v>
      </c>
      <c r="BH76" s="3" t="s">
        <v>156</v>
      </c>
      <c r="BI76" s="3" t="s">
        <v>39</v>
      </c>
      <c r="BJ76" s="3" t="s">
        <v>327</v>
      </c>
    </row>
    <row r="77" spans="1:62">
      <c r="A77" s="3" t="str">
        <f t="shared" si="18"/>
        <v>|PT|&gt;|2/1|シールド数|&gt;||</v>
      </c>
      <c r="B77" s="3" t="s">
        <v>0</v>
      </c>
      <c r="C77" s="3" t="s">
        <v>83</v>
      </c>
      <c r="D77" s="3" t="s">
        <v>18</v>
      </c>
      <c r="E77" s="3" t="s">
        <v>83</v>
      </c>
      <c r="F77" s="3" t="s">
        <v>115</v>
      </c>
      <c r="G77" s="3" t="s">
        <v>83</v>
      </c>
      <c r="H77" s="3" t="str">
        <f>IF(R76=0,"",R76)</f>
        <v>2/1</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8"/>
        <v>&amp;br;&amp;br;</v>
      </c>
      <c r="B78" s="3" t="s">
        <v>0</v>
      </c>
      <c r="C78" s="3" t="s">
        <v>142</v>
      </c>
      <c r="R78" s="3"/>
      <c r="S78" s="3"/>
      <c r="T78" s="3"/>
      <c r="U78" s="3"/>
      <c r="V78" s="3"/>
      <c r="BF78" s="12" t="s">
        <v>0</v>
      </c>
      <c r="BG78" s="3">
        <v>77</v>
      </c>
      <c r="BH78" s="3" t="s">
        <v>330</v>
      </c>
      <c r="BI78" s="3" t="s">
        <v>39</v>
      </c>
      <c r="BJ78" s="3" t="s">
        <v>331</v>
      </c>
    </row>
    <row r="79" spans="1:62">
      <c r="A79" s="3" t="str">
        <f t="shared" si="18"/>
        <v>#back(text=戻る,left)</v>
      </c>
      <c r="B79" s="3" t="s">
        <v>0</v>
      </c>
      <c r="C79" s="3" t="s">
        <v>151</v>
      </c>
      <c r="R79" s="3"/>
      <c r="S79" s="3"/>
      <c r="T79" s="3"/>
      <c r="U79" s="3"/>
      <c r="V79" s="3"/>
      <c r="BF79" s="12" t="s">
        <v>0</v>
      </c>
      <c r="BG79" s="3">
        <v>78</v>
      </c>
      <c r="BH79" s="3" t="s">
        <v>332</v>
      </c>
      <c r="BI79" s="3" t="s">
        <v>39</v>
      </c>
      <c r="BJ79" s="3" t="s">
        <v>333</v>
      </c>
    </row>
    <row r="80" spans="1:62">
      <c r="A80" s="3" t="str">
        <f t="shared" si="18"/>
        <v>&amp;br;</v>
      </c>
      <c r="B80" s="3" t="s">
        <v>0</v>
      </c>
      <c r="C80" s="3" t="s">
        <v>161</v>
      </c>
      <c r="R80" s="3"/>
      <c r="S80" s="3"/>
      <c r="T80" s="3"/>
      <c r="U80" s="3"/>
      <c r="V80" s="3"/>
      <c r="BF80" s="12" t="s">
        <v>0</v>
      </c>
      <c r="BG80" s="3">
        <v>79</v>
      </c>
      <c r="BH80" s="3" t="s">
        <v>334</v>
      </c>
      <c r="BI80" s="3" t="s">
        <v>39</v>
      </c>
      <c r="BJ80" s="3" t="s">
        <v>335</v>
      </c>
    </row>
    <row r="81" spans="1:62">
      <c r="A81" s="3" t="str">
        <f t="shared" si="18"/>
        <v>#comment(above,nsize=[15],size=[30],num=[10])</v>
      </c>
      <c r="B81" s="3" t="s">
        <v>0</v>
      </c>
      <c r="C81" s="3" t="s">
        <v>170</v>
      </c>
      <c r="R81" s="3"/>
      <c r="S81" s="3"/>
      <c r="T81" s="3"/>
      <c r="U81" s="3"/>
      <c r="V81" s="3"/>
      <c r="BF81" s="12" t="s">
        <v>0</v>
      </c>
      <c r="BG81" s="3">
        <v>80</v>
      </c>
      <c r="BH81" s="3" t="s">
        <v>61</v>
      </c>
      <c r="BI81" s="3" t="s">
        <v>39</v>
      </c>
      <c r="BJ81" s="3" t="s">
        <v>40</v>
      </c>
    </row>
    <row r="82" spans="1:62">
      <c r="A82" s="3" t="str">
        <f t="shared" si="18"/>
        <v>&amp;br;&amp;br;</v>
      </c>
      <c r="B82" s="3" t="s">
        <v>0</v>
      </c>
      <c r="C82" s="3" t="s">
        <v>142</v>
      </c>
      <c r="R82" s="3"/>
      <c r="S82" s="3"/>
      <c r="T82" s="3"/>
      <c r="U82" s="3"/>
      <c r="V82" s="3"/>
      <c r="BF82" s="12" t="s">
        <v>0</v>
      </c>
      <c r="BG82" s="3">
        <v>81</v>
      </c>
      <c r="BH82" s="3" t="s">
        <v>336</v>
      </c>
      <c r="BI82" s="3" t="s">
        <v>39</v>
      </c>
      <c r="BJ82" s="3" t="s">
        <v>337</v>
      </c>
    </row>
    <row r="83" spans="1:62">
      <c r="A83" s="3" t="str">
        <f t="shared" si="18"/>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8"/>
        <v>*亢進するアイベックス/Thriving Ibex</v>
      </c>
      <c r="B84" s="3" t="s">
        <v>0</v>
      </c>
      <c r="C84" s="3" t="str">
        <f>"*"&amp;R84&amp;"/"&amp;T84</f>
        <v>*亢進するアイベックス/Thriving Ibex</v>
      </c>
      <c r="Q84" s="12" t="s">
        <v>9</v>
      </c>
      <c r="R84" s="13" t="str">
        <f>INDEX(AJ:AJ,W83+1)</f>
        <v>亢進するアイベックス</v>
      </c>
      <c r="S84" s="14" t="s">
        <v>10</v>
      </c>
      <c r="T84" s="13" t="str">
        <f>INDEX(AK:AK,W83+1)</f>
        <v>Thriving Ibex</v>
      </c>
      <c r="U84" s="14"/>
      <c r="V84" s="15"/>
      <c r="W84" s="16"/>
      <c r="X84" s="12"/>
      <c r="Y84" s="31"/>
      <c r="Z84" s="31"/>
      <c r="AA84" s="32"/>
      <c r="BF84" s="12" t="s">
        <v>0</v>
      </c>
      <c r="BG84" s="3">
        <v>83</v>
      </c>
      <c r="BH84" s="3" t="s">
        <v>340</v>
      </c>
      <c r="BI84" s="3" t="s">
        <v>39</v>
      </c>
      <c r="BJ84" s="3" t="s">
        <v>341</v>
      </c>
    </row>
    <row r="85" spans="1:62">
      <c r="A85" s="3" t="str">
        <f t="shared" si="18"/>
        <v>|LEFT:80|LEFT:100|LEFT:100|LEFT:100|LEFT:100|LEFT:100|c</v>
      </c>
      <c r="B85" s="3" t="s">
        <v>0</v>
      </c>
      <c r="C85" s="3" t="s">
        <v>83</v>
      </c>
      <c r="D85" s="6" t="str">
        <f>$Q$1</f>
        <v>LEFT:80</v>
      </c>
      <c r="E85" s="6" t="s">
        <v>83</v>
      </c>
      <c r="F85" s="6" t="str">
        <f t="shared" ref="F85:J85" si="21">$R$1</f>
        <v>LEFT:100</v>
      </c>
      <c r="G85" s="6" t="s">
        <v>83</v>
      </c>
      <c r="H85" s="6" t="str">
        <f t="shared" si="21"/>
        <v>LEFT:100</v>
      </c>
      <c r="I85" s="6" t="s">
        <v>83</v>
      </c>
      <c r="J85" s="6" t="str">
        <f t="shared" si="21"/>
        <v>LEFT:100</v>
      </c>
      <c r="K85" s="6" t="s">
        <v>83</v>
      </c>
      <c r="L85" s="6" t="str">
        <f>$R$1</f>
        <v>LEFT:100</v>
      </c>
      <c r="M85" s="6" t="s">
        <v>83</v>
      </c>
      <c r="N85" s="6" t="str">
        <f>$R$1</f>
        <v>LEFT:100</v>
      </c>
      <c r="O85" s="3" t="s">
        <v>83</v>
      </c>
      <c r="P85" s="3" t="s">
        <v>84</v>
      </c>
      <c r="Q85" s="17" t="s">
        <v>6</v>
      </c>
      <c r="R85" s="13" t="str">
        <f>INDEX(AF:AF,W83+1)</f>
        <v>白</v>
      </c>
      <c r="S85" s="18" t="s">
        <v>7</v>
      </c>
      <c r="T85" s="13" t="str">
        <f>INDEX(AG:AG,W83+1)</f>
        <v>コモン</v>
      </c>
      <c r="U85" s="18" t="s">
        <v>8</v>
      </c>
      <c r="V85" s="13">
        <f>INDEX(AI:AI,W83+1)</f>
        <v>7</v>
      </c>
      <c r="W85" s="19"/>
      <c r="X85" s="13" t="str">
        <f>INDEX(AQ:AQ,W83+1)</f>
        <v>このクリーチャーが戦場に出たとき、エネルギー化2を行う。</v>
      </c>
      <c r="Y85" s="31"/>
      <c r="Z85" s="31"/>
      <c r="AA85" s="32"/>
      <c r="BF85" s="12" t="s">
        <v>0</v>
      </c>
      <c r="BG85" s="3">
        <v>84</v>
      </c>
      <c r="BH85" s="3" t="s">
        <v>68</v>
      </c>
      <c r="BI85" s="3" t="s">
        <v>39</v>
      </c>
      <c r="BJ85" s="3" t="s">
        <v>342</v>
      </c>
    </row>
    <row r="86" spans="1:62">
      <c r="A86" s="3" t="str">
        <f t="shared" si="18"/>
        <v>|色|白|レアリティ|コモン|マナコスト|7|</v>
      </c>
      <c r="B86" s="3" t="s">
        <v>0</v>
      </c>
      <c r="C86" s="3" t="s">
        <v>83</v>
      </c>
      <c r="D86" s="7" t="s">
        <v>6</v>
      </c>
      <c r="E86" s="3" t="s">
        <v>83</v>
      </c>
      <c r="F86" s="3" t="str">
        <f>IF(R85=0,"",R85)</f>
        <v>白</v>
      </c>
      <c r="G86" s="3" t="s">
        <v>83</v>
      </c>
      <c r="H86" s="7" t="s">
        <v>92</v>
      </c>
      <c r="I86" s="3" t="s">
        <v>83</v>
      </c>
      <c r="J86" s="3" t="str">
        <f>IF(T85=0,"",T85)</f>
        <v>コモン</v>
      </c>
      <c r="K86" s="3" t="s">
        <v>83</v>
      </c>
      <c r="L86" s="7" t="s">
        <v>93</v>
      </c>
      <c r="M86" s="3" t="s">
        <v>83</v>
      </c>
      <c r="N86" s="3">
        <f>IF(V85=0,"",V85)</f>
        <v>7</v>
      </c>
      <c r="O86" s="3" t="s">
        <v>83</v>
      </c>
      <c r="Q86" s="12" t="s">
        <v>11</v>
      </c>
      <c r="R86" s="13" t="str">
        <f>INDEX(AL:AL,W83+1)</f>
        <v>クリーチャー</v>
      </c>
      <c r="S86" s="18" t="s">
        <v>94</v>
      </c>
      <c r="T86" s="13" t="str">
        <f>INDEX(AN:AN,W83+1)</f>
        <v>ヤギ</v>
      </c>
      <c r="U86" s="13">
        <f>INDEX(AO:AO,W83+1)</f>
        <v>0</v>
      </c>
      <c r="V86" s="13">
        <f>INDEX(AP:AP,W83+1)</f>
        <v>0</v>
      </c>
      <c r="W86" s="19"/>
      <c r="X86" s="13" t="str">
        <f>INDEX(AZ:AZ,W83+1)</f>
        <v>この</v>
      </c>
      <c r="Y86" s="13" t="str">
        <f>INDEX(BA:BA,W83+1)</f>
        <v/>
      </c>
      <c r="Z86" s="13" t="str">
        <f>INDEX(BB:BB,W83+1)</f>
        <v/>
      </c>
      <c r="AA86" s="13">
        <f>INDEX(BC:BC,W83+1)</f>
        <v>0</v>
      </c>
      <c r="BF86" s="12" t="s">
        <v>0</v>
      </c>
      <c r="BG86" s="3">
        <v>85</v>
      </c>
      <c r="BH86" s="3" t="s">
        <v>343</v>
      </c>
      <c r="BI86" s="3" t="s">
        <v>39</v>
      </c>
      <c r="BJ86" s="3" t="s">
        <v>40</v>
      </c>
    </row>
    <row r="87" spans="1:62">
      <c r="A87" s="3" t="str">
        <f t="shared" si="18"/>
        <v>|種別|クリーチャー|サブタイプ|ヤギ|||</v>
      </c>
      <c r="B87" s="3" t="s">
        <v>0</v>
      </c>
      <c r="C87" s="3" t="s">
        <v>83</v>
      </c>
      <c r="D87" s="7" t="s">
        <v>11</v>
      </c>
      <c r="E87" s="3" t="s">
        <v>83</v>
      </c>
      <c r="F87" s="3" t="str">
        <f>IF(R86=0,"",R86)</f>
        <v>クリーチャー</v>
      </c>
      <c r="G87" s="3" t="s">
        <v>83</v>
      </c>
      <c r="H87" s="7" t="s">
        <v>104</v>
      </c>
      <c r="I87" s="3" t="s">
        <v>83</v>
      </c>
      <c r="J87" s="3" t="str">
        <f>IF(T86=0,"",T86)</f>
        <v>ヤギ</v>
      </c>
      <c r="K87" s="3" t="s">
        <v>83</v>
      </c>
      <c r="L87" s="3" t="str">
        <f>IF(U86=0,"",U86)</f>
        <v/>
      </c>
      <c r="M87" s="3" t="s">
        <v>83</v>
      </c>
      <c r="N87" s="3" t="str">
        <f>IF(V86=0,"",V86)</f>
        <v/>
      </c>
      <c r="O87" s="3" t="s">
        <v>83</v>
      </c>
      <c r="Q87" s="12" t="s">
        <v>105</v>
      </c>
      <c r="R87" s="13" t="str">
        <f>INDEX(BD:BD,W83+1)</f>
        <v>このクリーチャーが戦場に出たとき、エネルギー化2を行う。&amp;br;超過2：このクリーチャーは+1/+1の修整を受ける。</v>
      </c>
      <c r="S87" s="14"/>
      <c r="T87" s="14"/>
      <c r="U87" s="14"/>
      <c r="V87" s="15"/>
      <c r="W87" s="19"/>
      <c r="X87" s="11"/>
      <c r="Y87" s="11"/>
      <c r="Z87" s="11"/>
      <c r="AA87" s="33"/>
      <c r="BF87" s="12" t="s">
        <v>0</v>
      </c>
      <c r="BG87" s="3">
        <v>86</v>
      </c>
      <c r="BH87" s="3" t="s">
        <v>344</v>
      </c>
      <c r="BI87" s="3" t="s">
        <v>39</v>
      </c>
      <c r="BJ87" s="3" t="s">
        <v>345</v>
      </c>
    </row>
    <row r="88" spans="1:62">
      <c r="A88" s="3" t="str">
        <f t="shared" si="18"/>
        <v>|テキスト|&gt;|&gt;|&gt;|&gt;|このクリーチャーが戦場に出たとき、エネルギー化2を行う。&amp;br;超過2：このクリーチャーは+1/+1の修整を受ける。|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このクリーチャーが戦場に出たとき、エネルギー化2を行う。&amp;br;超過2：このクリーチャーは+1/+1の修整を受ける。</v>
      </c>
      <c r="O88" s="3" t="s">
        <v>83</v>
      </c>
      <c r="Q88" s="17" t="s">
        <v>27</v>
      </c>
      <c r="R88" s="13" t="str">
        <f>INDEX(BE:BE,W83+1)</f>
        <v>When this creature enters the battlefield, Energize 2.&amp;br;Overload 2: This creature gets +1/+1.</v>
      </c>
      <c r="S88" s="14" t="s">
        <v>324</v>
      </c>
      <c r="T88" s="13" t="str">
        <f>IF(X88="","",X88&amp;IF(Y88="",""," "&amp;Y88)&amp;IF(Z88="",""," "&amp;Z88)&amp;IF(AA88="",""," "&amp;AA88))</f>
        <v/>
      </c>
      <c r="U88" s="14"/>
      <c r="V88" s="15"/>
      <c r="W88" s="19" t="s">
        <v>116</v>
      </c>
      <c r="X88" s="12" t="str">
        <f t="shared" ref="X88:AA88" si="22">IF(ISERROR(IF(LEN(X87)&gt;1,X87,VLOOKUP(X86,$AC:$AD,2,FALSE))),"",IF(LEN(X87)&gt;1,X87,VLOOKUP(X86,$AC:$AD,2,FALSE)))</f>
        <v/>
      </c>
      <c r="Y88" s="12" t="str">
        <f t="shared" si="22"/>
        <v/>
      </c>
      <c r="Z88" s="12" t="str">
        <f t="shared" si="22"/>
        <v/>
      </c>
      <c r="AA88" s="12" t="str">
        <f t="shared" si="22"/>
        <v> </v>
      </c>
      <c r="BF88" s="12" t="s">
        <v>0</v>
      </c>
      <c r="BG88" s="3">
        <v>87</v>
      </c>
      <c r="BH88" s="3" t="s">
        <v>346</v>
      </c>
      <c r="BI88" s="3" t="s">
        <v>39</v>
      </c>
      <c r="BJ88" s="3" t="s">
        <v>347</v>
      </c>
    </row>
    <row r="89" spans="1:62">
      <c r="A89" s="3" t="str">
        <f t="shared" si="18"/>
        <v>|英テキスト|&gt;|&gt;|&gt;|&gt;|When this creature enters the battlefield, Energize 2.&amp;br;Overload 2: This creature gets +1/+1.|</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this creature enters the battlefield, Energize 2.&amp;br;Overload 2: This creature gets +1/+1.</v>
      </c>
      <c r="O89" s="3" t="s">
        <v>83</v>
      </c>
      <c r="Q89" s="12" t="s">
        <v>18</v>
      </c>
      <c r="R89" s="13" t="str">
        <f>IF(INDEX(AX:AX,W83+1)="",0,INDEX(AX:AX,W83+1)&amp;"/"&amp;INDEX(AY:AY,W83+1))</f>
        <v>1/3</v>
      </c>
      <c r="S89" s="14"/>
      <c r="T89" s="14"/>
      <c r="U89" s="14"/>
      <c r="V89" s="15"/>
      <c r="W89" s="19"/>
      <c r="X89" s="12"/>
      <c r="Y89" s="31"/>
      <c r="Z89" s="31"/>
      <c r="AA89" s="32"/>
      <c r="BF89" s="12" t="s">
        <v>0</v>
      </c>
      <c r="BG89" s="3">
        <v>88</v>
      </c>
      <c r="BH89" s="3" t="s">
        <v>348</v>
      </c>
      <c r="BI89" s="3" t="s">
        <v>39</v>
      </c>
      <c r="BJ89" s="3" t="s">
        <v>349</v>
      </c>
    </row>
    <row r="90" spans="1:62">
      <c r="A90" s="3" t="str">
        <f t="shared" si="18"/>
        <v>|PT|&gt;|1/3|シールド数|&gt;||</v>
      </c>
      <c r="B90" s="3" t="s">
        <v>0</v>
      </c>
      <c r="C90" s="3" t="s">
        <v>83</v>
      </c>
      <c r="D90" s="3" t="s">
        <v>18</v>
      </c>
      <c r="E90" s="3" t="s">
        <v>83</v>
      </c>
      <c r="F90" s="3" t="s">
        <v>115</v>
      </c>
      <c r="G90" s="3" t="s">
        <v>83</v>
      </c>
      <c r="H90" s="3" t="str">
        <f>IF(R89=0,"",R89)</f>
        <v>1/3</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8"/>
        <v>&amp;br;&amp;br;</v>
      </c>
      <c r="B91" s="3" t="s">
        <v>0</v>
      </c>
      <c r="C91" s="3" t="s">
        <v>142</v>
      </c>
      <c r="R91" s="3"/>
      <c r="S91" s="3"/>
      <c r="T91" s="3"/>
      <c r="U91" s="3"/>
      <c r="V91" s="3"/>
      <c r="BF91" s="12" t="s">
        <v>0</v>
      </c>
      <c r="BG91" s="3">
        <v>90</v>
      </c>
      <c r="BH91" s="3" t="s">
        <v>352</v>
      </c>
      <c r="BI91" s="3" t="s">
        <v>39</v>
      </c>
      <c r="BJ91" s="3" t="s">
        <v>40</v>
      </c>
    </row>
    <row r="92" spans="1:62">
      <c r="A92" s="3" t="str">
        <f t="shared" si="18"/>
        <v>#back(text=戻る,left)</v>
      </c>
      <c r="B92" s="3" t="s">
        <v>0</v>
      </c>
      <c r="C92" s="3" t="s">
        <v>151</v>
      </c>
      <c r="R92" s="3"/>
      <c r="S92" s="3"/>
      <c r="T92" s="3"/>
      <c r="U92" s="3"/>
      <c r="V92" s="3"/>
      <c r="BF92" s="12" t="s">
        <v>0</v>
      </c>
      <c r="BG92" s="3">
        <v>91</v>
      </c>
      <c r="BH92" s="3" t="s">
        <v>353</v>
      </c>
      <c r="BI92" s="3" t="s">
        <v>39</v>
      </c>
      <c r="BJ92" s="3" t="s">
        <v>354</v>
      </c>
    </row>
    <row r="93" spans="1:62">
      <c r="A93" s="3" t="str">
        <f t="shared" si="18"/>
        <v>&amp;br;</v>
      </c>
      <c r="B93" s="3" t="s">
        <v>0</v>
      </c>
      <c r="C93" s="3" t="s">
        <v>161</v>
      </c>
      <c r="R93" s="3"/>
      <c r="S93" s="3"/>
      <c r="T93" s="3"/>
      <c r="U93" s="3"/>
      <c r="V93" s="3"/>
      <c r="BF93" s="12" t="s">
        <v>0</v>
      </c>
      <c r="BG93" s="3">
        <v>92</v>
      </c>
      <c r="BH93" s="3" t="s">
        <v>355</v>
      </c>
      <c r="BI93" s="3" t="s">
        <v>39</v>
      </c>
      <c r="BJ93" s="3" t="s">
        <v>356</v>
      </c>
    </row>
    <row r="94" spans="1:62">
      <c r="A94" s="3" t="str">
        <f t="shared" si="18"/>
        <v>#comment(above,nsize=[15],size=[30],num=[10])</v>
      </c>
      <c r="B94" s="3" t="s">
        <v>0</v>
      </c>
      <c r="C94" s="3" t="s">
        <v>170</v>
      </c>
      <c r="R94" s="3"/>
      <c r="S94" s="3"/>
      <c r="T94" s="3"/>
      <c r="U94" s="3"/>
      <c r="V94" s="3"/>
      <c r="BF94" s="12" t="s">
        <v>0</v>
      </c>
      <c r="BG94" s="3">
        <v>93</v>
      </c>
      <c r="BH94" s="3" t="s">
        <v>357</v>
      </c>
      <c r="BI94" s="3" t="s">
        <v>39</v>
      </c>
      <c r="BJ94" s="3" t="s">
        <v>342</v>
      </c>
    </row>
    <row r="95" spans="1:62">
      <c r="A95" s="3" t="str">
        <f t="shared" si="18"/>
        <v>&amp;br;&amp;br;</v>
      </c>
      <c r="B95" s="3" t="s">
        <v>0</v>
      </c>
      <c r="C95" s="3" t="s">
        <v>142</v>
      </c>
      <c r="R95" s="3"/>
      <c r="S95" s="3"/>
      <c r="T95" s="3"/>
      <c r="U95" s="3"/>
      <c r="V95" s="3"/>
      <c r="BF95" s="12" t="s">
        <v>0</v>
      </c>
      <c r="BG95" s="3">
        <v>94</v>
      </c>
      <c r="BH95" s="3" t="s">
        <v>358</v>
      </c>
      <c r="BI95" s="3" t="s">
        <v>39</v>
      </c>
      <c r="BJ95" s="3" t="s">
        <v>359</v>
      </c>
    </row>
    <row r="96" spans="1:62">
      <c r="A96" s="3" t="str">
        <f t="shared" si="18"/>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8"/>
        <v>*永存確約/Built to Last</v>
      </c>
      <c r="B97" s="3" t="s">
        <v>0</v>
      </c>
      <c r="C97" s="3" t="str">
        <f>"*"&amp;R97&amp;"/"&amp;T97</f>
        <v>*永存確約/Built to Last</v>
      </c>
      <c r="Q97" s="12" t="s">
        <v>9</v>
      </c>
      <c r="R97" s="13" t="str">
        <f>INDEX(AJ:AJ,W96+1)</f>
        <v>永存確約</v>
      </c>
      <c r="S97" s="14" t="s">
        <v>10</v>
      </c>
      <c r="T97" s="13" t="str">
        <f>INDEX(AK:AK,W96+1)</f>
        <v>Built to Last</v>
      </c>
      <c r="U97" s="14"/>
      <c r="V97" s="15"/>
      <c r="W97" s="16"/>
      <c r="X97" s="12"/>
      <c r="Y97" s="31"/>
      <c r="Z97" s="31"/>
      <c r="AA97" s="32"/>
      <c r="BF97" s="12" t="s">
        <v>0</v>
      </c>
      <c r="BG97" s="3">
        <v>96</v>
      </c>
      <c r="BH97" s="3" t="s">
        <v>362</v>
      </c>
      <c r="BI97" s="3" t="s">
        <v>39</v>
      </c>
      <c r="BJ97" s="3" t="s">
        <v>363</v>
      </c>
    </row>
    <row r="98" spans="1:62">
      <c r="A98" s="3" t="str">
        <f t="shared" si="18"/>
        <v>|LEFT:80|LEFT:100|LEFT:100|LEFT:100|LEFT:100|LEFT:100|c</v>
      </c>
      <c r="B98" s="3" t="s">
        <v>0</v>
      </c>
      <c r="C98" s="3" t="s">
        <v>83</v>
      </c>
      <c r="D98" s="6" t="str">
        <f>$Q$1</f>
        <v>LEFT:80</v>
      </c>
      <c r="E98" s="6" t="s">
        <v>83</v>
      </c>
      <c r="F98" s="6" t="str">
        <f t="shared" ref="F98:J98" si="23">$R$1</f>
        <v>LEFT:100</v>
      </c>
      <c r="G98" s="6" t="s">
        <v>83</v>
      </c>
      <c r="H98" s="6" t="str">
        <f t="shared" si="23"/>
        <v>LEFT:100</v>
      </c>
      <c r="I98" s="6" t="s">
        <v>83</v>
      </c>
      <c r="J98" s="6" t="str">
        <f t="shared" si="23"/>
        <v>LEFT:100</v>
      </c>
      <c r="K98" s="6" t="s">
        <v>83</v>
      </c>
      <c r="L98" s="6" t="str">
        <f>$R$1</f>
        <v>LEFT:100</v>
      </c>
      <c r="M98" s="6" t="s">
        <v>83</v>
      </c>
      <c r="N98" s="6" t="str">
        <f>$R$1</f>
        <v>LEFT:100</v>
      </c>
      <c r="O98" s="3" t="s">
        <v>83</v>
      </c>
      <c r="P98" s="3" t="s">
        <v>84</v>
      </c>
      <c r="Q98" s="17" t="s">
        <v>6</v>
      </c>
      <c r="R98" s="13" t="str">
        <f>INDEX(AF:AF,W96+1)</f>
        <v>白</v>
      </c>
      <c r="S98" s="18" t="s">
        <v>7</v>
      </c>
      <c r="T98" s="13" t="str">
        <f>INDEX(AG:AG,W96+1)</f>
        <v>コモン</v>
      </c>
      <c r="U98" s="18" t="s">
        <v>8</v>
      </c>
      <c r="V98" s="13">
        <f>INDEX(AI:AI,W96+1)</f>
        <v>2</v>
      </c>
      <c r="W98" s="19"/>
      <c r="X98" s="13" t="str">
        <f>INDEX(AQ:AQ,W96+1)</f>
        <v>クリーチャー1体を対象とする。それは+2/+2の修整を受けるとともにダメージ軽減を得る。</v>
      </c>
      <c r="Y98" s="31"/>
      <c r="Z98" s="31"/>
      <c r="AA98" s="32"/>
      <c r="BF98" s="12" t="s">
        <v>0</v>
      </c>
      <c r="BG98" s="3">
        <v>97</v>
      </c>
      <c r="BH98" s="3" t="s">
        <v>364</v>
      </c>
      <c r="BI98" s="3" t="s">
        <v>39</v>
      </c>
      <c r="BJ98" s="3" t="s">
        <v>365</v>
      </c>
    </row>
    <row r="99" spans="1:62">
      <c r="A99" s="3" t="str">
        <f t="shared" si="18"/>
        <v>|色|白|レアリティ|コモン|マナコスト|2|</v>
      </c>
      <c r="B99" s="3" t="s">
        <v>0</v>
      </c>
      <c r="C99" s="3" t="s">
        <v>83</v>
      </c>
      <c r="D99" s="7" t="s">
        <v>6</v>
      </c>
      <c r="E99" s="3" t="s">
        <v>83</v>
      </c>
      <c r="F99" s="3" t="str">
        <f>IF(R98=0,"",R98)</f>
        <v>白</v>
      </c>
      <c r="G99" s="3" t="s">
        <v>83</v>
      </c>
      <c r="H99" s="7" t="s">
        <v>92</v>
      </c>
      <c r="I99" s="3" t="s">
        <v>83</v>
      </c>
      <c r="J99" s="3" t="str">
        <f>IF(T98=0,"",T98)</f>
        <v>コモン</v>
      </c>
      <c r="K99" s="3" t="s">
        <v>83</v>
      </c>
      <c r="L99" s="7" t="s">
        <v>93</v>
      </c>
      <c r="M99" s="3" t="s">
        <v>83</v>
      </c>
      <c r="N99" s="3">
        <f>IF(V98=0,"",V98)</f>
        <v>2</v>
      </c>
      <c r="O99" s="3" t="s">
        <v>83</v>
      </c>
      <c r="Q99" s="12" t="s">
        <v>11</v>
      </c>
      <c r="R99" s="13" t="str">
        <f>INDEX(AL:AL,W96+1)</f>
        <v>呪文</v>
      </c>
      <c r="S99" s="18" t="s">
        <v>94</v>
      </c>
      <c r="T99" s="13">
        <f>INDEX(AN:AN,W96+1)</f>
        <v>0</v>
      </c>
      <c r="U99" s="13">
        <f>INDEX(AO:AO,W96+1)</f>
        <v>0</v>
      </c>
      <c r="V99" s="13">
        <f>INDEX(AP:AP,W96+1)</f>
        <v>0</v>
      </c>
      <c r="W99" s="19"/>
      <c r="X99" s="13" t="str">
        <f>INDEX(AZ:AZ,W96+1)</f>
        <v>クリ</v>
      </c>
      <c r="Y99" s="13" t="str">
        <f>INDEX(BA:BA,W96+1)</f>
        <v/>
      </c>
      <c r="Z99" s="13" t="str">
        <f>INDEX(BB:BB,W96+1)</f>
        <v/>
      </c>
      <c r="AA99" s="13">
        <f>INDEX(BC:BC,W96+1)</f>
        <v>0</v>
      </c>
      <c r="BF99" s="12" t="s">
        <v>0</v>
      </c>
      <c r="BG99" s="3">
        <v>98</v>
      </c>
      <c r="BH99" s="3" t="s">
        <v>366</v>
      </c>
      <c r="BI99" s="3" t="s">
        <v>39</v>
      </c>
      <c r="BJ99" s="3" t="s">
        <v>54</v>
      </c>
    </row>
    <row r="100" spans="1:62">
      <c r="A100" s="3" t="str">
        <f t="shared" si="18"/>
        <v>|種別|呪文|サブタイプ||||</v>
      </c>
      <c r="B100" s="3" t="s">
        <v>0</v>
      </c>
      <c r="C100" s="3" t="s">
        <v>83</v>
      </c>
      <c r="D100" s="7" t="s">
        <v>11</v>
      </c>
      <c r="E100" s="3" t="s">
        <v>83</v>
      </c>
      <c r="F100" s="3" t="str">
        <f>IF(R99=0,"",R99)</f>
        <v>呪文</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クリーチャー1体を対象とする。それは+2/+2の修整を受けるとともにダメージ軽減を得る。</v>
      </c>
      <c r="S100" s="14"/>
      <c r="T100" s="14"/>
      <c r="U100" s="14"/>
      <c r="V100" s="15"/>
      <c r="W100" s="19"/>
      <c r="X100" s="11"/>
      <c r="Y100" s="11"/>
      <c r="Z100" s="11"/>
      <c r="AA100" s="33"/>
      <c r="BF100" s="12" t="s">
        <v>0</v>
      </c>
      <c r="BG100" s="3">
        <v>99</v>
      </c>
      <c r="BH100" s="3" t="s">
        <v>367</v>
      </c>
      <c r="BI100" s="3" t="s">
        <v>39</v>
      </c>
      <c r="BJ100" s="3" t="s">
        <v>368</v>
      </c>
    </row>
    <row r="101" spans="1:62">
      <c r="A101" s="3" t="str">
        <f t="shared" si="18"/>
        <v>|テキスト|&gt;|&gt;|&gt;|&gt;|クリーチャー1体を対象とする。それは+2/+2の修整を受けるとともにダメージ軽減を得る。|</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クリーチャー1体を対象とする。それは+2/+2の修整を受けるとともにダメージ軽減を得る。</v>
      </c>
      <c r="O101" s="3" t="s">
        <v>83</v>
      </c>
      <c r="Q101" s="17" t="s">
        <v>27</v>
      </c>
      <c r="R101" s="13" t="str">
        <f>INDEX(BE:BE,W96+1)</f>
        <v>Target creature gets +2/+2 and Prevent Damage until the end of your turn.</v>
      </c>
      <c r="S101" s="14" t="s">
        <v>324</v>
      </c>
      <c r="T101" s="13" t="str">
        <f>IF(X101="","",X101&amp;IF(Y101="",""," "&amp;Y101)&amp;IF(Z101="",""," "&amp;Z101)&amp;IF(AA101="",""," "&amp;AA101))</f>
        <v/>
      </c>
      <c r="U101" s="14"/>
      <c r="V101" s="15"/>
      <c r="W101" s="19" t="s">
        <v>116</v>
      </c>
      <c r="X101" s="12" t="str">
        <f t="shared" ref="X101:AA101" si="24">IF(ISERROR(IF(LEN(X100)&gt;1,X100,VLOOKUP(X99,$AC:$AD,2,FALSE))),"",IF(LEN(X100)&gt;1,X100,VLOOKUP(X99,$AC:$AD,2,FALSE)))</f>
        <v/>
      </c>
      <c r="Y101" s="12" t="str">
        <f t="shared" si="24"/>
        <v/>
      </c>
      <c r="Z101" s="12" t="str">
        <f t="shared" si="24"/>
        <v/>
      </c>
      <c r="AA101" s="12" t="str">
        <f t="shared" si="24"/>
        <v> </v>
      </c>
      <c r="BF101" s="12" t="s">
        <v>0</v>
      </c>
      <c r="BG101" s="3">
        <v>100</v>
      </c>
      <c r="BH101" s="3" t="s">
        <v>369</v>
      </c>
      <c r="BI101" s="3" t="s">
        <v>39</v>
      </c>
      <c r="BJ101" s="3" t="s">
        <v>370</v>
      </c>
    </row>
    <row r="102" spans="1:62">
      <c r="A102" s="3" t="str">
        <f t="shared" si="18"/>
        <v>|英テキスト|&gt;|&gt;|&gt;|&gt;|Target creature gets +2/+2 and Prevent Damage until the end of your turn.|</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Target creature gets +2/+2 and Prevent Damage until the end of your turn.</v>
      </c>
      <c r="O102" s="3" t="s">
        <v>83</v>
      </c>
      <c r="Q102" s="12" t="s">
        <v>18</v>
      </c>
      <c r="R102" s="13">
        <f>IF(INDEX(AX:AX,W96+1)="",0,INDEX(AX:AX,W96+1)&amp;"/"&amp;INDEX(AY:AY,W96+1))</f>
        <v>0</v>
      </c>
      <c r="S102" s="14"/>
      <c r="T102" s="14"/>
      <c r="U102" s="14"/>
      <c r="V102" s="15"/>
      <c r="W102" s="19"/>
      <c r="X102" s="12"/>
      <c r="Y102" s="31"/>
      <c r="Z102" s="31"/>
      <c r="AA102" s="32"/>
      <c r="BF102" s="12" t="s">
        <v>0</v>
      </c>
      <c r="BG102" s="3">
        <v>101</v>
      </c>
      <c r="BH102" s="3" t="s">
        <v>371</v>
      </c>
      <c r="BI102" s="3" t="s">
        <v>39</v>
      </c>
      <c r="BJ102" s="3" t="s">
        <v>372</v>
      </c>
    </row>
    <row r="103" spans="1:62">
      <c r="A103" s="3" t="str">
        <f t="shared" si="18"/>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8"/>
        <v>&amp;br;&amp;br;</v>
      </c>
      <c r="B104" s="3" t="s">
        <v>0</v>
      </c>
      <c r="C104" s="3" t="s">
        <v>142</v>
      </c>
      <c r="R104" s="3"/>
      <c r="S104" s="3"/>
      <c r="T104" s="3"/>
      <c r="U104" s="3"/>
      <c r="V104" s="3"/>
      <c r="BF104" s="12" t="s">
        <v>0</v>
      </c>
      <c r="BG104" s="3">
        <v>103</v>
      </c>
      <c r="BH104" s="3" t="s">
        <v>375</v>
      </c>
      <c r="BI104" s="3" t="s">
        <v>39</v>
      </c>
      <c r="BJ104" s="3" t="s">
        <v>376</v>
      </c>
    </row>
    <row r="105" spans="1:62">
      <c r="A105" s="3" t="str">
        <f t="shared" si="18"/>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8"/>
        <v>&amp;br;</v>
      </c>
      <c r="B106" s="3" t="s">
        <v>0</v>
      </c>
      <c r="C106" s="3" t="s">
        <v>161</v>
      </c>
      <c r="R106" s="3"/>
      <c r="S106" s="3"/>
      <c r="T106" s="3"/>
      <c r="U106" s="3"/>
      <c r="V106" s="3"/>
      <c r="BF106" s="12" t="s">
        <v>0</v>
      </c>
      <c r="BG106" s="3">
        <v>105</v>
      </c>
      <c r="BH106" s="3" t="s">
        <v>378</v>
      </c>
      <c r="BI106" s="3" t="s">
        <v>39</v>
      </c>
      <c r="BJ106" s="3" t="s">
        <v>379</v>
      </c>
    </row>
    <row r="107" spans="1:62">
      <c r="A107" s="3" t="str">
        <f t="shared" si="18"/>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8"/>
        <v>&amp;br;&amp;br;</v>
      </c>
      <c r="B108" s="3" t="s">
        <v>0</v>
      </c>
      <c r="C108" s="3" t="s">
        <v>142</v>
      </c>
      <c r="R108" s="3"/>
      <c r="S108" s="3"/>
      <c r="T108" s="3"/>
      <c r="U108" s="3"/>
      <c r="V108" s="3"/>
      <c r="BF108" s="12" t="s">
        <v>0</v>
      </c>
      <c r="BG108" s="3">
        <v>107</v>
      </c>
      <c r="BH108" s="3" t="s">
        <v>382</v>
      </c>
      <c r="BI108" s="3" t="s">
        <v>39</v>
      </c>
      <c r="BJ108" s="3" t="s">
        <v>383</v>
      </c>
    </row>
    <row r="109" spans="1:62">
      <c r="A109" s="3" t="str">
        <f t="shared" si="18"/>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8"/>
        <v>*断片化/Fragmentize</v>
      </c>
      <c r="B110" s="3" t="s">
        <v>0</v>
      </c>
      <c r="C110" s="3" t="str">
        <f>"*"&amp;R110&amp;"/"&amp;T110</f>
        <v>*断片化/Fragmentize</v>
      </c>
      <c r="Q110" s="12" t="s">
        <v>9</v>
      </c>
      <c r="R110" s="13" t="str">
        <f>INDEX(AJ:AJ,W109+1)</f>
        <v>断片化</v>
      </c>
      <c r="S110" s="14" t="s">
        <v>10</v>
      </c>
      <c r="T110" s="13" t="str">
        <f>INDEX(AK:AK,W109+1)</f>
        <v>Fragmentize</v>
      </c>
      <c r="U110" s="14"/>
      <c r="V110" s="15"/>
      <c r="W110" s="16"/>
      <c r="X110" s="12"/>
      <c r="Y110" s="31"/>
      <c r="Z110" s="31"/>
      <c r="AA110" s="32"/>
      <c r="BF110" s="12" t="s">
        <v>0</v>
      </c>
      <c r="BG110" s="3">
        <v>109</v>
      </c>
      <c r="BH110" s="3" t="s">
        <v>386</v>
      </c>
      <c r="BI110" s="3" t="s">
        <v>39</v>
      </c>
      <c r="BJ110" s="3" t="s">
        <v>387</v>
      </c>
    </row>
    <row r="111" spans="1:62">
      <c r="A111" s="3" t="str">
        <f t="shared" si="18"/>
        <v>|LEFT:80|LEFT:100|LEFT:100|LEFT:100|LEFT:100|LEFT:100|c</v>
      </c>
      <c r="B111" s="3" t="s">
        <v>0</v>
      </c>
      <c r="C111" s="3" t="s">
        <v>83</v>
      </c>
      <c r="D111" s="6" t="str">
        <f>$Q$1</f>
        <v>LEFT:80</v>
      </c>
      <c r="E111" s="6" t="s">
        <v>83</v>
      </c>
      <c r="F111" s="6" t="str">
        <f t="shared" ref="F111:J111" si="25">$R$1</f>
        <v>LEFT:100</v>
      </c>
      <c r="G111" s="6" t="s">
        <v>83</v>
      </c>
      <c r="H111" s="6" t="str">
        <f t="shared" si="25"/>
        <v>LEFT:100</v>
      </c>
      <c r="I111" s="6" t="s">
        <v>83</v>
      </c>
      <c r="J111" s="6" t="str">
        <f t="shared" si="25"/>
        <v>LEFT:100</v>
      </c>
      <c r="K111" s="6" t="s">
        <v>83</v>
      </c>
      <c r="L111" s="6" t="str">
        <f>$R$1</f>
        <v>LEFT:100</v>
      </c>
      <c r="M111" s="6" t="s">
        <v>83</v>
      </c>
      <c r="N111" s="6" t="str">
        <f>$R$1</f>
        <v>LEFT:100</v>
      </c>
      <c r="O111" s="3" t="s">
        <v>83</v>
      </c>
      <c r="P111" s="3" t="s">
        <v>84</v>
      </c>
      <c r="Q111" s="17" t="s">
        <v>6</v>
      </c>
      <c r="R111" s="13" t="str">
        <f>INDEX(AF:AF,W109+1)</f>
        <v>白</v>
      </c>
      <c r="S111" s="18" t="s">
        <v>7</v>
      </c>
      <c r="T111" s="13" t="str">
        <f>INDEX(AG:AG,W109+1)</f>
        <v>コモン</v>
      </c>
      <c r="U111" s="18" t="s">
        <v>8</v>
      </c>
      <c r="V111" s="13">
        <f>INDEX(AI:AI,W109+1)</f>
        <v>8</v>
      </c>
      <c r="W111" s="19"/>
      <c r="X111" s="13" t="str">
        <f>INDEX(AQ:AQ,W109+1)</f>
        <v>対戦相手がコントロールするサポートを1個を破壊する。</v>
      </c>
      <c r="Y111" s="31"/>
      <c r="Z111" s="31"/>
      <c r="AA111" s="32"/>
      <c r="BF111" s="12" t="s">
        <v>0</v>
      </c>
      <c r="BG111" s="3">
        <v>110</v>
      </c>
      <c r="BH111" s="3" t="s">
        <v>388</v>
      </c>
      <c r="BI111" s="3" t="s">
        <v>39</v>
      </c>
      <c r="BJ111" s="3" t="s">
        <v>389</v>
      </c>
    </row>
    <row r="112" spans="1:62">
      <c r="A112" s="3" t="str">
        <f t="shared" si="18"/>
        <v>|色|白|レアリティ|コモン|マナコスト|8|</v>
      </c>
      <c r="B112" s="3" t="s">
        <v>0</v>
      </c>
      <c r="C112" s="3" t="s">
        <v>83</v>
      </c>
      <c r="D112" s="7" t="s">
        <v>6</v>
      </c>
      <c r="E112" s="3" t="s">
        <v>83</v>
      </c>
      <c r="F112" s="3" t="str">
        <f>IF(R111=0,"",R111)</f>
        <v>白</v>
      </c>
      <c r="G112" s="3" t="s">
        <v>83</v>
      </c>
      <c r="H112" s="7" t="s">
        <v>92</v>
      </c>
      <c r="I112" s="3" t="s">
        <v>83</v>
      </c>
      <c r="J112" s="3" t="str">
        <f>IF(T111=0,"",T111)</f>
        <v>コモン</v>
      </c>
      <c r="K112" s="3" t="s">
        <v>83</v>
      </c>
      <c r="L112" s="7" t="s">
        <v>93</v>
      </c>
      <c r="M112" s="3" t="s">
        <v>83</v>
      </c>
      <c r="N112" s="3">
        <f>IF(V111=0,"",V111)</f>
        <v>8</v>
      </c>
      <c r="O112" s="3" t="s">
        <v>83</v>
      </c>
      <c r="Q112" s="12" t="s">
        <v>11</v>
      </c>
      <c r="R112" s="13" t="str">
        <f>INDEX(AL:AL,W109+1)</f>
        <v>呪文</v>
      </c>
      <c r="S112" s="18" t="s">
        <v>94</v>
      </c>
      <c r="T112" s="13">
        <f>INDEX(AN:AN,W109+1)</f>
        <v>0</v>
      </c>
      <c r="U112" s="13">
        <f>INDEX(AO:AO,W109+1)</f>
        <v>0</v>
      </c>
      <c r="V112" s="13">
        <f>INDEX(AP:AP,W109+1)</f>
        <v>0</v>
      </c>
      <c r="W112" s="19"/>
      <c r="X112" s="13" t="str">
        <f>INDEX(AZ:AZ,W109+1)</f>
        <v>対戦</v>
      </c>
      <c r="Y112" s="13" t="str">
        <f>INDEX(BA:BA,W109+1)</f>
        <v/>
      </c>
      <c r="Z112" s="13" t="str">
        <f>INDEX(BB:BB,W109+1)</f>
        <v/>
      </c>
      <c r="AA112" s="13">
        <f>INDEX(BC:BC,W109+1)</f>
        <v>0</v>
      </c>
      <c r="BF112" s="12" t="s">
        <v>0</v>
      </c>
      <c r="BG112" s="3">
        <v>111</v>
      </c>
      <c r="BH112" s="3" t="s">
        <v>390</v>
      </c>
      <c r="BI112" s="3" t="s">
        <v>39</v>
      </c>
      <c r="BJ112" s="3" t="s">
        <v>391</v>
      </c>
    </row>
    <row r="113" spans="1:62">
      <c r="A113" s="3" t="str">
        <f t="shared" si="18"/>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対戦相手がコントロールするサポートを1個を破壊する。</v>
      </c>
      <c r="S113" s="14"/>
      <c r="T113" s="14"/>
      <c r="U113" s="14"/>
      <c r="V113" s="15"/>
      <c r="W113" s="19"/>
      <c r="X113" s="11"/>
      <c r="Y113" s="11"/>
      <c r="Z113" s="11"/>
      <c r="AA113" s="33"/>
      <c r="BF113" s="12" t="s">
        <v>0</v>
      </c>
      <c r="BG113" s="3">
        <v>112</v>
      </c>
      <c r="BH113" s="3" t="s">
        <v>392</v>
      </c>
      <c r="BI113" s="3" t="s">
        <v>39</v>
      </c>
      <c r="BJ113" s="3" t="s">
        <v>393</v>
      </c>
    </row>
    <row r="114" spans="1:62">
      <c r="A114" s="3" t="str">
        <f t="shared" si="18"/>
        <v>|テキスト|&gt;|&gt;|&gt;|&gt;|対戦相手がコントロールするサポートを1個を破壊する。|</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対戦相手がコントロールするサポートを1個を破壊する。</v>
      </c>
      <c r="O114" s="3" t="s">
        <v>83</v>
      </c>
      <c r="Q114" s="17" t="s">
        <v>27</v>
      </c>
      <c r="R114" s="13" t="str">
        <f>INDEX(BE:BE,W109+1)</f>
        <v>A support your opponent controls is Destroyed.</v>
      </c>
      <c r="S114" s="14" t="s">
        <v>324</v>
      </c>
      <c r="T114" s="13" t="str">
        <f>IF(X114="","",X114&amp;IF(Y114="",""," "&amp;Y114)&amp;IF(Z114="",""," "&amp;Z114)&amp;IF(AA114="",""," "&amp;AA114))</f>
        <v/>
      </c>
      <c r="U114" s="14"/>
      <c r="V114" s="15"/>
      <c r="W114" s="19" t="s">
        <v>116</v>
      </c>
      <c r="X114" s="12" t="str">
        <f t="shared" ref="X114:AA114" si="26">IF(ISERROR(IF(LEN(X113)&gt;1,X113,VLOOKUP(X112,$AC:$AD,2,FALSE))),"",IF(LEN(X113)&gt;1,X113,VLOOKUP(X112,$AC:$AD,2,FALSE)))</f>
        <v/>
      </c>
      <c r="Y114" s="12" t="str">
        <f t="shared" si="26"/>
        <v/>
      </c>
      <c r="Z114" s="12" t="str">
        <f t="shared" si="26"/>
        <v/>
      </c>
      <c r="AA114" s="12" t="str">
        <f t="shared" si="26"/>
        <v> </v>
      </c>
      <c r="BF114" s="12" t="s">
        <v>0</v>
      </c>
      <c r="BG114" s="3">
        <v>113</v>
      </c>
      <c r="BH114" s="3" t="s">
        <v>394</v>
      </c>
      <c r="BI114" s="3" t="s">
        <v>39</v>
      </c>
      <c r="BJ114" s="3" t="s">
        <v>395</v>
      </c>
    </row>
    <row r="115" spans="1:62">
      <c r="A115" s="3" t="str">
        <f t="shared" si="18"/>
        <v>|英テキスト|&gt;|&gt;|&gt;|&gt;|A support your opponent controls is Destroyed.|</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A support your opponent controls is Destroyed.</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8"/>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8"/>
        <v>&amp;br;&amp;br;</v>
      </c>
      <c r="B117" s="3" t="s">
        <v>0</v>
      </c>
      <c r="C117" s="3" t="s">
        <v>142</v>
      </c>
      <c r="R117" s="3"/>
      <c r="S117" s="3"/>
      <c r="T117" s="3"/>
      <c r="U117" s="3"/>
      <c r="V117" s="3"/>
      <c r="BF117" s="12" t="s">
        <v>0</v>
      </c>
      <c r="BG117" s="3">
        <v>116</v>
      </c>
      <c r="BH117" s="3" t="s">
        <v>400</v>
      </c>
      <c r="BI117" s="3" t="s">
        <v>39</v>
      </c>
      <c r="BJ117" s="3" t="s">
        <v>401</v>
      </c>
    </row>
    <row r="118" spans="1:62">
      <c r="A118" s="3" t="str">
        <f t="shared" si="18"/>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8"/>
        <v>&amp;br;</v>
      </c>
      <c r="B119" s="3" t="s">
        <v>0</v>
      </c>
      <c r="C119" s="3" t="s">
        <v>161</v>
      </c>
      <c r="R119" s="3"/>
      <c r="S119" s="3"/>
      <c r="T119" s="3"/>
      <c r="U119" s="3"/>
      <c r="V119" s="3"/>
      <c r="BF119" s="12" t="s">
        <v>0</v>
      </c>
      <c r="BG119" s="3">
        <v>118</v>
      </c>
      <c r="BH119" s="3" t="s">
        <v>403</v>
      </c>
      <c r="BI119" s="3" t="s">
        <v>39</v>
      </c>
      <c r="BJ119" s="3" t="s">
        <v>404</v>
      </c>
    </row>
    <row r="120" spans="1:62">
      <c r="A120" s="3" t="str">
        <f t="shared" si="18"/>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8"/>
        <v>&amp;br;&amp;br;</v>
      </c>
      <c r="B121" s="3" t="s">
        <v>0</v>
      </c>
      <c r="C121" s="3" t="s">
        <v>142</v>
      </c>
      <c r="R121" s="3"/>
      <c r="S121" s="3"/>
      <c r="T121" s="3"/>
      <c r="U121" s="3"/>
      <c r="V121" s="3"/>
      <c r="BF121" s="12" t="s">
        <v>0</v>
      </c>
      <c r="BG121" s="3">
        <v>120</v>
      </c>
      <c r="BH121" s="3" t="s">
        <v>407</v>
      </c>
      <c r="BI121" s="3" t="s">
        <v>39</v>
      </c>
      <c r="BJ121" s="3" t="s">
        <v>408</v>
      </c>
    </row>
    <row r="122" spans="1:62">
      <c r="A122" s="3" t="str">
        <f t="shared" si="18"/>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8"/>
        <v>*圧点/Pressure Point</v>
      </c>
      <c r="B123" s="3" t="s">
        <v>0</v>
      </c>
      <c r="C123" s="3" t="str">
        <f>"*"&amp;R123&amp;"/"&amp;T123</f>
        <v>*圧点/Pressure Point</v>
      </c>
      <c r="Q123" s="12" t="s">
        <v>9</v>
      </c>
      <c r="R123" s="13" t="str">
        <f>INDEX(AJ:AJ,W122+1)</f>
        <v>圧点</v>
      </c>
      <c r="S123" s="14" t="s">
        <v>10</v>
      </c>
      <c r="T123" s="13" t="str">
        <f>INDEX(AK:AK,W122+1)</f>
        <v>Pressure Point</v>
      </c>
      <c r="U123" s="14"/>
      <c r="V123" s="15"/>
      <c r="W123" s="16"/>
      <c r="X123" s="12"/>
      <c r="Y123" s="31"/>
      <c r="Z123" s="31"/>
      <c r="AA123" s="32"/>
      <c r="BF123" s="12" t="s">
        <v>0</v>
      </c>
      <c r="BG123" s="3">
        <v>122</v>
      </c>
      <c r="BH123" s="3" t="s">
        <v>410</v>
      </c>
      <c r="BI123" s="3" t="s">
        <v>39</v>
      </c>
      <c r="BJ123" s="3" t="s">
        <v>411</v>
      </c>
    </row>
    <row r="124" spans="1:62">
      <c r="A124" s="3" t="str">
        <f t="shared" si="18"/>
        <v>|LEFT:80|LEFT:100|LEFT:100|LEFT:100|LEFT:100|LEFT:100|c</v>
      </c>
      <c r="B124" s="3" t="s">
        <v>0</v>
      </c>
      <c r="C124" s="3" t="s">
        <v>83</v>
      </c>
      <c r="D124" s="6" t="str">
        <f>$Q$1</f>
        <v>LEFT:80</v>
      </c>
      <c r="E124" s="6" t="s">
        <v>83</v>
      </c>
      <c r="F124" s="6" t="str">
        <f t="shared" ref="F124:J124" si="27">$R$1</f>
        <v>LEFT:100</v>
      </c>
      <c r="G124" s="6" t="s">
        <v>83</v>
      </c>
      <c r="H124" s="6" t="str">
        <f t="shared" si="27"/>
        <v>LEFT:100</v>
      </c>
      <c r="I124" s="6" t="s">
        <v>83</v>
      </c>
      <c r="J124" s="6" t="str">
        <f t="shared" si="27"/>
        <v>LEFT:100</v>
      </c>
      <c r="K124" s="6" t="s">
        <v>83</v>
      </c>
      <c r="L124" s="6" t="str">
        <f>$R$1</f>
        <v>LEFT:100</v>
      </c>
      <c r="M124" s="6" t="s">
        <v>83</v>
      </c>
      <c r="N124" s="6" t="str">
        <f>$R$1</f>
        <v>LEFT:100</v>
      </c>
      <c r="O124" s="3" t="s">
        <v>83</v>
      </c>
      <c r="P124" s="3" t="s">
        <v>84</v>
      </c>
      <c r="Q124" s="17" t="s">
        <v>6</v>
      </c>
      <c r="R124" s="13" t="str">
        <f>INDEX(AF:AF,W122+1)</f>
        <v>白</v>
      </c>
      <c r="S124" s="18" t="s">
        <v>7</v>
      </c>
      <c r="T124" s="13" t="str">
        <f>INDEX(AG:AG,W122+1)</f>
        <v>コモン</v>
      </c>
      <c r="U124" s="18" t="s">
        <v>8</v>
      </c>
      <c r="V124" s="13">
        <f>INDEX(AI:AI,W122+1)</f>
        <v>7</v>
      </c>
      <c r="W124" s="19"/>
      <c r="X124" s="13" t="str">
        <f>INDEX(AQ:AQ,W122+1)</f>
        <v>あなたがコントロールしていないクリーチャー1体を対象とする。あなたの次のターン開始時まで、それを無効化する。あなたはカードを1枚引く。</v>
      </c>
      <c r="Y124" s="31"/>
      <c r="Z124" s="31"/>
      <c r="AA124" s="32"/>
      <c r="BF124" s="12" t="s">
        <v>0</v>
      </c>
      <c r="BG124" s="3">
        <v>123</v>
      </c>
      <c r="BH124" s="3" t="s">
        <v>412</v>
      </c>
      <c r="BI124" s="3" t="s">
        <v>39</v>
      </c>
      <c r="BJ124" s="3" t="s">
        <v>413</v>
      </c>
    </row>
    <row r="125" spans="1:62">
      <c r="A125" s="3" t="str">
        <f t="shared" si="18"/>
        <v>|色|白|レアリティ|コモン|マナコスト|7|</v>
      </c>
      <c r="B125" s="3" t="s">
        <v>0</v>
      </c>
      <c r="C125" s="3" t="s">
        <v>83</v>
      </c>
      <c r="D125" s="7" t="s">
        <v>6</v>
      </c>
      <c r="E125" s="3" t="s">
        <v>83</v>
      </c>
      <c r="F125" s="3" t="str">
        <f>IF(R124=0,"",R124)</f>
        <v>白</v>
      </c>
      <c r="G125" s="3" t="s">
        <v>83</v>
      </c>
      <c r="H125" s="7" t="s">
        <v>92</v>
      </c>
      <c r="I125" s="3" t="s">
        <v>83</v>
      </c>
      <c r="J125" s="3" t="str">
        <f>IF(T124=0,"",T124)</f>
        <v>コモン</v>
      </c>
      <c r="K125" s="3" t="s">
        <v>83</v>
      </c>
      <c r="L125" s="7" t="s">
        <v>93</v>
      </c>
      <c r="M125" s="3" t="s">
        <v>83</v>
      </c>
      <c r="N125" s="3">
        <f>IF(V124=0,"",V124)</f>
        <v>7</v>
      </c>
      <c r="O125" s="3" t="s">
        <v>83</v>
      </c>
      <c r="Q125" s="12" t="s">
        <v>11</v>
      </c>
      <c r="R125" s="13" t="str">
        <f>INDEX(AL:AL,W122+1)</f>
        <v>呪文</v>
      </c>
      <c r="S125" s="18" t="s">
        <v>94</v>
      </c>
      <c r="T125" s="13">
        <f>INDEX(AN:AN,W122+1)</f>
        <v>0</v>
      </c>
      <c r="U125" s="13">
        <f>INDEX(AO:AO,W122+1)</f>
        <v>0</v>
      </c>
      <c r="V125" s="13">
        <f>INDEX(AP:AP,W122+1)</f>
        <v>0</v>
      </c>
      <c r="W125" s="19"/>
      <c r="X125" s="13" t="str">
        <f>INDEX(AZ:AZ,W122+1)</f>
        <v>あな</v>
      </c>
      <c r="Y125" s="13" t="str">
        <f>INDEX(BA:BA,W122+1)</f>
        <v/>
      </c>
      <c r="Z125" s="13" t="str">
        <f>INDEX(BB:BB,W122+1)</f>
        <v/>
      </c>
      <c r="AA125" s="13">
        <f>INDEX(BC:BC,W122+1)</f>
        <v>0</v>
      </c>
      <c r="BF125" s="12" t="s">
        <v>0</v>
      </c>
      <c r="BG125" s="3">
        <v>124</v>
      </c>
      <c r="BH125" s="3" t="s">
        <v>414</v>
      </c>
      <c r="BI125" s="3" t="s">
        <v>39</v>
      </c>
      <c r="BJ125" s="3" t="s">
        <v>415</v>
      </c>
    </row>
    <row r="126" spans="1:62">
      <c r="A126" s="3" t="str">
        <f t="shared" si="18"/>
        <v>|種別|呪文|サブタイプ||||</v>
      </c>
      <c r="B126" s="3" t="s">
        <v>0</v>
      </c>
      <c r="C126" s="3" t="s">
        <v>83</v>
      </c>
      <c r="D126" s="7" t="s">
        <v>11</v>
      </c>
      <c r="E126" s="3" t="s">
        <v>83</v>
      </c>
      <c r="F126" s="3" t="str">
        <f>IF(R125=0,"",R125)</f>
        <v>呪文</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あなたがコントロールしていないクリーチャー1体を対象とする。あなたの次のターン開始時まで、それを無効化する。あなたはカードを1枚引く。</v>
      </c>
      <c r="S126" s="14"/>
      <c r="T126" s="14"/>
      <c r="U126" s="14"/>
      <c r="V126" s="15"/>
      <c r="W126" s="19"/>
      <c r="X126" s="11"/>
      <c r="Y126" s="11"/>
      <c r="Z126" s="11"/>
      <c r="AA126" s="33"/>
      <c r="BF126" s="12" t="s">
        <v>0</v>
      </c>
      <c r="BG126" s="3">
        <v>125</v>
      </c>
      <c r="BH126" s="3" t="s">
        <v>416</v>
      </c>
      <c r="BI126" s="3" t="s">
        <v>39</v>
      </c>
      <c r="BJ126" s="3" t="s">
        <v>417</v>
      </c>
    </row>
    <row r="127" spans="1:62">
      <c r="A127" s="3" t="str">
        <f t="shared" si="18"/>
        <v>|テキスト|&gt;|&gt;|&gt;|&gt;|あなたがコントロールしていないクリーチャー1体を対象とする。あなたの次のターン開始時まで、それを無効化する。あなたはカードを1枚引く。|</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あなたがコントロールしていないクリーチャー1体を対象とする。あなたの次のターン開始時まで、それを無効化する。あなたはカードを1枚引く。</v>
      </c>
      <c r="O127" s="3" t="s">
        <v>83</v>
      </c>
      <c r="Q127" s="17" t="s">
        <v>27</v>
      </c>
      <c r="R127" s="13" t="str">
        <f>INDEX(BE:BE,W122+1)</f>
        <v>Target creature you don't control is Disableduntil the beginning of your next turn and you draw 1 card.</v>
      </c>
      <c r="S127" s="14" t="s">
        <v>324</v>
      </c>
      <c r="T127" s="13" t="str">
        <f>IF(X127="","",X127&amp;IF(Y127="",""," "&amp;Y127)&amp;IF(Z127="",""," "&amp;Z127)&amp;IF(AA127="",""," "&amp;AA127))</f>
        <v/>
      </c>
      <c r="U127" s="14"/>
      <c r="V127" s="15"/>
      <c r="W127" s="19" t="s">
        <v>116</v>
      </c>
      <c r="X127" s="12" t="str">
        <f t="shared" ref="X127:AA127" si="28">IF(ISERROR(IF(LEN(X126)&gt;1,X126,VLOOKUP(X125,$AC:$AD,2,FALSE))),"",IF(LEN(X126)&gt;1,X126,VLOOKUP(X125,$AC:$AD,2,FALSE)))</f>
        <v/>
      </c>
      <c r="Y127" s="12" t="str">
        <f t="shared" si="28"/>
        <v/>
      </c>
      <c r="Z127" s="12" t="str">
        <f t="shared" si="28"/>
        <v/>
      </c>
      <c r="AA127" s="12" t="str">
        <f t="shared" si="28"/>
        <v> </v>
      </c>
      <c r="BF127" s="12" t="s">
        <v>0</v>
      </c>
      <c r="BG127" s="3">
        <v>126</v>
      </c>
      <c r="BH127" s="3" t="s">
        <v>418</v>
      </c>
      <c r="BI127" s="3" t="s">
        <v>39</v>
      </c>
      <c r="BJ127" s="3" t="s">
        <v>40</v>
      </c>
    </row>
    <row r="128" spans="1:62">
      <c r="A128" s="3" t="str">
        <f t="shared" si="18"/>
        <v>|英テキスト|&gt;|&gt;|&gt;|&gt;|Target creature you don't control is Disableduntil the beginning of your next turn and you draw 1 card.|</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Target creature you don't control is Disableduntil the beginning of your next turn and you draw 1 card.</v>
      </c>
      <c r="O128" s="3" t="s">
        <v>83</v>
      </c>
      <c r="Q128" s="12" t="s">
        <v>18</v>
      </c>
      <c r="R128" s="13">
        <f>IF(INDEX(AX:AX,W122+1)="",0,INDEX(AX:AX,W122+1)&amp;"/"&amp;INDEX(AY:AY,W122+1))</f>
        <v>0</v>
      </c>
      <c r="S128" s="14"/>
      <c r="T128" s="14"/>
      <c r="U128" s="14"/>
      <c r="V128" s="15"/>
      <c r="W128" s="19"/>
      <c r="X128" s="12"/>
      <c r="Y128" s="31"/>
      <c r="Z128" s="31"/>
      <c r="AA128" s="32"/>
      <c r="BF128" s="12" t="s">
        <v>0</v>
      </c>
      <c r="BG128" s="3">
        <v>127</v>
      </c>
      <c r="BH128" s="3" t="s">
        <v>419</v>
      </c>
      <c r="BI128" s="3" t="s">
        <v>39</v>
      </c>
      <c r="BJ128" s="3" t="s">
        <v>420</v>
      </c>
    </row>
    <row r="129" spans="1:62">
      <c r="A129" s="3" t="str">
        <f t="shared" si="18"/>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8"/>
        <v>&amp;br;&amp;br;</v>
      </c>
      <c r="B130" s="3" t="s">
        <v>0</v>
      </c>
      <c r="C130" s="3" t="s">
        <v>142</v>
      </c>
      <c r="R130" s="3"/>
      <c r="S130" s="3"/>
      <c r="T130" s="3"/>
      <c r="U130" s="3"/>
      <c r="V130" s="3"/>
      <c r="BF130" s="12" t="s">
        <v>0</v>
      </c>
      <c r="BG130" s="3">
        <v>129</v>
      </c>
      <c r="BH130" s="3" t="s">
        <v>130</v>
      </c>
      <c r="BI130" s="3" t="s">
        <v>39</v>
      </c>
      <c r="BJ130" s="3" t="s">
        <v>423</v>
      </c>
    </row>
    <row r="131" spans="1:62">
      <c r="A131" s="3" t="str">
        <f t="shared" si="18"/>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8"/>
        <v>&amp;br;</v>
      </c>
      <c r="B132" s="3" t="s">
        <v>0</v>
      </c>
      <c r="C132" s="3" t="s">
        <v>161</v>
      </c>
      <c r="R132" s="3"/>
      <c r="S132" s="3"/>
      <c r="T132" s="3"/>
      <c r="U132" s="3"/>
      <c r="V132" s="3"/>
      <c r="BF132" s="12" t="s">
        <v>0</v>
      </c>
      <c r="BG132" s="3">
        <v>131</v>
      </c>
      <c r="BH132" s="3" t="s">
        <v>424</v>
      </c>
      <c r="BI132" s="3" t="s">
        <v>39</v>
      </c>
      <c r="BJ132" s="3" t="s">
        <v>425</v>
      </c>
    </row>
    <row r="133" spans="1:62">
      <c r="A133" s="3" t="str">
        <f t="shared" si="18"/>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9">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9"/>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9"/>
        <v>*空中対応員/Aerial Responder</v>
      </c>
      <c r="B136" s="3" t="s">
        <v>0</v>
      </c>
      <c r="C136" s="3" t="str">
        <f>"*"&amp;R136&amp;"/"&amp;T136</f>
        <v>*空中対応員/Aerial Responder</v>
      </c>
      <c r="Q136" s="12" t="s">
        <v>9</v>
      </c>
      <c r="R136" s="13" t="str">
        <f>INDEX(AJ:AJ,W135+1)</f>
        <v>空中対応員</v>
      </c>
      <c r="S136" s="14" t="s">
        <v>10</v>
      </c>
      <c r="T136" s="13" t="str">
        <f>INDEX(AK:AK,W135+1)</f>
        <v>Aerial Responder</v>
      </c>
      <c r="U136" s="14"/>
      <c r="V136" s="15"/>
      <c r="W136" s="16"/>
      <c r="X136" s="12"/>
      <c r="Y136" s="31"/>
      <c r="Z136" s="31"/>
      <c r="AA136" s="32"/>
      <c r="BF136" s="12" t="s">
        <v>0</v>
      </c>
      <c r="BG136" s="3">
        <v>135</v>
      </c>
      <c r="BH136" s="3" t="s">
        <v>209</v>
      </c>
      <c r="BI136" s="3" t="s">
        <v>39</v>
      </c>
      <c r="BJ136" s="3" t="s">
        <v>432</v>
      </c>
    </row>
    <row r="137" spans="1:62">
      <c r="A137" s="3" t="str">
        <f t="shared" si="29"/>
        <v>|LEFT:80|LEFT:100|LEFT:100|LEFT:100|LEFT:100|LEFT:100|c</v>
      </c>
      <c r="B137" s="3" t="s">
        <v>0</v>
      </c>
      <c r="C137" s="3" t="s">
        <v>83</v>
      </c>
      <c r="D137" s="6" t="str">
        <f>$Q$1</f>
        <v>LEFT:80</v>
      </c>
      <c r="E137" s="6" t="s">
        <v>83</v>
      </c>
      <c r="F137" s="6" t="str">
        <f t="shared" ref="F137:J137" si="30">$R$1</f>
        <v>LEFT:100</v>
      </c>
      <c r="G137" s="6" t="s">
        <v>83</v>
      </c>
      <c r="H137" s="6" t="str">
        <f t="shared" si="30"/>
        <v>LEFT:100</v>
      </c>
      <c r="I137" s="6" t="s">
        <v>83</v>
      </c>
      <c r="J137" s="6" t="str">
        <f t="shared" si="30"/>
        <v>LEFT:100</v>
      </c>
      <c r="K137" s="6" t="s">
        <v>83</v>
      </c>
      <c r="L137" s="6" t="str">
        <f>$R$1</f>
        <v>LEFT:100</v>
      </c>
      <c r="M137" s="6" t="s">
        <v>83</v>
      </c>
      <c r="N137" s="6" t="str">
        <f>$R$1</f>
        <v>LEFT:100</v>
      </c>
      <c r="O137" s="3" t="s">
        <v>83</v>
      </c>
      <c r="P137" s="3" t="s">
        <v>84</v>
      </c>
      <c r="Q137" s="17" t="s">
        <v>6</v>
      </c>
      <c r="R137" s="13" t="str">
        <f>INDEX(AF:AF,W135+1)</f>
        <v>白</v>
      </c>
      <c r="S137" s="18" t="s">
        <v>7</v>
      </c>
      <c r="T137" s="13" t="str">
        <f>INDEX(AG:AG,W135+1)</f>
        <v>アンコモン</v>
      </c>
      <c r="U137" s="18" t="s">
        <v>8</v>
      </c>
      <c r="V137" s="13">
        <f>INDEX(AI:AI,W135+1)</f>
        <v>12</v>
      </c>
      <c r="W137" s="19"/>
      <c r="X137" s="13" t="str">
        <f>INDEX(AQ:AQ,W135+1)</f>
        <v>飛行 警戒 絆魂</v>
      </c>
      <c r="Y137" s="31"/>
      <c r="Z137" s="31"/>
      <c r="AA137" s="32"/>
      <c r="BF137" s="12" t="s">
        <v>0</v>
      </c>
      <c r="BG137" s="3">
        <v>136</v>
      </c>
      <c r="BH137" s="3" t="s">
        <v>433</v>
      </c>
      <c r="BI137" s="3" t="s">
        <v>39</v>
      </c>
      <c r="BJ137" s="3" t="s">
        <v>434</v>
      </c>
    </row>
    <row r="138" spans="1:62">
      <c r="A138" s="3" t="str">
        <f t="shared" si="29"/>
        <v>|色|白|レアリティ|アンコモン|マナコスト|12|</v>
      </c>
      <c r="B138" s="3" t="s">
        <v>0</v>
      </c>
      <c r="C138" s="3" t="s">
        <v>83</v>
      </c>
      <c r="D138" s="7" t="s">
        <v>6</v>
      </c>
      <c r="E138" s="3" t="s">
        <v>83</v>
      </c>
      <c r="F138" s="3" t="str">
        <f>IF(R137=0,"",R137)</f>
        <v>白</v>
      </c>
      <c r="G138" s="3" t="s">
        <v>83</v>
      </c>
      <c r="H138" s="7" t="s">
        <v>92</v>
      </c>
      <c r="I138" s="3" t="s">
        <v>83</v>
      </c>
      <c r="J138" s="3" t="str">
        <f>IF(T137=0,"",T137)</f>
        <v>アンコモン</v>
      </c>
      <c r="K138" s="3" t="s">
        <v>83</v>
      </c>
      <c r="L138" s="7" t="s">
        <v>93</v>
      </c>
      <c r="M138" s="3" t="s">
        <v>83</v>
      </c>
      <c r="N138" s="3">
        <f>IF(V137=0,"",V137)</f>
        <v>12</v>
      </c>
      <c r="O138" s="3" t="s">
        <v>83</v>
      </c>
      <c r="Q138" s="12" t="s">
        <v>11</v>
      </c>
      <c r="R138" s="13" t="str">
        <f>INDEX(AL:AL,W135+1)</f>
        <v>クリーチャー</v>
      </c>
      <c r="S138" s="18" t="s">
        <v>94</v>
      </c>
      <c r="T138" s="13" t="str">
        <f>INDEX(AN:AN,W135+1)</f>
        <v>ドワーフ</v>
      </c>
      <c r="U138" s="13" t="str">
        <f>INDEX(AO:AO,W135+1)</f>
        <v>兵士</v>
      </c>
      <c r="V138" s="13">
        <f>INDEX(AP:AP,W135+1)</f>
        <v>0</v>
      </c>
      <c r="W138" s="19"/>
      <c r="X138" s="13" t="str">
        <f>INDEX(AZ:AZ,W135+1)</f>
        <v>飛行</v>
      </c>
      <c r="Y138" s="13" t="str">
        <f>INDEX(BA:BA,W135+1)</f>
        <v>警戒</v>
      </c>
      <c r="Z138" s="13" t="str">
        <f>INDEX(BB:BB,W135+1)</f>
        <v>絆魂</v>
      </c>
      <c r="AA138" s="13">
        <f>INDEX(BC:BC,W135+1)</f>
        <v>0</v>
      </c>
      <c r="BF138" s="12" t="s">
        <v>0</v>
      </c>
      <c r="BG138" s="3">
        <v>137</v>
      </c>
      <c r="BH138" s="3" t="s">
        <v>435</v>
      </c>
      <c r="BI138" s="3" t="s">
        <v>39</v>
      </c>
      <c r="BJ138" s="3" t="s">
        <v>436</v>
      </c>
    </row>
    <row r="139" spans="1:62">
      <c r="A139" s="3" t="str">
        <f t="shared" si="29"/>
        <v>|種別|クリーチャー|サブタイプ|ドワーフ|兵士||</v>
      </c>
      <c r="B139" s="3" t="s">
        <v>0</v>
      </c>
      <c r="C139" s="3" t="s">
        <v>83</v>
      </c>
      <c r="D139" s="7" t="s">
        <v>11</v>
      </c>
      <c r="E139" s="3" t="s">
        <v>83</v>
      </c>
      <c r="F139" s="3" t="str">
        <f>IF(R138=0,"",R138)</f>
        <v>クリーチャー</v>
      </c>
      <c r="G139" s="3" t="s">
        <v>83</v>
      </c>
      <c r="H139" s="7" t="s">
        <v>104</v>
      </c>
      <c r="I139" s="3" t="s">
        <v>83</v>
      </c>
      <c r="J139" s="3" t="str">
        <f>IF(T138=0,"",T138)</f>
        <v>ドワーフ</v>
      </c>
      <c r="K139" s="3" t="s">
        <v>83</v>
      </c>
      <c r="L139" s="3" t="str">
        <f>IF(U138=0,"",U138)</f>
        <v>兵士</v>
      </c>
      <c r="M139" s="3" t="s">
        <v>83</v>
      </c>
      <c r="N139" s="3" t="str">
        <f>IF(V138=0,"",V138)</f>
        <v/>
      </c>
      <c r="O139" s="3" t="s">
        <v>83</v>
      </c>
      <c r="Q139" s="12" t="s">
        <v>105</v>
      </c>
      <c r="R139" s="13" t="str">
        <f>INDEX(BD:BD,W135+1)</f>
        <v>飛行 警戒 絆魂</v>
      </c>
      <c r="S139" s="14"/>
      <c r="T139" s="14"/>
      <c r="U139" s="14"/>
      <c r="V139" s="15"/>
      <c r="W139" s="19"/>
      <c r="X139" s="11"/>
      <c r="Y139" s="11"/>
      <c r="Z139" s="11"/>
      <c r="AA139" s="33"/>
      <c r="BF139" s="12" t="s">
        <v>0</v>
      </c>
      <c r="BG139" s="3">
        <v>138</v>
      </c>
      <c r="BH139" s="3" t="s">
        <v>437</v>
      </c>
      <c r="BI139" s="3" t="s">
        <v>39</v>
      </c>
      <c r="BJ139" s="3" t="s">
        <v>438</v>
      </c>
    </row>
    <row r="140" spans="1:62">
      <c r="A140" s="3" t="str">
        <f t="shared" si="29"/>
        <v>|テキスト|&gt;|&gt;|&gt;|&gt;|飛行 警戒 絆魂|</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飛行 警戒 絆魂</v>
      </c>
      <c r="O140" s="3" t="s">
        <v>83</v>
      </c>
      <c r="Q140" s="17" t="s">
        <v>27</v>
      </c>
      <c r="R140" s="13" t="str">
        <f>INDEX(BE:BE,W135+1)</f>
        <v/>
      </c>
      <c r="S140" s="14" t="s">
        <v>324</v>
      </c>
      <c r="T140" s="13" t="str">
        <f>IF(X140="","",X140&amp;IF(Y140="",""," "&amp;Y140)&amp;IF(Z140="",""," "&amp;Z140)&amp;IF(AA140="",""," "&amp;AA140))</f>
        <v>Flying Vigiliance Lifelink  </v>
      </c>
      <c r="U140" s="14"/>
      <c r="V140" s="15"/>
      <c r="W140" s="19" t="s">
        <v>116</v>
      </c>
      <c r="X140" s="12" t="str">
        <f t="shared" ref="X140:AA140" si="31">IF(ISERROR(IF(LEN(X139)&gt;1,X139,VLOOKUP(X138,$AC:$AD,2,FALSE))),"",IF(LEN(X139)&gt;1,X139,VLOOKUP(X138,$AC:$AD,2,FALSE)))</f>
        <v>Flying</v>
      </c>
      <c r="Y140" s="12" t="str">
        <f t="shared" si="31"/>
        <v>Vigiliance</v>
      </c>
      <c r="Z140" s="12" t="str">
        <f t="shared" si="31"/>
        <v>Lifelink</v>
      </c>
      <c r="AA140" s="12" t="str">
        <f t="shared" si="31"/>
        <v> </v>
      </c>
      <c r="BF140" s="12" t="s">
        <v>0</v>
      </c>
      <c r="BG140" s="3">
        <v>139</v>
      </c>
      <c r="BH140" s="3" t="s">
        <v>439</v>
      </c>
      <c r="BI140" s="3" t="s">
        <v>39</v>
      </c>
      <c r="BJ140" s="3" t="s">
        <v>440</v>
      </c>
    </row>
    <row r="141" spans="1:62">
      <c r="A141" s="3" t="str">
        <f t="shared" si="29"/>
        <v>|英テキスト|&gt;|&gt;|&gt;|&gt;|Flying Vigiliance Lifelink  &amp;br;|</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Flying Vigiliance Lifelink  &amp;br;</v>
      </c>
      <c r="O141" s="3" t="s">
        <v>83</v>
      </c>
      <c r="Q141" s="12" t="s">
        <v>18</v>
      </c>
      <c r="R141" s="13" t="str">
        <f>IF(INDEX(AX:AX,W135+1)="",0,INDEX(AX:AX,W135+1)&amp;"/"&amp;INDEX(AY:AY,W135+1))</f>
        <v>3/4</v>
      </c>
      <c r="S141" s="14"/>
      <c r="T141" s="14"/>
      <c r="U141" s="14"/>
      <c r="V141" s="15"/>
      <c r="W141" s="19"/>
      <c r="X141" s="12"/>
      <c r="Y141" s="31"/>
      <c r="Z141" s="31"/>
      <c r="AA141" s="32"/>
      <c r="BF141" s="12" t="s">
        <v>0</v>
      </c>
      <c r="BG141" s="3">
        <v>140</v>
      </c>
      <c r="BH141" s="3" t="s">
        <v>441</v>
      </c>
      <c r="BI141" s="3" t="s">
        <v>39</v>
      </c>
      <c r="BJ141" s="3" t="s">
        <v>442</v>
      </c>
    </row>
    <row r="142" spans="1:62">
      <c r="A142" s="3" t="str">
        <f t="shared" si="29"/>
        <v>|PT|&gt;|3/4|シールド数|&gt;||</v>
      </c>
      <c r="B142" s="3" t="s">
        <v>0</v>
      </c>
      <c r="C142" s="3" t="s">
        <v>83</v>
      </c>
      <c r="D142" s="3" t="s">
        <v>18</v>
      </c>
      <c r="E142" s="3" t="s">
        <v>83</v>
      </c>
      <c r="F142" s="3" t="s">
        <v>115</v>
      </c>
      <c r="G142" s="3" t="s">
        <v>83</v>
      </c>
      <c r="H142" s="3" t="str">
        <f>IF(R141=0,"",R141)</f>
        <v>3/4</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9"/>
        <v>&amp;br;&amp;br;</v>
      </c>
      <c r="B143" s="3" t="s">
        <v>0</v>
      </c>
      <c r="C143" s="3" t="s">
        <v>142</v>
      </c>
      <c r="R143" s="3"/>
      <c r="S143" s="3"/>
      <c r="T143" s="3"/>
      <c r="U143" s="3"/>
      <c r="V143" s="3"/>
      <c r="BF143" s="12" t="s">
        <v>0</v>
      </c>
      <c r="BG143" s="3">
        <v>142</v>
      </c>
      <c r="BH143" s="3" t="s">
        <v>445</v>
      </c>
      <c r="BI143" s="3" t="s">
        <v>39</v>
      </c>
      <c r="BJ143" s="3" t="s">
        <v>446</v>
      </c>
    </row>
    <row r="144" spans="1:62">
      <c r="A144" s="3" t="str">
        <f t="shared" si="29"/>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9"/>
        <v>&amp;br;</v>
      </c>
      <c r="B145" s="3" t="s">
        <v>0</v>
      </c>
      <c r="C145" s="3" t="s">
        <v>161</v>
      </c>
      <c r="R145" s="3"/>
      <c r="S145" s="3"/>
      <c r="T145" s="3"/>
      <c r="U145" s="3"/>
      <c r="V145" s="3"/>
      <c r="BF145" s="12" t="s">
        <v>0</v>
      </c>
      <c r="BG145" s="3">
        <v>144</v>
      </c>
      <c r="BH145" s="3" t="s">
        <v>449</v>
      </c>
      <c r="BI145" s="3" t="s">
        <v>39</v>
      </c>
      <c r="BJ145" s="3" t="s">
        <v>450</v>
      </c>
    </row>
    <row r="146" spans="1:62">
      <c r="A146" s="3" t="str">
        <f t="shared" si="29"/>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9"/>
        <v>&amp;br;&amp;br;</v>
      </c>
      <c r="B147" s="3" t="s">
        <v>0</v>
      </c>
      <c r="C147" s="3" t="s">
        <v>142</v>
      </c>
      <c r="R147" s="3"/>
      <c r="S147" s="3"/>
      <c r="T147" s="3"/>
      <c r="U147" s="3"/>
      <c r="V147" s="3"/>
      <c r="BF147" s="12" t="s">
        <v>0</v>
      </c>
      <c r="BG147" s="3">
        <v>146</v>
      </c>
      <c r="BH147" s="3" t="s">
        <v>453</v>
      </c>
      <c r="BI147" s="3" t="s">
        <v>39</v>
      </c>
      <c r="BJ147" s="3" t="s">
        <v>454</v>
      </c>
    </row>
    <row r="148" spans="1:62">
      <c r="A148" s="3" t="str">
        <f t="shared" si="29"/>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9"/>
        <v>*領事の盾護員/Consul's Shieldguard</v>
      </c>
      <c r="B149" s="3" t="s">
        <v>0</v>
      </c>
      <c r="C149" s="3" t="str">
        <f>"*"&amp;R149&amp;"/"&amp;T149</f>
        <v>*領事の盾護員/Consul's Shieldguard</v>
      </c>
      <c r="Q149" s="12" t="s">
        <v>9</v>
      </c>
      <c r="R149" s="13" t="str">
        <f>INDEX(AJ:AJ,W148+1)</f>
        <v>領事の盾護員</v>
      </c>
      <c r="S149" s="14" t="s">
        <v>10</v>
      </c>
      <c r="T149" s="13" t="str">
        <f>INDEX(AK:AK,W148+1)</f>
        <v>Consul's Shieldguard</v>
      </c>
      <c r="U149" s="14"/>
      <c r="V149" s="15"/>
      <c r="W149" s="16"/>
      <c r="X149" s="12"/>
      <c r="Y149" s="31"/>
      <c r="Z149" s="31"/>
      <c r="AA149" s="32"/>
      <c r="BF149" s="12" t="s">
        <v>0</v>
      </c>
      <c r="BG149" s="3">
        <v>148</v>
      </c>
      <c r="BH149" s="3" t="s">
        <v>457</v>
      </c>
      <c r="BI149" s="3" t="s">
        <v>39</v>
      </c>
      <c r="BJ149" s="3" t="s">
        <v>458</v>
      </c>
    </row>
    <row r="150" spans="1:62">
      <c r="A150" s="3" t="str">
        <f t="shared" si="29"/>
        <v>|LEFT:80|LEFT:100|LEFT:100|LEFT:100|LEFT:100|LEFT:100|c</v>
      </c>
      <c r="B150" s="3" t="s">
        <v>0</v>
      </c>
      <c r="C150" s="3" t="s">
        <v>83</v>
      </c>
      <c r="D150" s="6" t="str">
        <f>$Q$1</f>
        <v>LEFT:80</v>
      </c>
      <c r="E150" s="6" t="s">
        <v>83</v>
      </c>
      <c r="F150" s="6" t="str">
        <f t="shared" ref="F150:J150" si="32">$R$1</f>
        <v>LEFT:100</v>
      </c>
      <c r="G150" s="6" t="s">
        <v>83</v>
      </c>
      <c r="H150" s="6" t="str">
        <f t="shared" si="32"/>
        <v>LEFT:100</v>
      </c>
      <c r="I150" s="6" t="s">
        <v>83</v>
      </c>
      <c r="J150" s="6" t="str">
        <f t="shared" si="32"/>
        <v>LEFT:100</v>
      </c>
      <c r="K150" s="6" t="s">
        <v>83</v>
      </c>
      <c r="L150" s="6" t="str">
        <f>$R$1</f>
        <v>LEFT:100</v>
      </c>
      <c r="M150" s="6" t="s">
        <v>83</v>
      </c>
      <c r="N150" s="6" t="str">
        <f>$R$1</f>
        <v>LEFT:100</v>
      </c>
      <c r="O150" s="3" t="s">
        <v>83</v>
      </c>
      <c r="P150" s="3" t="s">
        <v>84</v>
      </c>
      <c r="Q150" s="17" t="s">
        <v>6</v>
      </c>
      <c r="R150" s="13" t="str">
        <f>INDEX(AF:AF,W148+1)</f>
        <v>白</v>
      </c>
      <c r="S150" s="18" t="s">
        <v>7</v>
      </c>
      <c r="T150" s="13" t="str">
        <f>INDEX(AG:AG,W148+1)</f>
        <v>アンコモン</v>
      </c>
      <c r="U150" s="18" t="s">
        <v>8</v>
      </c>
      <c r="V150" s="13">
        <f>INDEX(AI:AI,W148+1)</f>
        <v>11</v>
      </c>
      <c r="W150" s="19"/>
      <c r="X150" s="13" t="str">
        <f>INDEX(AQ:AQ,W148+1)</f>
        <v>ディフェンダー</v>
      </c>
      <c r="Y150" s="31"/>
      <c r="Z150" s="31"/>
      <c r="AA150" s="32"/>
      <c r="BF150" s="12" t="s">
        <v>0</v>
      </c>
      <c r="BG150" s="3">
        <v>149</v>
      </c>
      <c r="BH150" s="3" t="s">
        <v>459</v>
      </c>
      <c r="BI150" s="3" t="s">
        <v>39</v>
      </c>
      <c r="BJ150" s="3" t="s">
        <v>186</v>
      </c>
    </row>
    <row r="151" spans="1:62">
      <c r="A151" s="3" t="str">
        <f t="shared" si="29"/>
        <v>|色|白|レアリティ|アンコモン|マナコスト|11|</v>
      </c>
      <c r="B151" s="3" t="s">
        <v>0</v>
      </c>
      <c r="C151" s="3" t="s">
        <v>83</v>
      </c>
      <c r="D151" s="7" t="s">
        <v>6</v>
      </c>
      <c r="E151" s="3" t="s">
        <v>83</v>
      </c>
      <c r="F151" s="3" t="str">
        <f>IF(R150=0,"",R150)</f>
        <v>白</v>
      </c>
      <c r="G151" s="3" t="s">
        <v>83</v>
      </c>
      <c r="H151" s="7" t="s">
        <v>92</v>
      </c>
      <c r="I151" s="3" t="s">
        <v>83</v>
      </c>
      <c r="J151" s="3" t="str">
        <f>IF(T150=0,"",T150)</f>
        <v>アンコモン</v>
      </c>
      <c r="K151" s="3" t="s">
        <v>83</v>
      </c>
      <c r="L151" s="7" t="s">
        <v>93</v>
      </c>
      <c r="M151" s="3" t="s">
        <v>83</v>
      </c>
      <c r="N151" s="3">
        <f>IF(V150=0,"",V150)</f>
        <v>11</v>
      </c>
      <c r="O151" s="3" t="s">
        <v>83</v>
      </c>
      <c r="Q151" s="12" t="s">
        <v>11</v>
      </c>
      <c r="R151" s="13" t="str">
        <f>INDEX(AL:AL,W148+1)</f>
        <v>クリーチャー</v>
      </c>
      <c r="S151" s="18" t="s">
        <v>94</v>
      </c>
      <c r="T151" s="13" t="str">
        <f>INDEX(AN:AN,W148+1)</f>
        <v>ドワーフ</v>
      </c>
      <c r="U151" s="13" t="str">
        <f>INDEX(AO:AO,W148+1)</f>
        <v>兵士</v>
      </c>
      <c r="V151" s="13">
        <f>INDEX(AP:AP,W148+1)</f>
        <v>0</v>
      </c>
      <c r="W151" s="19"/>
      <c r="X151" s="13" t="str">
        <f>INDEX(AZ:AZ,W148+1)</f>
        <v>ディ</v>
      </c>
      <c r="Y151" s="13" t="str">
        <f>INDEX(BA:BA,W148+1)</f>
        <v/>
      </c>
      <c r="Z151" s="13" t="str">
        <f>INDEX(BB:BB,W148+1)</f>
        <v/>
      </c>
      <c r="AA151" s="13">
        <f>INDEX(BC:BC,W148+1)</f>
        <v>0</v>
      </c>
      <c r="BF151" s="12" t="s">
        <v>0</v>
      </c>
      <c r="BG151" s="3">
        <v>150</v>
      </c>
      <c r="BH151" s="3" t="s">
        <v>460</v>
      </c>
      <c r="BI151" s="3" t="s">
        <v>39</v>
      </c>
      <c r="BJ151" s="3" t="s">
        <v>461</v>
      </c>
    </row>
    <row r="152" spans="1:62">
      <c r="A152" s="3" t="str">
        <f t="shared" si="29"/>
        <v>|種別|クリーチャー|サブタイプ|ドワーフ|兵士||</v>
      </c>
      <c r="B152" s="3" t="s">
        <v>0</v>
      </c>
      <c r="C152" s="3" t="s">
        <v>83</v>
      </c>
      <c r="D152" s="7" t="s">
        <v>11</v>
      </c>
      <c r="E152" s="3" t="s">
        <v>83</v>
      </c>
      <c r="F152" s="3" t="str">
        <f>IF(R151=0,"",R151)</f>
        <v>クリーチャー</v>
      </c>
      <c r="G152" s="3" t="s">
        <v>83</v>
      </c>
      <c r="H152" s="7" t="s">
        <v>104</v>
      </c>
      <c r="I152" s="3" t="s">
        <v>83</v>
      </c>
      <c r="J152" s="3" t="str">
        <f>IF(T151=0,"",T151)</f>
        <v>ドワーフ</v>
      </c>
      <c r="K152" s="3" t="s">
        <v>83</v>
      </c>
      <c r="L152" s="3" t="str">
        <f>IF(U151=0,"",U151)</f>
        <v>兵士</v>
      </c>
      <c r="M152" s="3" t="s">
        <v>83</v>
      </c>
      <c r="N152" s="3" t="str">
        <f>IF(V151=0,"",V151)</f>
        <v/>
      </c>
      <c r="O152" s="3" t="s">
        <v>83</v>
      </c>
      <c r="Q152" s="12" t="s">
        <v>105</v>
      </c>
      <c r="R152" s="13" t="str">
        <f>INDEX(BD:BD,W148+1)</f>
        <v>ディフェンダー&amp;br;このクリーチャーが戦場に出たとき、エネルギー化2を行う。&amp;br;超過1：あなたのターン終了時まで、あなたがコントロールする最初のクリーチャーはダメージ軽減とバーサーカーを得る。</v>
      </c>
      <c r="S152" s="14"/>
      <c r="T152" s="14"/>
      <c r="U152" s="14"/>
      <c r="V152" s="15"/>
      <c r="W152" s="19"/>
      <c r="X152" s="11"/>
      <c r="Y152" s="11"/>
      <c r="Z152" s="11"/>
      <c r="AA152" s="33"/>
      <c r="BF152" s="12" t="s">
        <v>0</v>
      </c>
      <c r="BG152" s="3">
        <v>151</v>
      </c>
      <c r="BH152" s="3" t="s">
        <v>462</v>
      </c>
      <c r="BI152" s="3" t="s">
        <v>39</v>
      </c>
      <c r="BJ152" s="3" t="s">
        <v>463</v>
      </c>
    </row>
    <row r="153" spans="1:62">
      <c r="A153" s="3" t="str">
        <f t="shared" si="29"/>
        <v>|テキスト|&gt;|&gt;|&gt;|&gt;|ディフェンダー&amp;br;このクリーチャーが戦場に出たとき、エネルギー化2を行う。&amp;br;超過1：あなたのターン終了時まで、あなたがコントロールする最初のクリーチャーはダメージ軽減とバーサーカーを得る。|</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ディフェンダー&amp;br;このクリーチャーが戦場に出たとき、エネルギー化2を行う。&amp;br;超過1：あなたのターン終了時まで、あなたがコントロールする最初のクリーチャーはダメージ軽減とバーサーカーを得る。</v>
      </c>
      <c r="O153" s="3" t="s">
        <v>83</v>
      </c>
      <c r="Q153" s="17" t="s">
        <v>27</v>
      </c>
      <c r="R153" s="13" t="str">
        <f>INDEX(BE:BE,W148+1)</f>
        <v>When this creature enters the battlefield, Energize 2.&amp;br;Overload 1: The first creature you control gains Prevent Damage and Berserker until the end of your turn.</v>
      </c>
      <c r="S153" s="14" t="s">
        <v>324</v>
      </c>
      <c r="T153" s="13" t="str">
        <f>IF(X153="","",X153&amp;IF(Y153="",""," "&amp;Y153)&amp;IF(Z153="",""," "&amp;Z153)&amp;IF(AA153="",""," "&amp;AA153))</f>
        <v>Defender  </v>
      </c>
      <c r="U153" s="14"/>
      <c r="V153" s="15"/>
      <c r="W153" s="19" t="s">
        <v>116</v>
      </c>
      <c r="X153" s="12" t="str">
        <f t="shared" ref="X153:AA153" si="33">IF(ISERROR(IF(LEN(X152)&gt;1,X152,VLOOKUP(X151,$AC:$AD,2,FALSE))),"",IF(LEN(X152)&gt;1,X152,VLOOKUP(X151,$AC:$AD,2,FALSE)))</f>
        <v>Defender</v>
      </c>
      <c r="Y153" s="12" t="str">
        <f t="shared" si="33"/>
        <v/>
      </c>
      <c r="Z153" s="12" t="str">
        <f t="shared" si="33"/>
        <v/>
      </c>
      <c r="AA153" s="12" t="str">
        <f t="shared" si="33"/>
        <v> </v>
      </c>
      <c r="BF153" s="12" t="s">
        <v>0</v>
      </c>
      <c r="BG153" s="3">
        <v>152</v>
      </c>
      <c r="BH153" s="3" t="s">
        <v>175</v>
      </c>
      <c r="BI153" s="3" t="s">
        <v>39</v>
      </c>
      <c r="BJ153" s="3" t="s">
        <v>464</v>
      </c>
    </row>
    <row r="154" spans="1:62">
      <c r="A154" s="3" t="str">
        <f t="shared" si="29"/>
        <v>|英テキスト|&gt;|&gt;|&gt;|&gt;|Defender  &amp;br;When this creature enters the battlefield, Energize 2.&amp;br;Overload 1: The first creature you control gains Prevent Damage and Berserker until the end of your turn.|</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Defender  &amp;br;When this creature enters the battlefield, Energize 2.&amp;br;Overload 1: The first creature you control gains Prevent Damage and Berserker until the end of your turn.</v>
      </c>
      <c r="O154" s="3" t="s">
        <v>83</v>
      </c>
      <c r="Q154" s="12" t="s">
        <v>18</v>
      </c>
      <c r="R154" s="13" t="str">
        <f>IF(INDEX(AX:AX,W148+1)="",0,INDEX(AX:AX,W148+1)&amp;"/"&amp;INDEX(AY:AY,W148+1))</f>
        <v>3/4</v>
      </c>
      <c r="S154" s="14"/>
      <c r="T154" s="14"/>
      <c r="U154" s="14"/>
      <c r="V154" s="15"/>
      <c r="W154" s="19"/>
      <c r="X154" s="12"/>
      <c r="Y154" s="31"/>
      <c r="Z154" s="31"/>
      <c r="AA154" s="32"/>
      <c r="BF154" s="12" t="s">
        <v>0</v>
      </c>
      <c r="BG154" s="3">
        <v>153</v>
      </c>
      <c r="BH154" s="3" t="s">
        <v>465</v>
      </c>
      <c r="BI154" s="3" t="s">
        <v>39</v>
      </c>
      <c r="BJ154" s="3" t="s">
        <v>466</v>
      </c>
    </row>
    <row r="155" spans="1:62">
      <c r="A155" s="3" t="str">
        <f t="shared" si="29"/>
        <v>|PT|&gt;|3/4|シールド数|&gt;||</v>
      </c>
      <c r="B155" s="3" t="s">
        <v>0</v>
      </c>
      <c r="C155" s="3" t="s">
        <v>83</v>
      </c>
      <c r="D155" s="3" t="s">
        <v>18</v>
      </c>
      <c r="E155" s="3" t="s">
        <v>83</v>
      </c>
      <c r="F155" s="3" t="s">
        <v>115</v>
      </c>
      <c r="G155" s="3" t="s">
        <v>83</v>
      </c>
      <c r="H155" s="3" t="str">
        <f>IF(R154=0,"",R154)</f>
        <v>3/4</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9"/>
        <v>&amp;br;&amp;br;</v>
      </c>
      <c r="B156" s="3" t="s">
        <v>0</v>
      </c>
      <c r="C156" s="3" t="s">
        <v>142</v>
      </c>
      <c r="R156" s="3"/>
      <c r="S156" s="3"/>
      <c r="T156" s="3"/>
      <c r="U156" s="3"/>
      <c r="V156" s="3"/>
      <c r="BF156" s="12" t="s">
        <v>0</v>
      </c>
      <c r="BG156" s="3">
        <v>155</v>
      </c>
      <c r="BH156" s="3" t="s">
        <v>468</v>
      </c>
      <c r="BI156" s="3" t="s">
        <v>39</v>
      </c>
      <c r="BJ156" s="3" t="s">
        <v>469</v>
      </c>
    </row>
    <row r="157" spans="1:62">
      <c r="A157" s="3" t="str">
        <f t="shared" si="29"/>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9"/>
        <v>&amp;br;</v>
      </c>
      <c r="B158" s="3" t="s">
        <v>0</v>
      </c>
      <c r="C158" s="3" t="s">
        <v>161</v>
      </c>
      <c r="R158" s="3"/>
      <c r="S158" s="3"/>
      <c r="T158" s="3"/>
      <c r="U158" s="3"/>
      <c r="V158" s="3"/>
      <c r="BF158" s="12" t="s">
        <v>0</v>
      </c>
      <c r="BG158" s="3">
        <v>157</v>
      </c>
      <c r="BH158" s="3" t="s">
        <v>472</v>
      </c>
      <c r="BI158" s="3" t="s">
        <v>39</v>
      </c>
      <c r="BJ158" s="3" t="s">
        <v>473</v>
      </c>
    </row>
    <row r="159" spans="1:62">
      <c r="A159" s="3" t="str">
        <f t="shared" si="29"/>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9"/>
        <v>&amp;br;&amp;br;</v>
      </c>
      <c r="B160" s="3" t="s">
        <v>0</v>
      </c>
      <c r="C160" s="3" t="s">
        <v>142</v>
      </c>
      <c r="R160" s="3"/>
      <c r="S160" s="3"/>
      <c r="T160" s="3"/>
      <c r="U160" s="3"/>
      <c r="V160" s="3"/>
      <c r="BF160" s="12" t="s">
        <v>0</v>
      </c>
      <c r="BG160" s="3">
        <v>159</v>
      </c>
      <c r="BH160" s="3" t="s">
        <v>476</v>
      </c>
      <c r="BI160" s="3" t="s">
        <v>39</v>
      </c>
      <c r="BJ160" s="3" t="s">
        <v>477</v>
      </c>
    </row>
    <row r="161" spans="1:62">
      <c r="A161" s="3" t="str">
        <f t="shared" si="29"/>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9"/>
        <v>*変速の名手/Gearshift Ace</v>
      </c>
      <c r="B162" s="3" t="s">
        <v>0</v>
      </c>
      <c r="C162" s="3" t="str">
        <f>"*"&amp;R162&amp;"/"&amp;T162</f>
        <v>*変速の名手/Gearshift Ace</v>
      </c>
      <c r="Q162" s="12" t="s">
        <v>9</v>
      </c>
      <c r="R162" s="13" t="str">
        <f>INDEX(AJ:AJ,W161+1)</f>
        <v>変速の名手</v>
      </c>
      <c r="S162" s="14" t="s">
        <v>10</v>
      </c>
      <c r="T162" s="13" t="str">
        <f>INDEX(AK:AK,W161+1)</f>
        <v>Gearshift Ace</v>
      </c>
      <c r="U162" s="14"/>
      <c r="V162" s="15"/>
      <c r="W162" s="16"/>
      <c r="X162" s="12"/>
      <c r="Y162" s="31"/>
      <c r="Z162" s="31"/>
      <c r="AA162" s="32"/>
      <c r="BF162" s="12" t="s">
        <v>0</v>
      </c>
      <c r="BG162" s="3">
        <v>161</v>
      </c>
      <c r="BH162" s="3" t="s">
        <v>480</v>
      </c>
      <c r="BI162" s="3" t="s">
        <v>39</v>
      </c>
      <c r="BJ162" s="3" t="s">
        <v>481</v>
      </c>
    </row>
    <row r="163" spans="1:62">
      <c r="A163" s="3" t="str">
        <f t="shared" si="29"/>
        <v>|LEFT:80|LEFT:100|LEFT:100|LEFT:100|LEFT:100|LEFT:100|c</v>
      </c>
      <c r="B163" s="3" t="s">
        <v>0</v>
      </c>
      <c r="C163" s="3" t="s">
        <v>83</v>
      </c>
      <c r="D163" s="6" t="str">
        <f>$Q$1</f>
        <v>LEFT:80</v>
      </c>
      <c r="E163" s="6" t="s">
        <v>83</v>
      </c>
      <c r="F163" s="6" t="str">
        <f t="shared" ref="F163:J163" si="34">$R$1</f>
        <v>LEFT:100</v>
      </c>
      <c r="G163" s="6" t="s">
        <v>83</v>
      </c>
      <c r="H163" s="6" t="str">
        <f t="shared" si="34"/>
        <v>LEFT:100</v>
      </c>
      <c r="I163" s="6" t="s">
        <v>83</v>
      </c>
      <c r="J163" s="6" t="str">
        <f t="shared" si="34"/>
        <v>LEFT:100</v>
      </c>
      <c r="K163" s="6" t="s">
        <v>83</v>
      </c>
      <c r="L163" s="6" t="str">
        <f>$R$1</f>
        <v>LEFT:100</v>
      </c>
      <c r="M163" s="6" t="s">
        <v>83</v>
      </c>
      <c r="N163" s="6" t="str">
        <f>$R$1</f>
        <v>LEFT:100</v>
      </c>
      <c r="O163" s="3" t="s">
        <v>83</v>
      </c>
      <c r="P163" s="3" t="s">
        <v>84</v>
      </c>
      <c r="Q163" s="17" t="s">
        <v>6</v>
      </c>
      <c r="R163" s="13" t="str">
        <f>INDEX(AF:AF,W161+1)</f>
        <v>白</v>
      </c>
      <c r="S163" s="18" t="s">
        <v>7</v>
      </c>
      <c r="T163" s="13" t="str">
        <f>INDEX(AG:AG,W161+1)</f>
        <v>アンコモン</v>
      </c>
      <c r="U163" s="18" t="s">
        <v>8</v>
      </c>
      <c r="V163" s="13">
        <f>INDEX(AI:AI,W161+1)</f>
        <v>11</v>
      </c>
      <c r="W163" s="19"/>
      <c r="X163" s="13" t="str">
        <f>INDEX(AQ:AQ,W161+1)</f>
        <v>先制攻撃</v>
      </c>
      <c r="Y163" s="31"/>
      <c r="Z163" s="31"/>
      <c r="AA163" s="32"/>
      <c r="BF163" s="12" t="s">
        <v>0</v>
      </c>
      <c r="BG163" s="3">
        <v>162</v>
      </c>
      <c r="BH163" s="3" t="s">
        <v>482</v>
      </c>
      <c r="BI163" s="3" t="s">
        <v>39</v>
      </c>
      <c r="BJ163" s="3" t="s">
        <v>483</v>
      </c>
    </row>
    <row r="164" spans="1:62">
      <c r="A164" s="3" t="str">
        <f t="shared" si="29"/>
        <v>|色|白|レアリティ|アンコモン|マナコスト|11|</v>
      </c>
      <c r="B164" s="3" t="s">
        <v>0</v>
      </c>
      <c r="C164" s="3" t="s">
        <v>83</v>
      </c>
      <c r="D164" s="7" t="s">
        <v>6</v>
      </c>
      <c r="E164" s="3" t="s">
        <v>83</v>
      </c>
      <c r="F164" s="3" t="str">
        <f>IF(R163=0,"",R163)</f>
        <v>白</v>
      </c>
      <c r="G164" s="3" t="s">
        <v>83</v>
      </c>
      <c r="H164" s="7" t="s">
        <v>92</v>
      </c>
      <c r="I164" s="3" t="s">
        <v>83</v>
      </c>
      <c r="J164" s="3" t="str">
        <f>IF(T163=0,"",T163)</f>
        <v>アンコモン</v>
      </c>
      <c r="K164" s="3" t="s">
        <v>83</v>
      </c>
      <c r="L164" s="7" t="s">
        <v>93</v>
      </c>
      <c r="M164" s="3" t="s">
        <v>83</v>
      </c>
      <c r="N164" s="3">
        <f>IF(V163=0,"",V163)</f>
        <v>11</v>
      </c>
      <c r="O164" s="3" t="s">
        <v>83</v>
      </c>
      <c r="Q164" s="12" t="s">
        <v>11</v>
      </c>
      <c r="R164" s="13" t="str">
        <f>INDEX(AL:AL,W161+1)</f>
        <v>クリーチャー</v>
      </c>
      <c r="S164" s="18" t="s">
        <v>94</v>
      </c>
      <c r="T164" s="13" t="str">
        <f>INDEX(AN:AN,W161+1)</f>
        <v>ドワーフ</v>
      </c>
      <c r="U164" s="13" t="str">
        <f>INDEX(AO:AO,W161+1)</f>
        <v>操縦士</v>
      </c>
      <c r="V164" s="13">
        <f>INDEX(AP:AP,W161+1)</f>
        <v>0</v>
      </c>
      <c r="W164" s="19"/>
      <c r="X164" s="13" t="str">
        <f>INDEX(AZ:AZ,W161+1)</f>
        <v>先制</v>
      </c>
      <c r="Y164" s="13" t="str">
        <f>INDEX(BA:BA,W161+1)</f>
        <v/>
      </c>
      <c r="Z164" s="13" t="str">
        <f>INDEX(BB:BB,W161+1)</f>
        <v/>
      </c>
      <c r="AA164" s="13">
        <f>INDEX(BC:BC,W161+1)</f>
        <v>0</v>
      </c>
      <c r="BF164" s="12" t="s">
        <v>0</v>
      </c>
      <c r="BG164" s="3">
        <v>163</v>
      </c>
      <c r="BH164" s="3" t="s">
        <v>484</v>
      </c>
      <c r="BI164" s="3" t="s">
        <v>39</v>
      </c>
      <c r="BJ164" s="3" t="s">
        <v>485</v>
      </c>
    </row>
    <row r="165" spans="1:62">
      <c r="A165" s="3" t="str">
        <f t="shared" si="29"/>
        <v>|種別|クリーチャー|サブタイプ|ドワーフ|操縦士||</v>
      </c>
      <c r="B165" s="3" t="s">
        <v>0</v>
      </c>
      <c r="C165" s="3" t="s">
        <v>83</v>
      </c>
      <c r="D165" s="7" t="s">
        <v>11</v>
      </c>
      <c r="E165" s="3" t="s">
        <v>83</v>
      </c>
      <c r="F165" s="3" t="str">
        <f>IF(R164=0,"",R164)</f>
        <v>クリーチャー</v>
      </c>
      <c r="G165" s="3" t="s">
        <v>83</v>
      </c>
      <c r="H165" s="7" t="s">
        <v>104</v>
      </c>
      <c r="I165" s="3" t="s">
        <v>83</v>
      </c>
      <c r="J165" s="3" t="str">
        <f>IF(T164=0,"",T164)</f>
        <v>ドワーフ</v>
      </c>
      <c r="K165" s="3" t="s">
        <v>83</v>
      </c>
      <c r="L165" s="3" t="str">
        <f>IF(U164=0,"",U164)</f>
        <v>操縦士</v>
      </c>
      <c r="M165" s="3" t="s">
        <v>83</v>
      </c>
      <c r="N165" s="3" t="str">
        <f>IF(V164=0,"",V164)</f>
        <v/>
      </c>
      <c r="O165" s="3" t="s">
        <v>83</v>
      </c>
      <c r="Q165" s="12" t="s">
        <v>105</v>
      </c>
      <c r="R165" s="13" t="str">
        <f>INDEX(BD:BD,W161+1)</f>
        <v>先制攻撃&amp;br;このクリーチャーが戦場に出たとき、あなたの手札の各機体は先制攻撃を得る。</v>
      </c>
      <c r="S165" s="14"/>
      <c r="T165" s="14"/>
      <c r="U165" s="14"/>
      <c r="V165" s="15"/>
      <c r="W165" s="19"/>
      <c r="X165" s="11"/>
      <c r="Y165" s="11"/>
      <c r="Z165" s="11"/>
      <c r="AA165" s="33"/>
      <c r="BF165" s="12" t="s">
        <v>0</v>
      </c>
      <c r="BG165" s="3">
        <v>164</v>
      </c>
      <c r="BH165" s="3" t="s">
        <v>99</v>
      </c>
      <c r="BI165" s="3" t="s">
        <v>39</v>
      </c>
      <c r="BJ165" s="3" t="s">
        <v>485</v>
      </c>
    </row>
    <row r="166" spans="1:62">
      <c r="A166" s="3" t="str">
        <f t="shared" si="29"/>
        <v>|テキスト|&gt;|&gt;|&gt;|&gt;|先制攻撃&amp;br;このクリーチャーが戦場に出たとき、あなたの手札の各機体は先制攻撃を得る。|</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先制攻撃&amp;br;このクリーチャーが戦場に出たとき、あなたの手札の各機体は先制攻撃を得る。</v>
      </c>
      <c r="O166" s="3" t="s">
        <v>83</v>
      </c>
      <c r="Q166" s="17" t="s">
        <v>27</v>
      </c>
      <c r="R166" s="13" t="str">
        <f>INDEX(BE:BE,W161+1)</f>
        <v>When this creature enters the battlefield, each Vehicle in your hand gains First Strike.</v>
      </c>
      <c r="S166" s="14" t="s">
        <v>324</v>
      </c>
      <c r="T166" s="13" t="str">
        <f>IF(X166="","",X166&amp;IF(Y166="",""," "&amp;Y166)&amp;IF(Z166="",""," "&amp;Z166)&amp;IF(AA166="",""," "&amp;AA166))</f>
        <v>First strike  </v>
      </c>
      <c r="U166" s="14"/>
      <c r="V166" s="15"/>
      <c r="W166" s="19" t="s">
        <v>116</v>
      </c>
      <c r="X166" s="12" t="str">
        <f t="shared" ref="X166:AA166" si="35">IF(ISERROR(IF(LEN(X165)&gt;1,X165,VLOOKUP(X164,$AC:$AD,2,FALSE))),"",IF(LEN(X165)&gt;1,X165,VLOOKUP(X164,$AC:$AD,2,FALSE)))</f>
        <v>First strike</v>
      </c>
      <c r="Y166" s="12" t="str">
        <f t="shared" si="35"/>
        <v/>
      </c>
      <c r="Z166" s="12" t="str">
        <f t="shared" si="35"/>
        <v/>
      </c>
      <c r="AA166" s="12" t="str">
        <f t="shared" si="35"/>
        <v> </v>
      </c>
      <c r="BF166" s="12" t="s">
        <v>0</v>
      </c>
      <c r="BG166" s="3">
        <v>165</v>
      </c>
      <c r="BH166" s="3" t="s">
        <v>486</v>
      </c>
      <c r="BI166" s="3" t="s">
        <v>39</v>
      </c>
      <c r="BJ166" s="3" t="s">
        <v>485</v>
      </c>
    </row>
    <row r="167" spans="1:62">
      <c r="A167" s="3" t="str">
        <f t="shared" si="29"/>
        <v>|英テキスト|&gt;|&gt;|&gt;|&gt;|First strike  &amp;br;When this creature enters the battlefield, each Vehicle in your hand gains First Strike.|</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First strike  &amp;br;When this creature enters the battlefield, each Vehicle in your hand gains First Strike.</v>
      </c>
      <c r="O167" s="3" t="s">
        <v>83</v>
      </c>
      <c r="Q167" s="12" t="s">
        <v>18</v>
      </c>
      <c r="R167" s="13" t="str">
        <f>IF(INDEX(AX:AX,W161+1)="",0,INDEX(AX:AX,W161+1)&amp;"/"&amp;INDEX(AY:AY,W161+1))</f>
        <v>4/3</v>
      </c>
      <c r="S167" s="14"/>
      <c r="T167" s="14"/>
      <c r="U167" s="14"/>
      <c r="V167" s="15"/>
      <c r="W167" s="19"/>
      <c r="X167" s="12"/>
      <c r="Y167" s="31"/>
      <c r="Z167" s="31"/>
      <c r="AA167" s="32"/>
      <c r="BF167" s="12" t="s">
        <v>0</v>
      </c>
      <c r="BG167" s="3">
        <v>166</v>
      </c>
      <c r="BH167" s="3" t="s">
        <v>487</v>
      </c>
      <c r="BI167" s="3" t="s">
        <v>39</v>
      </c>
      <c r="BJ167" s="3" t="s">
        <v>485</v>
      </c>
    </row>
    <row r="168" spans="1:62">
      <c r="A168" s="3" t="str">
        <f t="shared" si="29"/>
        <v>|PT|&gt;|4/3|シールド数|&gt;||</v>
      </c>
      <c r="B168" s="3" t="s">
        <v>0</v>
      </c>
      <c r="C168" s="3" t="s">
        <v>83</v>
      </c>
      <c r="D168" s="3" t="s">
        <v>18</v>
      </c>
      <c r="E168" s="3" t="s">
        <v>83</v>
      </c>
      <c r="F168" s="3" t="s">
        <v>115</v>
      </c>
      <c r="G168" s="3" t="s">
        <v>83</v>
      </c>
      <c r="H168" s="3" t="str">
        <f>IF(R167=0,"",R167)</f>
        <v>4/3</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9"/>
        <v>&amp;br;&amp;br;</v>
      </c>
      <c r="B169" s="3" t="s">
        <v>0</v>
      </c>
      <c r="C169" s="3" t="s">
        <v>142</v>
      </c>
      <c r="R169" s="3"/>
      <c r="S169" s="3"/>
      <c r="T169" s="3"/>
      <c r="U169" s="3"/>
      <c r="V169" s="3"/>
      <c r="BF169" s="12" t="s">
        <v>0</v>
      </c>
      <c r="BG169" s="3">
        <v>168</v>
      </c>
      <c r="BH169" s="3" t="s">
        <v>489</v>
      </c>
      <c r="BI169" s="3" t="s">
        <v>39</v>
      </c>
      <c r="BJ169" s="3" t="s">
        <v>490</v>
      </c>
    </row>
    <row r="170" spans="1:62">
      <c r="A170" s="3" t="str">
        <f t="shared" si="29"/>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9"/>
        <v>&amp;br;</v>
      </c>
      <c r="B171" s="3" t="s">
        <v>0</v>
      </c>
      <c r="C171" s="3" t="s">
        <v>161</v>
      </c>
      <c r="R171" s="3"/>
      <c r="S171" s="3"/>
      <c r="T171" s="3"/>
      <c r="U171" s="3"/>
      <c r="V171" s="3"/>
      <c r="BF171" s="12" t="s">
        <v>0</v>
      </c>
      <c r="BG171" s="3">
        <v>170</v>
      </c>
      <c r="BH171" s="3" t="s">
        <v>492</v>
      </c>
      <c r="BI171" s="3" t="s">
        <v>39</v>
      </c>
      <c r="BJ171" s="3" t="s">
        <v>493</v>
      </c>
    </row>
    <row r="172" spans="1:62">
      <c r="A172" s="3" t="str">
        <f t="shared" si="29"/>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9"/>
        <v>&amp;br;&amp;br;</v>
      </c>
      <c r="B173" s="3" t="s">
        <v>0</v>
      </c>
      <c r="C173" s="3" t="s">
        <v>142</v>
      </c>
      <c r="R173" s="3"/>
      <c r="S173" s="3"/>
      <c r="T173" s="3"/>
      <c r="U173" s="3"/>
      <c r="V173" s="3"/>
      <c r="BF173" s="12" t="s">
        <v>0</v>
      </c>
      <c r="BG173" s="3">
        <v>172</v>
      </c>
      <c r="BH173" s="3" t="s">
        <v>496</v>
      </c>
      <c r="BI173" s="3" t="s">
        <v>39</v>
      </c>
      <c r="BJ173" s="3" t="s">
        <v>497</v>
      </c>
    </row>
    <row r="174" spans="1:62">
      <c r="A174" s="3" t="str">
        <f t="shared" si="29"/>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9"/>
        <v>*先見的な増強者/Visionary Augmenter</v>
      </c>
      <c r="B175" s="3" t="s">
        <v>0</v>
      </c>
      <c r="C175" s="3" t="str">
        <f>"*"&amp;R175&amp;"/"&amp;T175</f>
        <v>*先見的な増強者/Visionary Augmenter</v>
      </c>
      <c r="Q175" s="12" t="s">
        <v>9</v>
      </c>
      <c r="R175" s="13" t="str">
        <f>INDEX(AJ:AJ,W174+1)</f>
        <v>先見的な増強者</v>
      </c>
      <c r="S175" s="14" t="s">
        <v>10</v>
      </c>
      <c r="T175" s="13" t="str">
        <f>INDEX(AK:AK,W174+1)</f>
        <v>Visionary Augmenter</v>
      </c>
      <c r="U175" s="14"/>
      <c r="V175" s="15"/>
      <c r="W175" s="16"/>
      <c r="X175" s="12"/>
      <c r="Y175" s="31"/>
      <c r="Z175" s="31"/>
      <c r="AA175" s="32"/>
      <c r="BF175" s="12" t="s">
        <v>0</v>
      </c>
      <c r="BG175" s="3">
        <v>174</v>
      </c>
      <c r="BH175" s="3" t="s">
        <v>500</v>
      </c>
      <c r="BI175" s="3" t="s">
        <v>39</v>
      </c>
      <c r="BJ175" s="3" t="s">
        <v>501</v>
      </c>
    </row>
    <row r="176" spans="1:62">
      <c r="A176" s="3" t="str">
        <f t="shared" si="29"/>
        <v>|LEFT:80|LEFT:100|LEFT:100|LEFT:100|LEFT:100|LEFT:100|c</v>
      </c>
      <c r="B176" s="3" t="s">
        <v>0</v>
      </c>
      <c r="C176" s="3" t="s">
        <v>83</v>
      </c>
      <c r="D176" s="6" t="str">
        <f>$Q$1</f>
        <v>LEFT:80</v>
      </c>
      <c r="E176" s="6" t="s">
        <v>83</v>
      </c>
      <c r="F176" s="6" t="str">
        <f t="shared" ref="F176:J176" si="36">$R$1</f>
        <v>LEFT:100</v>
      </c>
      <c r="G176" s="6" t="s">
        <v>83</v>
      </c>
      <c r="H176" s="6" t="str">
        <f t="shared" si="36"/>
        <v>LEFT:100</v>
      </c>
      <c r="I176" s="6" t="s">
        <v>83</v>
      </c>
      <c r="J176" s="6" t="str">
        <f t="shared" si="36"/>
        <v>LEFT:100</v>
      </c>
      <c r="K176" s="6" t="s">
        <v>83</v>
      </c>
      <c r="L176" s="6" t="str">
        <f>$R$1</f>
        <v>LEFT:100</v>
      </c>
      <c r="M176" s="6" t="s">
        <v>83</v>
      </c>
      <c r="N176" s="6" t="str">
        <f>$R$1</f>
        <v>LEFT:100</v>
      </c>
      <c r="O176" s="3" t="s">
        <v>83</v>
      </c>
      <c r="P176" s="3" t="s">
        <v>84</v>
      </c>
      <c r="Q176" s="17" t="s">
        <v>6</v>
      </c>
      <c r="R176" s="13" t="str">
        <f>INDEX(AF:AF,W174+1)</f>
        <v>白</v>
      </c>
      <c r="S176" s="18" t="s">
        <v>7</v>
      </c>
      <c r="T176" s="13" t="str">
        <f>INDEX(AG:AG,W174+1)</f>
        <v>アンコモン</v>
      </c>
      <c r="U176" s="18" t="s">
        <v>8</v>
      </c>
      <c r="V176" s="13">
        <f>INDEX(AI:AI,W174+1)</f>
        <v>6</v>
      </c>
      <c r="W176" s="19"/>
      <c r="X176" s="13" t="str">
        <f>INDEX(AQ:AQ,W174+1)</f>
        <v>このクリーチャーが戦場に出たとき、製造2を行う。</v>
      </c>
      <c r="Y176" s="31"/>
      <c r="Z176" s="31"/>
      <c r="AA176" s="32"/>
      <c r="BF176" s="12" t="s">
        <v>0</v>
      </c>
      <c r="BG176" s="3">
        <v>175</v>
      </c>
      <c r="BH176" s="3" t="s">
        <v>502</v>
      </c>
      <c r="BI176" s="3" t="s">
        <v>39</v>
      </c>
      <c r="BJ176" s="3" t="s">
        <v>503</v>
      </c>
    </row>
    <row r="177" spans="1:62">
      <c r="A177" s="3" t="str">
        <f t="shared" si="29"/>
        <v>|色|白|レアリティ|アンコモン|マナコスト|6|</v>
      </c>
      <c r="B177" s="3" t="s">
        <v>0</v>
      </c>
      <c r="C177" s="3" t="s">
        <v>83</v>
      </c>
      <c r="D177" s="7" t="s">
        <v>6</v>
      </c>
      <c r="E177" s="3" t="s">
        <v>83</v>
      </c>
      <c r="F177" s="3" t="str">
        <f>IF(R176=0,"",R176)</f>
        <v>白</v>
      </c>
      <c r="G177" s="3" t="s">
        <v>83</v>
      </c>
      <c r="H177" s="7" t="s">
        <v>92</v>
      </c>
      <c r="I177" s="3" t="s">
        <v>83</v>
      </c>
      <c r="J177" s="3" t="str">
        <f>IF(T176=0,"",T176)</f>
        <v>アンコモン</v>
      </c>
      <c r="K177" s="3" t="s">
        <v>83</v>
      </c>
      <c r="L177" s="7" t="s">
        <v>93</v>
      </c>
      <c r="M177" s="3" t="s">
        <v>83</v>
      </c>
      <c r="N177" s="3">
        <f>IF(V176=0,"",V176)</f>
        <v>6</v>
      </c>
      <c r="O177" s="3" t="s">
        <v>83</v>
      </c>
      <c r="Q177" s="12" t="s">
        <v>11</v>
      </c>
      <c r="R177" s="13" t="str">
        <f>INDEX(AL:AL,W174+1)</f>
        <v>クリーチャー</v>
      </c>
      <c r="S177" s="18" t="s">
        <v>94</v>
      </c>
      <c r="T177" s="13" t="str">
        <f>INDEX(AN:AN,W174+1)</f>
        <v>ドワーフ</v>
      </c>
      <c r="U177" s="13" t="str">
        <f>INDEX(AO:AO,W174+1)</f>
        <v>工匠</v>
      </c>
      <c r="V177" s="13">
        <f>INDEX(AP:AP,W174+1)</f>
        <v>0</v>
      </c>
      <c r="W177" s="19"/>
      <c r="X177" s="13" t="str">
        <f>INDEX(AZ:AZ,W174+1)</f>
        <v>この</v>
      </c>
      <c r="Y177" s="13" t="str">
        <f>INDEX(BA:BA,W174+1)</f>
        <v/>
      </c>
      <c r="Z177" s="13" t="str">
        <f>INDEX(BB:BB,W174+1)</f>
        <v/>
      </c>
      <c r="AA177" s="13">
        <f>INDEX(BC:BC,W174+1)</f>
        <v>0</v>
      </c>
      <c r="BF177" s="12" t="s">
        <v>0</v>
      </c>
      <c r="BG177" s="3">
        <v>176</v>
      </c>
      <c r="BH177" s="3" t="s">
        <v>166</v>
      </c>
      <c r="BI177" s="3" t="s">
        <v>39</v>
      </c>
      <c r="BJ177" s="3" t="s">
        <v>504</v>
      </c>
    </row>
    <row r="178" spans="1:62">
      <c r="A178" s="3" t="str">
        <f t="shared" si="29"/>
        <v>|種別|クリーチャー|サブタイプ|ドワーフ|工匠||</v>
      </c>
      <c r="B178" s="3" t="s">
        <v>0</v>
      </c>
      <c r="C178" s="3" t="s">
        <v>83</v>
      </c>
      <c r="D178" s="7" t="s">
        <v>11</v>
      </c>
      <c r="E178" s="3" t="s">
        <v>83</v>
      </c>
      <c r="F178" s="3" t="str">
        <f>IF(R177=0,"",R177)</f>
        <v>クリーチャー</v>
      </c>
      <c r="G178" s="3" t="s">
        <v>83</v>
      </c>
      <c r="H178" s="7" t="s">
        <v>104</v>
      </c>
      <c r="I178" s="3" t="s">
        <v>83</v>
      </c>
      <c r="J178" s="3" t="str">
        <f>IF(T177=0,"",T177)</f>
        <v>ドワーフ</v>
      </c>
      <c r="K178" s="3" t="s">
        <v>83</v>
      </c>
      <c r="L178" s="3" t="str">
        <f>IF(U177=0,"",U177)</f>
        <v>工匠</v>
      </c>
      <c r="M178" s="3" t="s">
        <v>83</v>
      </c>
      <c r="N178" s="3" t="str">
        <f>IF(V177=0,"",V177)</f>
        <v/>
      </c>
      <c r="O178" s="3" t="s">
        <v>83</v>
      </c>
      <c r="Q178" s="12" t="s">
        <v>105</v>
      </c>
      <c r="R178" s="13" t="str">
        <f>INDEX(BD:BD,W174+1)</f>
        <v>このクリーチャーが戦場に出たとき、製造2を行う。</v>
      </c>
      <c r="S178" s="14"/>
      <c r="T178" s="14"/>
      <c r="U178" s="14"/>
      <c r="V178" s="15"/>
      <c r="W178" s="19"/>
      <c r="X178" s="11"/>
      <c r="Y178" s="11"/>
      <c r="Z178" s="11"/>
      <c r="AA178" s="33"/>
      <c r="BF178" s="12" t="s">
        <v>0</v>
      </c>
      <c r="BG178" s="3">
        <v>177</v>
      </c>
      <c r="BH178" s="3" t="s">
        <v>505</v>
      </c>
      <c r="BI178" s="3" t="s">
        <v>39</v>
      </c>
      <c r="BJ178" s="3" t="s">
        <v>506</v>
      </c>
    </row>
    <row r="179" spans="1:62">
      <c r="A179" s="3" t="str">
        <f t="shared" si="29"/>
        <v>|テキスト|&gt;|&gt;|&gt;|&gt;|このクリーチャーが戦場に出たとき、製造2を行う。|</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このクリーチャーが戦場に出たとき、製造2を行う。</v>
      </c>
      <c r="O179" s="3" t="s">
        <v>83</v>
      </c>
      <c r="Q179" s="17" t="s">
        <v>27</v>
      </c>
      <c r="R179" s="13" t="str">
        <f>INDEX(BE:BE,W174+1)</f>
        <v>When this creature enters the battlefield, Fabricate 2.</v>
      </c>
      <c r="S179" s="14" t="s">
        <v>324</v>
      </c>
      <c r="T179" s="13" t="str">
        <f>IF(X179="","",X179&amp;IF(Y179="",""," "&amp;Y179)&amp;IF(Z179="",""," "&amp;Z179)&amp;IF(AA179="",""," "&amp;AA179))</f>
        <v/>
      </c>
      <c r="U179" s="14"/>
      <c r="V179" s="15"/>
      <c r="W179" s="19" t="s">
        <v>116</v>
      </c>
      <c r="X179" s="12" t="str">
        <f t="shared" ref="X179:AA179" si="37">IF(ISERROR(IF(LEN(X178)&gt;1,X178,VLOOKUP(X177,$AC:$AD,2,FALSE))),"",IF(LEN(X178)&gt;1,X178,VLOOKUP(X177,$AC:$AD,2,FALSE)))</f>
        <v/>
      </c>
      <c r="Y179" s="12" t="str">
        <f t="shared" si="37"/>
        <v/>
      </c>
      <c r="Z179" s="12" t="str">
        <f t="shared" si="37"/>
        <v/>
      </c>
      <c r="AA179" s="12" t="str">
        <f t="shared" si="37"/>
        <v> </v>
      </c>
      <c r="BF179" s="12" t="s">
        <v>0</v>
      </c>
      <c r="BG179" s="3">
        <v>178</v>
      </c>
      <c r="BH179" s="3" t="s">
        <v>507</v>
      </c>
      <c r="BI179" s="3" t="s">
        <v>39</v>
      </c>
      <c r="BJ179" s="3" t="s">
        <v>504</v>
      </c>
    </row>
    <row r="180" spans="1:62">
      <c r="A180" s="3" t="str">
        <f t="shared" si="29"/>
        <v>|英テキスト|&gt;|&gt;|&gt;|&gt;|When this creature enters the battlefield, Fabricate 2.|</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When this creature enters the battlefield, Fabricate 2.</v>
      </c>
      <c r="O180" s="3" t="s">
        <v>83</v>
      </c>
      <c r="Q180" s="12" t="s">
        <v>18</v>
      </c>
      <c r="R180" s="13" t="str">
        <f>IF(INDEX(AX:AX,W174+1)="",0,INDEX(AX:AX,W174+1)&amp;"/"&amp;INDEX(AY:AY,W174+1))</f>
        <v>4/3</v>
      </c>
      <c r="S180" s="14"/>
      <c r="T180" s="14"/>
      <c r="U180" s="14"/>
      <c r="V180" s="15"/>
      <c r="W180" s="19"/>
      <c r="X180" s="12"/>
      <c r="Y180" s="31"/>
      <c r="Z180" s="31"/>
      <c r="AA180" s="32"/>
      <c r="BF180" s="12" t="s">
        <v>0</v>
      </c>
      <c r="BG180" s="3">
        <v>179</v>
      </c>
      <c r="BH180" s="3" t="s">
        <v>508</v>
      </c>
      <c r="BI180" s="3" t="s">
        <v>39</v>
      </c>
      <c r="BJ180" s="3" t="s">
        <v>509</v>
      </c>
    </row>
    <row r="181" spans="1:62">
      <c r="A181" s="3" t="str">
        <f t="shared" si="29"/>
        <v>|PT|&gt;|4/3|シールド数|&gt;||</v>
      </c>
      <c r="B181" s="3" t="s">
        <v>0</v>
      </c>
      <c r="C181" s="3" t="s">
        <v>83</v>
      </c>
      <c r="D181" s="3" t="s">
        <v>18</v>
      </c>
      <c r="E181" s="3" t="s">
        <v>83</v>
      </c>
      <c r="F181" s="3" t="s">
        <v>115</v>
      </c>
      <c r="G181" s="3" t="s">
        <v>83</v>
      </c>
      <c r="H181" s="3" t="str">
        <f>IF(R180=0,"",R180)</f>
        <v>4/3</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9"/>
        <v>&amp;br;&amp;br;</v>
      </c>
      <c r="B182" s="3" t="s">
        <v>0</v>
      </c>
      <c r="C182" s="3" t="s">
        <v>142</v>
      </c>
      <c r="R182" s="3"/>
      <c r="S182" s="3"/>
      <c r="T182" s="3"/>
      <c r="U182" s="3"/>
      <c r="V182" s="3"/>
      <c r="BF182" s="12" t="s">
        <v>0</v>
      </c>
      <c r="BG182" s="3">
        <v>181</v>
      </c>
      <c r="BH182" s="3" t="s">
        <v>512</v>
      </c>
      <c r="BI182" s="3" t="s">
        <v>39</v>
      </c>
      <c r="BJ182" s="3" t="s">
        <v>513</v>
      </c>
    </row>
    <row r="183" spans="1:62">
      <c r="A183" s="3" t="str">
        <f t="shared" si="29"/>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9"/>
        <v>&amp;br;</v>
      </c>
      <c r="B184" s="3" t="s">
        <v>0</v>
      </c>
      <c r="C184" s="3" t="s">
        <v>161</v>
      </c>
      <c r="R184" s="3"/>
      <c r="S184" s="3"/>
      <c r="T184" s="3"/>
      <c r="U184" s="3"/>
      <c r="V184" s="3"/>
      <c r="BF184" s="12" t="s">
        <v>0</v>
      </c>
      <c r="BG184" s="3">
        <v>183</v>
      </c>
      <c r="BH184" s="3" t="s">
        <v>516</v>
      </c>
      <c r="BI184" s="3" t="s">
        <v>39</v>
      </c>
      <c r="BJ184" s="3" t="s">
        <v>517</v>
      </c>
    </row>
    <row r="185" spans="1:59">
      <c r="A185" s="3" t="str">
        <f t="shared" si="29"/>
        <v>#comment(above,nsize=[15],size=[30],num=[10])</v>
      </c>
      <c r="B185" s="3" t="s">
        <v>0</v>
      </c>
      <c r="C185" s="3" t="s">
        <v>170</v>
      </c>
      <c r="R185" s="3"/>
      <c r="S185" s="3"/>
      <c r="T185" s="3"/>
      <c r="U185" s="3"/>
      <c r="V185" s="3"/>
      <c r="BF185" s="12" t="s">
        <v>0</v>
      </c>
      <c r="BG185" s="3">
        <v>184</v>
      </c>
    </row>
    <row r="186" spans="1:59">
      <c r="A186" s="3" t="str">
        <f t="shared" si="29"/>
        <v>&amp;br;&amp;br;</v>
      </c>
      <c r="B186" s="3" t="s">
        <v>0</v>
      </c>
      <c r="C186" s="3" t="s">
        <v>142</v>
      </c>
      <c r="R186" s="3"/>
      <c r="S186" s="3"/>
      <c r="T186" s="3"/>
      <c r="U186" s="3"/>
      <c r="V186" s="3"/>
      <c r="BF186" s="12" t="s">
        <v>0</v>
      </c>
      <c r="BG186" s="3">
        <v>185</v>
      </c>
    </row>
    <row r="187" spans="1:59">
      <c r="A187" s="3" t="str">
        <f t="shared" si="29"/>
        <v/>
      </c>
      <c r="B187" s="3" t="s">
        <v>0</v>
      </c>
      <c r="Q187" s="8"/>
      <c r="R187" s="9"/>
      <c r="S187" s="9"/>
      <c r="T187" s="9"/>
      <c r="U187" s="9"/>
      <c r="V187" s="10"/>
      <c r="W187" s="11">
        <v>15</v>
      </c>
      <c r="X187" s="8"/>
      <c r="Y187" s="29"/>
      <c r="Z187" s="29"/>
      <c r="AA187" s="30"/>
      <c r="BF187" s="12" t="s">
        <v>0</v>
      </c>
      <c r="BG187" s="3">
        <v>186</v>
      </c>
    </row>
    <row r="188" spans="1:59">
      <c r="A188" s="3" t="str">
        <f t="shared" si="29"/>
        <v>*空鯨捕りの一撃/Skywhaler's Shot</v>
      </c>
      <c r="B188" s="3" t="s">
        <v>0</v>
      </c>
      <c r="C188" s="3" t="str">
        <f>"*"&amp;R188&amp;"/"&amp;T188</f>
        <v>*空鯨捕りの一撃/Skywhaler's Shot</v>
      </c>
      <c r="Q188" s="12" t="s">
        <v>9</v>
      </c>
      <c r="R188" s="13" t="str">
        <f>INDEX(AJ:AJ,W187+1)</f>
        <v>空鯨捕りの一撃</v>
      </c>
      <c r="S188" s="14" t="s">
        <v>10</v>
      </c>
      <c r="T188" s="13" t="str">
        <f>INDEX(AK:AK,W187+1)</f>
        <v>Skywhaler's Shot</v>
      </c>
      <c r="U188" s="14"/>
      <c r="V188" s="15"/>
      <c r="W188" s="16"/>
      <c r="X188" s="12"/>
      <c r="Y188" s="31"/>
      <c r="Z188" s="31"/>
      <c r="AA188" s="32"/>
      <c r="BF188" s="12" t="s">
        <v>0</v>
      </c>
      <c r="BG188" s="3">
        <v>187</v>
      </c>
    </row>
    <row r="189" spans="1:59">
      <c r="A189" s="3" t="str">
        <f t="shared" si="29"/>
        <v>|LEFT:80|LEFT:100|LEFT:100|LEFT:100|LEFT:100|LEFT:100|c</v>
      </c>
      <c r="B189" s="3" t="s">
        <v>0</v>
      </c>
      <c r="C189" s="3" t="s">
        <v>83</v>
      </c>
      <c r="D189" s="6" t="str">
        <f>$Q$1</f>
        <v>LEFT:80</v>
      </c>
      <c r="E189" s="6" t="s">
        <v>83</v>
      </c>
      <c r="F189" s="6" t="str">
        <f t="shared" ref="F189:J189" si="38">$R$1</f>
        <v>LEFT:100</v>
      </c>
      <c r="G189" s="6" t="s">
        <v>83</v>
      </c>
      <c r="H189" s="6" t="str">
        <f t="shared" si="38"/>
        <v>LEFT:100</v>
      </c>
      <c r="I189" s="6" t="s">
        <v>83</v>
      </c>
      <c r="J189" s="6" t="str">
        <f t="shared" si="38"/>
        <v>LEFT:100</v>
      </c>
      <c r="K189" s="6" t="s">
        <v>83</v>
      </c>
      <c r="L189" s="6" t="str">
        <f>$R$1</f>
        <v>LEFT:100</v>
      </c>
      <c r="M189" s="6" t="s">
        <v>83</v>
      </c>
      <c r="N189" s="6" t="str">
        <f>$R$1</f>
        <v>LEFT:100</v>
      </c>
      <c r="O189" s="3" t="s">
        <v>83</v>
      </c>
      <c r="P189" s="3" t="s">
        <v>84</v>
      </c>
      <c r="Q189" s="17" t="s">
        <v>6</v>
      </c>
      <c r="R189" s="13" t="str">
        <f>INDEX(AF:AF,W187+1)</f>
        <v>白</v>
      </c>
      <c r="S189" s="18" t="s">
        <v>7</v>
      </c>
      <c r="T189" s="13" t="str">
        <f>INDEX(AG:AG,W187+1)</f>
        <v>アンコモン</v>
      </c>
      <c r="U189" s="18" t="s">
        <v>8</v>
      </c>
      <c r="V189" s="13">
        <f>INDEX(AI:AI,W187+1)</f>
        <v>13</v>
      </c>
      <c r="W189" s="19"/>
      <c r="X189" s="13" t="str">
        <f>INDEX(AQ:AQ,W187+1)</f>
        <v>パワーが3以上のクリーチャー1体を対象とし、それを破壊する。あなたはカードを1枚引く。</v>
      </c>
      <c r="Y189" s="31"/>
      <c r="Z189" s="31"/>
      <c r="AA189" s="32"/>
      <c r="BF189" s="12" t="s">
        <v>0</v>
      </c>
      <c r="BG189" s="3">
        <v>188</v>
      </c>
    </row>
    <row r="190" spans="1:59">
      <c r="A190" s="3" t="str">
        <f t="shared" si="29"/>
        <v>|色|白|レアリティ|アンコモン|マナコスト|13|</v>
      </c>
      <c r="B190" s="3" t="s">
        <v>0</v>
      </c>
      <c r="C190" s="3" t="s">
        <v>83</v>
      </c>
      <c r="D190" s="7" t="s">
        <v>6</v>
      </c>
      <c r="E190" s="3" t="s">
        <v>83</v>
      </c>
      <c r="F190" s="3" t="str">
        <f>IF(R189=0,"",R189)</f>
        <v>白</v>
      </c>
      <c r="G190" s="3" t="s">
        <v>83</v>
      </c>
      <c r="H190" s="7" t="s">
        <v>92</v>
      </c>
      <c r="I190" s="3" t="s">
        <v>83</v>
      </c>
      <c r="J190" s="3" t="str">
        <f>IF(T189=0,"",T189)</f>
        <v>アンコモン</v>
      </c>
      <c r="K190" s="3" t="s">
        <v>83</v>
      </c>
      <c r="L190" s="7" t="s">
        <v>93</v>
      </c>
      <c r="M190" s="3" t="s">
        <v>83</v>
      </c>
      <c r="N190" s="3">
        <f>IF(V189=0,"",V189)</f>
        <v>13</v>
      </c>
      <c r="O190" s="3" t="s">
        <v>83</v>
      </c>
      <c r="Q190" s="12" t="s">
        <v>11</v>
      </c>
      <c r="R190" s="13" t="str">
        <f>INDEX(AL:AL,W187+1)</f>
        <v>呪文</v>
      </c>
      <c r="S190" s="18" t="s">
        <v>94</v>
      </c>
      <c r="T190" s="13">
        <f>INDEX(AN:AN,W187+1)</f>
        <v>0</v>
      </c>
      <c r="U190" s="13">
        <f>INDEX(AO:AO,W187+1)</f>
        <v>0</v>
      </c>
      <c r="V190" s="13">
        <f>INDEX(AP:AP,W187+1)</f>
        <v>0</v>
      </c>
      <c r="W190" s="19"/>
      <c r="X190" s="13" t="str">
        <f>INDEX(AZ:AZ,W187+1)</f>
        <v>パワ</v>
      </c>
      <c r="Y190" s="13" t="str">
        <f>INDEX(BA:BA,W187+1)</f>
        <v/>
      </c>
      <c r="Z190" s="13" t="str">
        <f>INDEX(BB:BB,W187+1)</f>
        <v/>
      </c>
      <c r="AA190" s="13">
        <f>INDEX(BC:BC,W187+1)</f>
        <v>0</v>
      </c>
      <c r="BF190" s="12" t="s">
        <v>0</v>
      </c>
      <c r="BG190" s="3">
        <v>189</v>
      </c>
    </row>
    <row r="191" spans="1:59">
      <c r="A191" s="3" t="str">
        <f t="shared" si="29"/>
        <v>|種別|呪文|サブタイプ||||</v>
      </c>
      <c r="B191" s="3" t="s">
        <v>0</v>
      </c>
      <c r="C191" s="3" t="s">
        <v>83</v>
      </c>
      <c r="D191" s="7" t="s">
        <v>11</v>
      </c>
      <c r="E191" s="3" t="s">
        <v>83</v>
      </c>
      <c r="F191" s="3" t="str">
        <f>IF(R190=0,"",R190)</f>
        <v>呪文</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パワーが3以上のクリーチャー1体を対象とし、それを破壊する。あなたはカードを1枚引く。</v>
      </c>
      <c r="S191" s="14"/>
      <c r="T191" s="14"/>
      <c r="U191" s="14"/>
      <c r="V191" s="15"/>
      <c r="W191" s="19"/>
      <c r="X191" s="11"/>
      <c r="Y191" s="11"/>
      <c r="Z191" s="11"/>
      <c r="AA191" s="33"/>
      <c r="BF191" s="12" t="s">
        <v>0</v>
      </c>
      <c r="BG191" s="3">
        <v>190</v>
      </c>
    </row>
    <row r="192" spans="1:59">
      <c r="A192" s="3" t="str">
        <f t="shared" si="29"/>
        <v>|テキスト|&gt;|&gt;|&gt;|&gt;|パワーが3以上のクリーチャー1体を対象とし、それを破壊する。あなたはカードを1枚引く。|</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パワーが3以上のクリーチャー1体を対象とし、それを破壊する。あなたはカードを1枚引く。</v>
      </c>
      <c r="O192" s="3" t="s">
        <v>83</v>
      </c>
      <c r="Q192" s="17" t="s">
        <v>27</v>
      </c>
      <c r="R192" s="13" t="str">
        <f>INDEX(BE:BE,W187+1)</f>
        <v>Target creature with power of 3 or greater is Destroyed and you draw 1 card.</v>
      </c>
      <c r="S192" s="14" t="s">
        <v>324</v>
      </c>
      <c r="T192" s="13" t="str">
        <f>IF(X192="","",X192&amp;IF(Y192="",""," "&amp;Y192)&amp;IF(Z192="",""," "&amp;Z192)&amp;IF(AA192="",""," "&amp;AA192))</f>
        <v/>
      </c>
      <c r="U192" s="14"/>
      <c r="V192" s="15"/>
      <c r="W192" s="19" t="s">
        <v>116</v>
      </c>
      <c r="X192" s="12" t="str">
        <f t="shared" ref="X192:AA192" si="39">IF(ISERROR(IF(LEN(X191)&gt;1,X191,VLOOKUP(X190,$AC:$AD,2,FALSE))),"",IF(LEN(X191)&gt;1,X191,VLOOKUP(X190,$AC:$AD,2,FALSE)))</f>
        <v/>
      </c>
      <c r="Y192" s="12" t="str">
        <f t="shared" si="39"/>
        <v/>
      </c>
      <c r="Z192" s="12" t="str">
        <f t="shared" si="39"/>
        <v/>
      </c>
      <c r="AA192" s="12" t="str">
        <f t="shared" si="39"/>
        <v> </v>
      </c>
      <c r="BF192" s="12" t="s">
        <v>0</v>
      </c>
      <c r="BG192" s="3">
        <v>191</v>
      </c>
    </row>
    <row r="193" spans="1:59">
      <c r="A193" s="3" t="str">
        <f t="shared" si="29"/>
        <v>|英テキスト|&gt;|&gt;|&gt;|&gt;|Target creature with power of 3 or greater is Destroyed and you draw 1 card.|</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Target creature with power of 3 or greater is Destroyed and you draw 1 card.</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9"/>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9"/>
        <v>&amp;br;&amp;br;</v>
      </c>
      <c r="B195" s="3" t="s">
        <v>0</v>
      </c>
      <c r="C195" s="3" t="s">
        <v>142</v>
      </c>
      <c r="R195" s="3"/>
      <c r="S195" s="3"/>
      <c r="T195" s="3"/>
      <c r="U195" s="3"/>
      <c r="V195" s="3"/>
      <c r="BF195" s="12" t="s">
        <v>0</v>
      </c>
      <c r="BG195" s="3">
        <v>194</v>
      </c>
    </row>
    <row r="196" spans="1:59">
      <c r="A196" s="3" t="str">
        <f t="shared" si="29"/>
        <v>#back(text=戻る,left)</v>
      </c>
      <c r="B196" s="3" t="s">
        <v>0</v>
      </c>
      <c r="C196" s="3" t="s">
        <v>151</v>
      </c>
      <c r="R196" s="3"/>
      <c r="S196" s="3"/>
      <c r="T196" s="3"/>
      <c r="U196" s="3"/>
      <c r="V196" s="3"/>
      <c r="BF196" s="12" t="s">
        <v>0</v>
      </c>
      <c r="BG196" s="3">
        <v>195</v>
      </c>
    </row>
    <row r="197" spans="1:59">
      <c r="A197" s="3" t="str">
        <f t="shared" si="29"/>
        <v>&amp;br;</v>
      </c>
      <c r="B197" s="3" t="s">
        <v>0</v>
      </c>
      <c r="C197" s="3" t="s">
        <v>161</v>
      </c>
      <c r="R197" s="3"/>
      <c r="S197" s="3"/>
      <c r="T197" s="3"/>
      <c r="U197" s="3"/>
      <c r="V197" s="3"/>
      <c r="BF197" s="12" t="s">
        <v>0</v>
      </c>
      <c r="BG197" s="3">
        <v>196</v>
      </c>
    </row>
    <row r="198" spans="1:59">
      <c r="A198" s="3" t="str">
        <f t="shared" ref="A198:A261" si="40">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40"/>
        <v>&amp;br;&amp;br;</v>
      </c>
      <c r="B199" s="3" t="s">
        <v>0</v>
      </c>
      <c r="C199" s="3" t="s">
        <v>142</v>
      </c>
      <c r="R199" s="3"/>
      <c r="S199" s="3"/>
      <c r="T199" s="3"/>
      <c r="U199" s="3"/>
      <c r="V199" s="3"/>
      <c r="BF199" s="12" t="s">
        <v>0</v>
      </c>
      <c r="BG199" s="3">
        <v>198</v>
      </c>
    </row>
    <row r="200" spans="1:59">
      <c r="A200" s="3" t="str">
        <f t="shared" si="40"/>
        <v/>
      </c>
      <c r="B200" s="3" t="s">
        <v>0</v>
      </c>
      <c r="Q200" s="8"/>
      <c r="R200" s="9"/>
      <c r="S200" s="9"/>
      <c r="T200" s="9"/>
      <c r="U200" s="9"/>
      <c r="V200" s="10"/>
      <c r="W200" s="11">
        <v>16</v>
      </c>
      <c r="X200" s="8"/>
      <c r="Y200" s="29"/>
      <c r="Z200" s="29"/>
      <c r="AA200" s="30"/>
      <c r="BF200" s="12" t="s">
        <v>0</v>
      </c>
      <c r="BG200" s="3">
        <v>199</v>
      </c>
    </row>
    <row r="201" spans="1:59">
      <c r="A201" s="3" t="str">
        <f t="shared" si="40"/>
        <v>*領事府の看視/Consulate Surveillance</v>
      </c>
      <c r="B201" s="3" t="s">
        <v>0</v>
      </c>
      <c r="C201" s="3" t="str">
        <f>"*"&amp;R201&amp;"/"&amp;T201</f>
        <v>*領事府の看視/Consulate Surveillance</v>
      </c>
      <c r="Q201" s="12" t="s">
        <v>9</v>
      </c>
      <c r="R201" s="13" t="str">
        <f>INDEX(AJ:AJ,W200+1)</f>
        <v>領事府の看視</v>
      </c>
      <c r="S201" s="14" t="s">
        <v>10</v>
      </c>
      <c r="T201" s="13" t="str">
        <f>INDEX(AK:AK,W200+1)</f>
        <v>Consulate Surveillance</v>
      </c>
      <c r="U201" s="14"/>
      <c r="V201" s="15"/>
      <c r="W201" s="16"/>
      <c r="X201" s="12"/>
      <c r="Y201" s="31"/>
      <c r="Z201" s="31"/>
      <c r="AA201" s="32"/>
      <c r="BF201" s="12" t="s">
        <v>0</v>
      </c>
      <c r="BG201" s="3">
        <v>200</v>
      </c>
    </row>
    <row r="202" spans="1:59">
      <c r="A202" s="3" t="str">
        <f t="shared" si="40"/>
        <v>|LEFT:80|LEFT:100|LEFT:100|LEFT:100|LEFT:100|LEFT:100|c</v>
      </c>
      <c r="B202" s="3" t="s">
        <v>0</v>
      </c>
      <c r="C202" s="3" t="s">
        <v>83</v>
      </c>
      <c r="D202" s="6" t="str">
        <f>$Q$1</f>
        <v>LEFT:80</v>
      </c>
      <c r="E202" s="6" t="s">
        <v>83</v>
      </c>
      <c r="F202" s="6" t="str">
        <f t="shared" ref="F202:J202" si="41">$R$1</f>
        <v>LEFT:100</v>
      </c>
      <c r="G202" s="6" t="s">
        <v>83</v>
      </c>
      <c r="H202" s="6" t="str">
        <f t="shared" si="41"/>
        <v>LEFT:100</v>
      </c>
      <c r="I202" s="6" t="s">
        <v>83</v>
      </c>
      <c r="J202" s="6" t="str">
        <f t="shared" si="41"/>
        <v>LEFT:100</v>
      </c>
      <c r="K202" s="6" t="s">
        <v>83</v>
      </c>
      <c r="L202" s="6" t="str">
        <f>$R$1</f>
        <v>LEFT:100</v>
      </c>
      <c r="M202" s="6" t="s">
        <v>83</v>
      </c>
      <c r="N202" s="6" t="str">
        <f>$R$1</f>
        <v>LEFT:100</v>
      </c>
      <c r="O202" s="3" t="s">
        <v>83</v>
      </c>
      <c r="P202" s="3" t="s">
        <v>84</v>
      </c>
      <c r="Q202" s="17" t="s">
        <v>6</v>
      </c>
      <c r="R202" s="13" t="str">
        <f>INDEX(AF:AF,W200+1)</f>
        <v>白</v>
      </c>
      <c r="S202" s="18" t="s">
        <v>7</v>
      </c>
      <c r="T202" s="13" t="str">
        <f>INDEX(AG:AG,W200+1)</f>
        <v>アンコモン</v>
      </c>
      <c r="U202" s="18" t="s">
        <v>8</v>
      </c>
      <c r="V202" s="13">
        <f>INDEX(AI:AI,W200+1)</f>
        <v>5</v>
      </c>
      <c r="W202" s="19"/>
      <c r="X202" s="13" t="str">
        <f>INDEX(AQ:AQ,W200+1)</f>
        <v>このサポートがボードに出たとき、エネルギー化4を行う。</v>
      </c>
      <c r="Y202" s="31"/>
      <c r="Z202" s="31"/>
      <c r="AA202" s="32"/>
      <c r="BF202" s="12" t="s">
        <v>0</v>
      </c>
      <c r="BG202" s="3">
        <v>201</v>
      </c>
    </row>
    <row r="203" spans="1:59">
      <c r="A203" s="3" t="str">
        <f t="shared" si="40"/>
        <v>|色|白|レアリティ|アンコモン|マナコスト|5|</v>
      </c>
      <c r="B203" s="3" t="s">
        <v>0</v>
      </c>
      <c r="C203" s="3" t="s">
        <v>83</v>
      </c>
      <c r="D203" s="7" t="s">
        <v>6</v>
      </c>
      <c r="E203" s="3" t="s">
        <v>83</v>
      </c>
      <c r="F203" s="3" t="str">
        <f>IF(R202=0,"",R202)</f>
        <v>白</v>
      </c>
      <c r="G203" s="3" t="s">
        <v>83</v>
      </c>
      <c r="H203" s="7" t="s">
        <v>92</v>
      </c>
      <c r="I203" s="3" t="s">
        <v>83</v>
      </c>
      <c r="J203" s="3" t="str">
        <f>IF(T202=0,"",T202)</f>
        <v>アンコモン</v>
      </c>
      <c r="K203" s="3" t="s">
        <v>83</v>
      </c>
      <c r="L203" s="7" t="s">
        <v>93</v>
      </c>
      <c r="M203" s="3" t="s">
        <v>83</v>
      </c>
      <c r="N203" s="3">
        <f>IF(V202=0,"",V202)</f>
        <v>5</v>
      </c>
      <c r="O203" s="3" t="s">
        <v>83</v>
      </c>
      <c r="Q203" s="12" t="s">
        <v>11</v>
      </c>
      <c r="R203" s="13" t="str">
        <f>INDEX(AL:AL,W200+1)</f>
        <v>サポート</v>
      </c>
      <c r="S203" s="18" t="s">
        <v>94</v>
      </c>
      <c r="T203" s="13">
        <f>INDEX(AN:AN,W200+1)</f>
        <v>0</v>
      </c>
      <c r="U203" s="13">
        <f>INDEX(AO:AO,W200+1)</f>
        <v>0</v>
      </c>
      <c r="V203" s="13">
        <f>INDEX(AP:AP,W200+1)</f>
        <v>0</v>
      </c>
      <c r="W203" s="19"/>
      <c r="X203" s="13" t="str">
        <f>INDEX(AZ:AZ,W200+1)</f>
        <v>この</v>
      </c>
      <c r="Y203" s="13" t="str">
        <f>INDEX(BA:BA,W200+1)</f>
        <v/>
      </c>
      <c r="Z203" s="13" t="str">
        <f>INDEX(BB:BB,W200+1)</f>
        <v/>
      </c>
      <c r="AA203" s="13">
        <f>INDEX(BC:BC,W200+1)</f>
        <v>0</v>
      </c>
      <c r="BF203" s="12" t="s">
        <v>0</v>
      </c>
      <c r="BG203" s="3">
        <v>202</v>
      </c>
    </row>
    <row r="204" spans="1:59">
      <c r="A204" s="3" t="str">
        <f t="shared" si="40"/>
        <v>|種別|サポート|サブタイプ||||</v>
      </c>
      <c r="B204" s="3" t="s">
        <v>0</v>
      </c>
      <c r="C204" s="3" t="s">
        <v>83</v>
      </c>
      <c r="D204" s="7" t="s">
        <v>11</v>
      </c>
      <c r="E204" s="3" t="s">
        <v>83</v>
      </c>
      <c r="F204" s="3" t="str">
        <f>IF(R203=0,"",R203)</f>
        <v>サポート</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このサポートがボードに出たとき、エネルギー化4を行う。&amp;br;超過2：あなたは3点のライフを得る。</v>
      </c>
      <c r="S204" s="14"/>
      <c r="T204" s="14"/>
      <c r="U204" s="14"/>
      <c r="V204" s="15"/>
      <c r="W204" s="19"/>
      <c r="X204" s="11"/>
      <c r="Y204" s="11"/>
      <c r="Z204" s="11"/>
      <c r="AA204" s="33"/>
      <c r="BF204" s="12" t="s">
        <v>0</v>
      </c>
      <c r="BG204" s="3">
        <v>203</v>
      </c>
    </row>
    <row r="205" spans="1:59">
      <c r="A205" s="3" t="str">
        <f t="shared" si="40"/>
        <v>|テキスト|&gt;|&gt;|&gt;|&gt;|このサポートがボードに出たとき、エネルギー化4を行う。&amp;br;超過2：あなたは3点のライフを得る。|</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このサポートがボードに出たとき、エネルギー化4を行う。&amp;br;超過2：あなたは3点のライフを得る。</v>
      </c>
      <c r="O205" s="3" t="s">
        <v>83</v>
      </c>
      <c r="Q205" s="17" t="s">
        <v>27</v>
      </c>
      <c r="R205" s="13" t="str">
        <f>INDEX(BE:BE,W200+1)</f>
        <v>When this Support enters the board, Energize 4.&amp;br;Overload 2: You gain 3 life.</v>
      </c>
      <c r="S205" s="14" t="s">
        <v>324</v>
      </c>
      <c r="T205" s="13" t="str">
        <f>IF(X205="","",X205&amp;IF(Y205="",""," "&amp;Y205)&amp;IF(Z205="",""," "&amp;Z205)&amp;IF(AA205="",""," "&amp;AA205))</f>
        <v/>
      </c>
      <c r="U205" s="14"/>
      <c r="V205" s="15"/>
      <c r="W205" s="19" t="s">
        <v>116</v>
      </c>
      <c r="X205" s="12" t="str">
        <f t="shared" ref="X205:AA205" si="42">IF(ISERROR(IF(LEN(X204)&gt;1,X204,VLOOKUP(X203,$AC:$AD,2,FALSE))),"",IF(LEN(X204)&gt;1,X204,VLOOKUP(X203,$AC:$AD,2,FALSE)))</f>
        <v/>
      </c>
      <c r="Y205" s="12" t="str">
        <f t="shared" si="42"/>
        <v/>
      </c>
      <c r="Z205" s="12" t="str">
        <f t="shared" si="42"/>
        <v/>
      </c>
      <c r="AA205" s="12" t="str">
        <f t="shared" si="42"/>
        <v> </v>
      </c>
      <c r="BF205" s="12" t="s">
        <v>0</v>
      </c>
      <c r="BG205" s="3">
        <v>204</v>
      </c>
    </row>
    <row r="206" spans="1:59">
      <c r="A206" s="3" t="str">
        <f t="shared" si="40"/>
        <v>|英テキスト|&gt;|&gt;|&gt;|&gt;|When this Support enters the board, Energize 4.&amp;br;Overload 2: You gain 3 life.|</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When this Support enters the board, Energize 4.&amp;br;Overload 2: You gain 3 life.</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40"/>
        <v>|PT|&gt;||シールド数|&gt;|3|</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f>IF(R207=0,"",R207)</f>
        <v>3</v>
      </c>
      <c r="O207" s="3" t="s">
        <v>83</v>
      </c>
      <c r="Q207" s="20" t="s">
        <v>19</v>
      </c>
      <c r="R207" s="13">
        <f>INDEX(AW:AW,W200+1)</f>
        <v>3</v>
      </c>
      <c r="S207" s="21"/>
      <c r="T207" s="21"/>
      <c r="U207" s="21"/>
      <c r="V207" s="22"/>
      <c r="W207" s="23"/>
      <c r="X207" s="24"/>
      <c r="Y207" s="34"/>
      <c r="Z207" s="34"/>
      <c r="AA207" s="35"/>
      <c r="BF207" s="12" t="s">
        <v>0</v>
      </c>
      <c r="BG207" s="3">
        <v>206</v>
      </c>
    </row>
    <row r="208" spans="1:59">
      <c r="A208" s="3" t="str">
        <f t="shared" si="40"/>
        <v>&amp;br;&amp;br;</v>
      </c>
      <c r="B208" s="3" t="s">
        <v>0</v>
      </c>
      <c r="C208" s="3" t="s">
        <v>142</v>
      </c>
      <c r="R208" s="3"/>
      <c r="S208" s="3"/>
      <c r="T208" s="3"/>
      <c r="U208" s="3"/>
      <c r="V208" s="3"/>
      <c r="BF208" s="12" t="s">
        <v>0</v>
      </c>
      <c r="BG208" s="3">
        <v>207</v>
      </c>
    </row>
    <row r="209" spans="1:59">
      <c r="A209" s="3" t="str">
        <f t="shared" si="40"/>
        <v>#back(text=戻る,left)</v>
      </c>
      <c r="B209" s="3" t="s">
        <v>0</v>
      </c>
      <c r="C209" s="3" t="s">
        <v>151</v>
      </c>
      <c r="R209" s="3"/>
      <c r="S209" s="3"/>
      <c r="T209" s="3"/>
      <c r="U209" s="3"/>
      <c r="V209" s="3"/>
      <c r="BF209" s="12" t="s">
        <v>0</v>
      </c>
      <c r="BG209" s="3">
        <v>208</v>
      </c>
    </row>
    <row r="210" spans="1:59">
      <c r="A210" s="3" t="str">
        <f t="shared" si="40"/>
        <v>&amp;br;</v>
      </c>
      <c r="B210" s="3" t="s">
        <v>0</v>
      </c>
      <c r="C210" s="3" t="s">
        <v>161</v>
      </c>
      <c r="R210" s="3"/>
      <c r="S210" s="3"/>
      <c r="T210" s="3"/>
      <c r="U210" s="3"/>
      <c r="V210" s="3"/>
      <c r="BF210" s="12" t="s">
        <v>0</v>
      </c>
      <c r="BG210" s="3">
        <v>209</v>
      </c>
    </row>
    <row r="211" spans="1:59">
      <c r="A211" s="3" t="str">
        <f t="shared" si="40"/>
        <v>#comment(above,nsize=[15],size=[30],num=[10])</v>
      </c>
      <c r="B211" s="3" t="s">
        <v>0</v>
      </c>
      <c r="C211" s="3" t="s">
        <v>170</v>
      </c>
      <c r="R211" s="3"/>
      <c r="S211" s="3"/>
      <c r="T211" s="3"/>
      <c r="U211" s="3"/>
      <c r="V211" s="3"/>
      <c r="BF211" s="12" t="s">
        <v>0</v>
      </c>
      <c r="BG211" s="3">
        <v>210</v>
      </c>
    </row>
    <row r="212" spans="1:59">
      <c r="A212" s="3" t="str">
        <f t="shared" si="40"/>
        <v>&amp;br;&amp;br;</v>
      </c>
      <c r="B212" s="3" t="s">
        <v>0</v>
      </c>
      <c r="C212" s="3" t="s">
        <v>142</v>
      </c>
      <c r="R212" s="3"/>
      <c r="S212" s="3"/>
      <c r="T212" s="3"/>
      <c r="U212" s="3"/>
      <c r="V212" s="3"/>
      <c r="BF212" s="12" t="s">
        <v>0</v>
      </c>
      <c r="BG212" s="3">
        <v>211</v>
      </c>
    </row>
    <row r="213" spans="1:59">
      <c r="A213" s="3" t="str">
        <f t="shared" si="40"/>
        <v/>
      </c>
      <c r="B213" s="3" t="s">
        <v>0</v>
      </c>
      <c r="Q213" s="8"/>
      <c r="R213" s="9"/>
      <c r="S213" s="9"/>
      <c r="T213" s="9"/>
      <c r="U213" s="9"/>
      <c r="V213" s="10"/>
      <c r="W213" s="11">
        <v>17</v>
      </c>
      <c r="X213" s="8"/>
      <c r="Y213" s="29"/>
      <c r="Z213" s="29"/>
      <c r="AA213" s="30"/>
      <c r="BF213" s="12" t="s">
        <v>0</v>
      </c>
      <c r="BG213" s="3">
        <v>212</v>
      </c>
    </row>
    <row r="214" spans="1:59">
      <c r="A214" s="3" t="str">
        <f t="shared" si="40"/>
        <v>*小物作りの達人/Master Trinketeer</v>
      </c>
      <c r="B214" s="3" t="s">
        <v>0</v>
      </c>
      <c r="C214" s="3" t="str">
        <f>"*"&amp;R214&amp;"/"&amp;T214</f>
        <v>*小物作りの達人/Master Trinketeer</v>
      </c>
      <c r="Q214" s="12" t="s">
        <v>9</v>
      </c>
      <c r="R214" s="13" t="str">
        <f>INDEX(AJ:AJ,W213+1)</f>
        <v>小物作りの達人</v>
      </c>
      <c r="S214" s="14" t="s">
        <v>10</v>
      </c>
      <c r="T214" s="13" t="str">
        <f>INDEX(AK:AK,W213+1)</f>
        <v>Master Trinketeer</v>
      </c>
      <c r="U214" s="14"/>
      <c r="V214" s="15"/>
      <c r="W214" s="16"/>
      <c r="X214" s="12"/>
      <c r="Y214" s="31"/>
      <c r="Z214" s="31"/>
      <c r="AA214" s="32"/>
      <c r="BF214" s="12" t="s">
        <v>0</v>
      </c>
      <c r="BG214" s="3">
        <v>213</v>
      </c>
    </row>
    <row r="215" spans="1:59">
      <c r="A215" s="3" t="str">
        <f t="shared" si="40"/>
        <v>|LEFT:80|LEFT:100|LEFT:100|LEFT:100|LEFT:100|LEFT:100|c</v>
      </c>
      <c r="B215" s="3" t="s">
        <v>0</v>
      </c>
      <c r="C215" s="3" t="s">
        <v>83</v>
      </c>
      <c r="D215" s="6" t="str">
        <f>$Q$1</f>
        <v>LEFT:80</v>
      </c>
      <c r="E215" s="6" t="s">
        <v>83</v>
      </c>
      <c r="F215" s="6" t="str">
        <f t="shared" ref="F215:J215" si="43">$R$1</f>
        <v>LEFT:100</v>
      </c>
      <c r="G215" s="6" t="s">
        <v>83</v>
      </c>
      <c r="H215" s="6" t="str">
        <f t="shared" si="43"/>
        <v>LEFT:100</v>
      </c>
      <c r="I215" s="6" t="s">
        <v>83</v>
      </c>
      <c r="J215" s="6" t="str">
        <f t="shared" si="43"/>
        <v>LEFT:100</v>
      </c>
      <c r="K215" s="6" t="s">
        <v>83</v>
      </c>
      <c r="L215" s="6" t="str">
        <f>$R$1</f>
        <v>LEFT:100</v>
      </c>
      <c r="M215" s="6" t="s">
        <v>83</v>
      </c>
      <c r="N215" s="6" t="str">
        <f>$R$1</f>
        <v>LEFT:100</v>
      </c>
      <c r="O215" s="3" t="s">
        <v>83</v>
      </c>
      <c r="P215" s="3" t="s">
        <v>84</v>
      </c>
      <c r="Q215" s="17" t="s">
        <v>6</v>
      </c>
      <c r="R215" s="13" t="str">
        <f>INDEX(AF:AF,W213+1)</f>
        <v>白</v>
      </c>
      <c r="S215" s="18" t="s">
        <v>7</v>
      </c>
      <c r="T215" s="13" t="str">
        <f>INDEX(AG:AG,W213+1)</f>
        <v>レア</v>
      </c>
      <c r="U215" s="18" t="s">
        <v>8</v>
      </c>
      <c r="V215" s="13">
        <f>INDEX(AI:AI,W213+1)</f>
        <v>15</v>
      </c>
      <c r="W215" s="19"/>
      <c r="X215" s="13" t="str">
        <f>INDEX(AQ:AQ,W213+1)</f>
        <v>このクリーチャーが戦場に出ている間、あなたがコントロールする各構築物は+2/+2の修整を受ける。</v>
      </c>
      <c r="Y215" s="31"/>
      <c r="Z215" s="31"/>
      <c r="AA215" s="32"/>
      <c r="BF215" s="12" t="s">
        <v>0</v>
      </c>
      <c r="BG215" s="3">
        <v>214</v>
      </c>
    </row>
    <row r="216" spans="1:59">
      <c r="A216" s="3" t="str">
        <f t="shared" si="40"/>
        <v>|色|白|レアリティ|レア|マナコスト|15|</v>
      </c>
      <c r="B216" s="3" t="s">
        <v>0</v>
      </c>
      <c r="C216" s="3" t="s">
        <v>83</v>
      </c>
      <c r="D216" s="7" t="s">
        <v>6</v>
      </c>
      <c r="E216" s="3" t="s">
        <v>83</v>
      </c>
      <c r="F216" s="3" t="str">
        <f>IF(R215=0,"",R215)</f>
        <v>白</v>
      </c>
      <c r="G216" s="3" t="s">
        <v>83</v>
      </c>
      <c r="H216" s="7" t="s">
        <v>92</v>
      </c>
      <c r="I216" s="3" t="s">
        <v>83</v>
      </c>
      <c r="J216" s="3" t="str">
        <f>IF(T215=0,"",T215)</f>
        <v>レア</v>
      </c>
      <c r="K216" s="3" t="s">
        <v>83</v>
      </c>
      <c r="L216" s="7" t="s">
        <v>93</v>
      </c>
      <c r="M216" s="3" t="s">
        <v>83</v>
      </c>
      <c r="N216" s="3">
        <f>IF(V215=0,"",V215)</f>
        <v>15</v>
      </c>
      <c r="O216" s="3" t="s">
        <v>83</v>
      </c>
      <c r="Q216" s="12" t="s">
        <v>11</v>
      </c>
      <c r="R216" s="13" t="str">
        <f>INDEX(AL:AL,W213+1)</f>
        <v>クリーチャー</v>
      </c>
      <c r="S216" s="18" t="s">
        <v>94</v>
      </c>
      <c r="T216" s="13" t="str">
        <f>INDEX(AN:AN,W213+1)</f>
        <v>ドワーフ</v>
      </c>
      <c r="U216" s="13" t="str">
        <f>INDEX(AO:AO,W213+1)</f>
        <v>工匠</v>
      </c>
      <c r="V216" s="13">
        <f>INDEX(AP:AP,W213+1)</f>
        <v>0</v>
      </c>
      <c r="W216" s="19"/>
      <c r="X216" s="13" t="str">
        <f>INDEX(AZ:AZ,W213+1)</f>
        <v>この</v>
      </c>
      <c r="Y216" s="13" t="str">
        <f>INDEX(BA:BA,W213+1)</f>
        <v/>
      </c>
      <c r="Z216" s="13" t="str">
        <f>INDEX(BB:BB,W213+1)</f>
        <v/>
      </c>
      <c r="AA216" s="13">
        <f>INDEX(BC:BC,W213+1)</f>
        <v>0</v>
      </c>
      <c r="BF216" s="12" t="s">
        <v>0</v>
      </c>
      <c r="BG216" s="3">
        <v>215</v>
      </c>
    </row>
    <row r="217" spans="1:59">
      <c r="A217" s="3" t="str">
        <f t="shared" si="40"/>
        <v>|種別|クリーチャー|サブタイプ|ドワーフ|工匠||</v>
      </c>
      <c r="B217" s="3" t="s">
        <v>0</v>
      </c>
      <c r="C217" s="3" t="s">
        <v>83</v>
      </c>
      <c r="D217" s="7" t="s">
        <v>11</v>
      </c>
      <c r="E217" s="3" t="s">
        <v>83</v>
      </c>
      <c r="F217" s="3" t="str">
        <f>IF(R216=0,"",R216)</f>
        <v>クリーチャー</v>
      </c>
      <c r="G217" s="3" t="s">
        <v>83</v>
      </c>
      <c r="H217" s="7" t="s">
        <v>104</v>
      </c>
      <c r="I217" s="3" t="s">
        <v>83</v>
      </c>
      <c r="J217" s="3" t="str">
        <f>IF(T216=0,"",T216)</f>
        <v>ドワーフ</v>
      </c>
      <c r="K217" s="3" t="s">
        <v>83</v>
      </c>
      <c r="L217" s="3" t="str">
        <f>IF(U216=0,"",U216)</f>
        <v>工匠</v>
      </c>
      <c r="M217" s="3" t="s">
        <v>83</v>
      </c>
      <c r="N217" s="3" t="str">
        <f>IF(V216=0,"",V216)</f>
        <v/>
      </c>
      <c r="O217" s="3" t="s">
        <v>83</v>
      </c>
      <c r="Q217" s="12" t="s">
        <v>105</v>
      </c>
      <c r="R217" s="13" t="str">
        <f>INDEX(BD:BD,W213+1)</f>
        <v>このクリーチャーが戦場に出ている間、あなたがコントロールする各構築物は+2/+2の修整を受ける。&amp;br;ジェム2個を起動する：飛行を持つ1/1の飛行機械･トークンを2体召喚する。</v>
      </c>
      <c r="S217" s="14"/>
      <c r="T217" s="14"/>
      <c r="U217" s="14"/>
      <c r="V217" s="15"/>
      <c r="W217" s="19"/>
      <c r="X217" s="11"/>
      <c r="Y217" s="11"/>
      <c r="Z217" s="11"/>
      <c r="AA217" s="33"/>
      <c r="BF217" s="12" t="s">
        <v>0</v>
      </c>
      <c r="BG217" s="3">
        <v>216</v>
      </c>
    </row>
    <row r="218" spans="1:59">
      <c r="A218" s="3" t="str">
        <f t="shared" si="40"/>
        <v>|テキスト|&gt;|&gt;|&gt;|&gt;|このクリーチャーが戦場に出ている間、あなたがコントロールする各構築物は+2/+2の修整を受ける。&amp;br;ジェム2個を起動する：飛行を持つ1/1の飛行機械･トークンを2体召喚する。|</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このクリーチャーが戦場に出ている間、あなたがコントロールする各構築物は+2/+2の修整を受ける。&amp;br;ジェム2個を起動する：飛行を持つ1/1の飛行機械･トークンを2体召喚する。</v>
      </c>
      <c r="O218" s="3" t="s">
        <v>83</v>
      </c>
      <c r="Q218" s="17" t="s">
        <v>27</v>
      </c>
      <c r="R218" s="13" t="str">
        <f>INDEX(BE:BE,W213+1)</f>
        <v>While this creature is on the battlefield, each construct you control gets +2/+2.&amp;br;Activate 2: Summon 2 1/1 Thopter tokens with Flying.</v>
      </c>
      <c r="S218" s="14" t="s">
        <v>324</v>
      </c>
      <c r="T218" s="13" t="str">
        <f>IF(X218="","",X218&amp;IF(Y218="",""," "&amp;Y218)&amp;IF(Z218="",""," "&amp;Z218)&amp;IF(AA218="",""," "&amp;AA218))</f>
        <v/>
      </c>
      <c r="U218" s="14"/>
      <c r="V218" s="15"/>
      <c r="W218" s="19" t="s">
        <v>116</v>
      </c>
      <c r="X218" s="12" t="str">
        <f t="shared" ref="X218:AA218" si="44">IF(ISERROR(IF(LEN(X217)&gt;1,X217,VLOOKUP(X216,$AC:$AD,2,FALSE))),"",IF(LEN(X217)&gt;1,X217,VLOOKUP(X216,$AC:$AD,2,FALSE)))</f>
        <v/>
      </c>
      <c r="Y218" s="12" t="str">
        <f t="shared" si="44"/>
        <v/>
      </c>
      <c r="Z218" s="12" t="str">
        <f t="shared" si="44"/>
        <v/>
      </c>
      <c r="AA218" s="12" t="str">
        <f t="shared" si="44"/>
        <v> </v>
      </c>
      <c r="BF218" s="12" t="s">
        <v>0</v>
      </c>
      <c r="BG218" s="3">
        <v>217</v>
      </c>
    </row>
    <row r="219" spans="1:59">
      <c r="A219" s="3" t="str">
        <f t="shared" si="40"/>
        <v>|英テキスト|&gt;|&gt;|&gt;|&gt;|While this creature is on the battlefield, each construct you control gets +2/+2.&amp;br;Activate 2: Summon 2 1/1 Thopter tokens with Flying.|</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While this creature is on the battlefield, each construct you control gets +2/+2.&amp;br;Activate 2: Summon 2 1/1 Thopter tokens with Flying.</v>
      </c>
      <c r="O219" s="3" t="s">
        <v>83</v>
      </c>
      <c r="Q219" s="12" t="s">
        <v>18</v>
      </c>
      <c r="R219" s="13" t="str">
        <f>IF(INDEX(AX:AX,W213+1)="",0,INDEX(AX:AX,W213+1)&amp;"/"&amp;INDEX(AY:AY,W213+1))</f>
        <v>6/5</v>
      </c>
      <c r="S219" s="14"/>
      <c r="T219" s="14"/>
      <c r="U219" s="14"/>
      <c r="V219" s="15"/>
      <c r="W219" s="19"/>
      <c r="X219" s="12"/>
      <c r="Y219" s="31"/>
      <c r="Z219" s="31"/>
      <c r="AA219" s="32"/>
      <c r="BF219" s="12" t="s">
        <v>0</v>
      </c>
      <c r="BG219" s="3">
        <v>218</v>
      </c>
    </row>
    <row r="220" spans="1:59">
      <c r="A220" s="3" t="str">
        <f t="shared" si="40"/>
        <v>|PT|&gt;|6/5|シールド数|&gt;||</v>
      </c>
      <c r="B220" s="3" t="s">
        <v>0</v>
      </c>
      <c r="C220" s="3" t="s">
        <v>83</v>
      </c>
      <c r="D220" s="3" t="s">
        <v>18</v>
      </c>
      <c r="E220" s="3" t="s">
        <v>83</v>
      </c>
      <c r="F220" s="3" t="s">
        <v>115</v>
      </c>
      <c r="G220" s="3" t="s">
        <v>83</v>
      </c>
      <c r="H220" s="3" t="str">
        <f>IF(R219=0,"",R219)</f>
        <v>6/5</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40"/>
        <v>&amp;br;&amp;br;</v>
      </c>
      <c r="B221" s="3" t="s">
        <v>0</v>
      </c>
      <c r="C221" s="3" t="s">
        <v>142</v>
      </c>
      <c r="R221" s="3"/>
      <c r="S221" s="3"/>
      <c r="T221" s="3"/>
      <c r="U221" s="3"/>
      <c r="V221" s="3"/>
      <c r="BF221" s="12" t="s">
        <v>0</v>
      </c>
      <c r="BG221" s="3">
        <v>220</v>
      </c>
    </row>
    <row r="222" spans="1:59">
      <c r="A222" s="3" t="str">
        <f t="shared" si="40"/>
        <v>#back(text=戻る,left)</v>
      </c>
      <c r="B222" s="3" t="s">
        <v>0</v>
      </c>
      <c r="C222" s="3" t="s">
        <v>151</v>
      </c>
      <c r="R222" s="3"/>
      <c r="S222" s="3"/>
      <c r="T222" s="3"/>
      <c r="U222" s="3"/>
      <c r="V222" s="3"/>
      <c r="BF222" s="12" t="s">
        <v>0</v>
      </c>
      <c r="BG222" s="3">
        <v>221</v>
      </c>
    </row>
    <row r="223" spans="1:59">
      <c r="A223" s="3" t="str">
        <f t="shared" si="40"/>
        <v>&amp;br;</v>
      </c>
      <c r="B223" s="3" t="s">
        <v>0</v>
      </c>
      <c r="C223" s="3" t="s">
        <v>161</v>
      </c>
      <c r="R223" s="3"/>
      <c r="S223" s="3"/>
      <c r="T223" s="3"/>
      <c r="U223" s="3"/>
      <c r="V223" s="3"/>
      <c r="BF223" s="12" t="s">
        <v>0</v>
      </c>
      <c r="BG223" s="3">
        <v>222</v>
      </c>
    </row>
    <row r="224" spans="1:59">
      <c r="A224" s="3" t="str">
        <f t="shared" si="40"/>
        <v>#comment(above,nsize=[15],size=[30],num=[10])</v>
      </c>
      <c r="B224" s="3" t="s">
        <v>0</v>
      </c>
      <c r="C224" s="3" t="s">
        <v>170</v>
      </c>
      <c r="R224" s="3"/>
      <c r="S224" s="3"/>
      <c r="T224" s="3"/>
      <c r="U224" s="3"/>
      <c r="V224" s="3"/>
      <c r="BF224" s="12" t="s">
        <v>0</v>
      </c>
      <c r="BG224" s="3">
        <v>223</v>
      </c>
    </row>
    <row r="225" spans="1:59">
      <c r="A225" s="3" t="str">
        <f t="shared" si="40"/>
        <v>&amp;br;&amp;br;</v>
      </c>
      <c r="B225" s="3" t="s">
        <v>0</v>
      </c>
      <c r="C225" s="3" t="s">
        <v>142</v>
      </c>
      <c r="R225" s="3"/>
      <c r="S225" s="3"/>
      <c r="T225" s="3"/>
      <c r="U225" s="3"/>
      <c r="V225" s="3"/>
      <c r="BF225" s="12" t="s">
        <v>0</v>
      </c>
      <c r="BG225" s="3">
        <v>224</v>
      </c>
    </row>
    <row r="226" spans="1:59">
      <c r="A226" s="3" t="str">
        <f t="shared" si="40"/>
        <v/>
      </c>
      <c r="B226" s="3" t="s">
        <v>0</v>
      </c>
      <c r="Q226" s="8"/>
      <c r="R226" s="9"/>
      <c r="S226" s="9"/>
      <c r="T226" s="9"/>
      <c r="U226" s="9"/>
      <c r="V226" s="10"/>
      <c r="W226" s="11">
        <v>18</v>
      </c>
      <c r="X226" s="8"/>
      <c r="Y226" s="29"/>
      <c r="Z226" s="29"/>
      <c r="AA226" s="30"/>
      <c r="BF226" s="12" t="s">
        <v>0</v>
      </c>
      <c r="BG226" s="3">
        <v>225</v>
      </c>
    </row>
    <row r="227" spans="1:59">
      <c r="A227" s="3" t="str">
        <f t="shared" si="40"/>
        <v>*模範的な造り手/Toolcraft Exemplar</v>
      </c>
      <c r="B227" s="3" t="s">
        <v>0</v>
      </c>
      <c r="C227" s="3" t="str">
        <f>"*"&amp;R227&amp;"/"&amp;T227</f>
        <v>*模範的な造り手/Toolcraft Exemplar</v>
      </c>
      <c r="Q227" s="12" t="s">
        <v>9</v>
      </c>
      <c r="R227" s="13" t="str">
        <f>INDEX(AJ:AJ,W226+1)</f>
        <v>模範的な造り手</v>
      </c>
      <c r="S227" s="14" t="s">
        <v>10</v>
      </c>
      <c r="T227" s="13" t="str">
        <f>INDEX(AK:AK,W226+1)</f>
        <v>Toolcraft Exemplar</v>
      </c>
      <c r="U227" s="14"/>
      <c r="V227" s="15"/>
      <c r="W227" s="16"/>
      <c r="X227" s="12"/>
      <c r="Y227" s="31"/>
      <c r="Z227" s="31"/>
      <c r="AA227" s="32"/>
      <c r="BF227" s="12" t="s">
        <v>0</v>
      </c>
      <c r="BG227" s="3">
        <v>226</v>
      </c>
    </row>
    <row r="228" spans="1:59">
      <c r="A228" s="3" t="str">
        <f t="shared" si="40"/>
        <v>|LEFT:80|LEFT:100|LEFT:100|LEFT:100|LEFT:100|LEFT:100|c</v>
      </c>
      <c r="B228" s="3" t="s">
        <v>0</v>
      </c>
      <c r="C228" s="3" t="s">
        <v>83</v>
      </c>
      <c r="D228" s="6" t="str">
        <f>$Q$1</f>
        <v>LEFT:80</v>
      </c>
      <c r="E228" s="6" t="s">
        <v>83</v>
      </c>
      <c r="F228" s="6" t="str">
        <f t="shared" ref="F228:J228" si="45">$R$1</f>
        <v>LEFT:100</v>
      </c>
      <c r="G228" s="6" t="s">
        <v>83</v>
      </c>
      <c r="H228" s="6" t="str">
        <f t="shared" si="45"/>
        <v>LEFT:100</v>
      </c>
      <c r="I228" s="6" t="s">
        <v>83</v>
      </c>
      <c r="J228" s="6" t="str">
        <f t="shared" si="45"/>
        <v>LEFT:100</v>
      </c>
      <c r="K228" s="6" t="s">
        <v>83</v>
      </c>
      <c r="L228" s="6" t="str">
        <f>$R$1</f>
        <v>LEFT:100</v>
      </c>
      <c r="M228" s="6" t="s">
        <v>83</v>
      </c>
      <c r="N228" s="6" t="str">
        <f>$R$1</f>
        <v>LEFT:100</v>
      </c>
      <c r="O228" s="3" t="s">
        <v>83</v>
      </c>
      <c r="P228" s="3" t="s">
        <v>84</v>
      </c>
      <c r="Q228" s="17" t="s">
        <v>6</v>
      </c>
      <c r="R228" s="13" t="str">
        <f>INDEX(AF:AF,W226+1)</f>
        <v>白</v>
      </c>
      <c r="S228" s="18" t="s">
        <v>7</v>
      </c>
      <c r="T228" s="13" t="str">
        <f>INDEX(AG:AG,W226+1)</f>
        <v>レア</v>
      </c>
      <c r="U228" s="18" t="s">
        <v>8</v>
      </c>
      <c r="V228" s="13">
        <f>INDEX(AI:AI,W226+1)</f>
        <v>16</v>
      </c>
      <c r="W228" s="19"/>
      <c r="X228" s="13" t="str">
        <f>INDEX(AQ:AQ,W226+1)</f>
        <v>あなたのターン開始時に、あなたが無色のサポートを1個以上コントロールしている場合、このクリーチャーは+2/+1の修整を受ける。</v>
      </c>
      <c r="Y228" s="31"/>
      <c r="Z228" s="31"/>
      <c r="AA228" s="32"/>
      <c r="BF228" s="12" t="s">
        <v>0</v>
      </c>
      <c r="BG228" s="3">
        <v>227</v>
      </c>
    </row>
    <row r="229" spans="1:59">
      <c r="A229" s="3" t="str">
        <f t="shared" si="40"/>
        <v>|色|白|レアリティ|レア|マナコスト|16|</v>
      </c>
      <c r="B229" s="3" t="s">
        <v>0</v>
      </c>
      <c r="C229" s="3" t="s">
        <v>83</v>
      </c>
      <c r="D229" s="7" t="s">
        <v>6</v>
      </c>
      <c r="E229" s="3" t="s">
        <v>83</v>
      </c>
      <c r="F229" s="3" t="str">
        <f>IF(R228=0,"",R228)</f>
        <v>白</v>
      </c>
      <c r="G229" s="3" t="s">
        <v>83</v>
      </c>
      <c r="H229" s="7" t="s">
        <v>92</v>
      </c>
      <c r="I229" s="3" t="s">
        <v>83</v>
      </c>
      <c r="J229" s="3" t="str">
        <f>IF(T228=0,"",T228)</f>
        <v>レア</v>
      </c>
      <c r="K229" s="3" t="s">
        <v>83</v>
      </c>
      <c r="L229" s="7" t="s">
        <v>93</v>
      </c>
      <c r="M229" s="3" t="s">
        <v>83</v>
      </c>
      <c r="N229" s="3">
        <f>IF(V228=0,"",V228)</f>
        <v>16</v>
      </c>
      <c r="O229" s="3" t="s">
        <v>83</v>
      </c>
      <c r="Q229" s="12" t="s">
        <v>11</v>
      </c>
      <c r="R229" s="13" t="str">
        <f>INDEX(AL:AL,W226+1)</f>
        <v>クリーチャー</v>
      </c>
      <c r="S229" s="18" t="s">
        <v>94</v>
      </c>
      <c r="T229" s="13" t="str">
        <f>INDEX(AN:AN,W226+1)</f>
        <v>ドワーフ</v>
      </c>
      <c r="U229" s="13" t="str">
        <f>INDEX(AO:AO,W226+1)</f>
        <v>工匠</v>
      </c>
      <c r="V229" s="13">
        <f>INDEX(AP:AP,W226+1)</f>
        <v>0</v>
      </c>
      <c r="W229" s="19"/>
      <c r="X229" s="13" t="str">
        <f>INDEX(AZ:AZ,W226+1)</f>
        <v>あな</v>
      </c>
      <c r="Y229" s="13" t="str">
        <f>INDEX(BA:BA,W226+1)</f>
        <v/>
      </c>
      <c r="Z229" s="13" t="str">
        <f>INDEX(BB:BB,W226+1)</f>
        <v/>
      </c>
      <c r="AA229" s="13">
        <f>INDEX(BC:BC,W226+1)</f>
        <v>0</v>
      </c>
      <c r="BF229" s="12" t="s">
        <v>0</v>
      </c>
      <c r="BG229" s="3">
        <v>228</v>
      </c>
    </row>
    <row r="230" spans="1:59">
      <c r="A230" s="3" t="str">
        <f t="shared" si="40"/>
        <v>|種別|クリーチャー|サブタイプ|ドワーフ|工匠||</v>
      </c>
      <c r="B230" s="3" t="s">
        <v>0</v>
      </c>
      <c r="C230" s="3" t="s">
        <v>83</v>
      </c>
      <c r="D230" s="7" t="s">
        <v>11</v>
      </c>
      <c r="E230" s="3" t="s">
        <v>83</v>
      </c>
      <c r="F230" s="3" t="str">
        <f>IF(R229=0,"",R229)</f>
        <v>クリーチャー</v>
      </c>
      <c r="G230" s="3" t="s">
        <v>83</v>
      </c>
      <c r="H230" s="7" t="s">
        <v>104</v>
      </c>
      <c r="I230" s="3" t="s">
        <v>83</v>
      </c>
      <c r="J230" s="3" t="str">
        <f>IF(T229=0,"",T229)</f>
        <v>ドワーフ</v>
      </c>
      <c r="K230" s="3" t="s">
        <v>83</v>
      </c>
      <c r="L230" s="3" t="str">
        <f>IF(U229=0,"",U229)</f>
        <v>工匠</v>
      </c>
      <c r="M230" s="3" t="s">
        <v>83</v>
      </c>
      <c r="N230" s="3" t="str">
        <f>IF(V229=0,"",V229)</f>
        <v/>
      </c>
      <c r="O230" s="3" t="s">
        <v>83</v>
      </c>
      <c r="Q230" s="12" t="s">
        <v>105</v>
      </c>
      <c r="R230" s="13" t="str">
        <f>INDEX(BD:BD,W226+1)</f>
        <v>あなたのターン開始時に、あなたが無色のサポートを1個以上コントロールしている場合、このクリーチャーは+2/+1の修整を受ける。&amp;br;あなたのターン開始時に、あなたが無色のサポートを3個以上コントロールしている場合、あなたのターン終了時まで、このクリーチャーは先制攻撃を得る。</v>
      </c>
      <c r="S230" s="14"/>
      <c r="T230" s="14"/>
      <c r="U230" s="14"/>
      <c r="V230" s="15"/>
      <c r="W230" s="19"/>
      <c r="X230" s="11"/>
      <c r="Y230" s="11"/>
      <c r="Z230" s="11"/>
      <c r="AA230" s="33"/>
      <c r="BF230" s="12" t="s">
        <v>0</v>
      </c>
      <c r="BG230" s="3">
        <v>229</v>
      </c>
    </row>
    <row r="231" spans="1:59">
      <c r="A231" s="3" t="str">
        <f t="shared" si="40"/>
        <v>|テキスト|&gt;|&gt;|&gt;|&gt;|あなたのターン開始時に、あなたが無色のサポートを1個以上コントロールしている場合、このクリーチャーは+2/+1の修整を受ける。&amp;br;あなたのターン開始時に、あなたが無色のサポートを3個以上コントロールしている場合、あなたのターン終了時まで、このクリーチャーは先制攻撃を得る。|</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あなたのターン開始時に、あなたが無色のサポートを1個以上コントロールしている場合、このクリーチャーは+2/+1の修整を受ける。&amp;br;あなたのターン開始時に、あなたが無色のサポートを3個以上コントロールしている場合、あなたのターン終了時まで、このクリーチャーは先制攻撃を得る。</v>
      </c>
      <c r="O231" s="3" t="s">
        <v>83</v>
      </c>
      <c r="Q231" s="17" t="s">
        <v>27</v>
      </c>
      <c r="R231" s="13" t="str">
        <f>INDEX(BE:BE,W226+1)</f>
        <v>At the beginning of your turn, if you control 1 or more colorless supports, this creature gets +2/+1.&amp;br;At the beginning of your turn, if you control 3 or more colorless supports, this creature gains First Strike until the end of your turn.</v>
      </c>
      <c r="S231" s="14" t="s">
        <v>324</v>
      </c>
      <c r="T231" s="13" t="str">
        <f>IF(X231="","",X231&amp;IF(Y231="",""," "&amp;Y231)&amp;IF(Z231="",""," "&amp;Z231)&amp;IF(AA231="",""," "&amp;AA231))</f>
        <v/>
      </c>
      <c r="U231" s="14"/>
      <c r="V231" s="15"/>
      <c r="W231" s="19" t="s">
        <v>116</v>
      </c>
      <c r="X231" s="12" t="str">
        <f t="shared" ref="X231:AA231" si="46">IF(ISERROR(IF(LEN(X230)&gt;1,X230,VLOOKUP(X229,$AC:$AD,2,FALSE))),"",IF(LEN(X230)&gt;1,X230,VLOOKUP(X229,$AC:$AD,2,FALSE)))</f>
        <v/>
      </c>
      <c r="Y231" s="12" t="str">
        <f t="shared" si="46"/>
        <v/>
      </c>
      <c r="Z231" s="12" t="str">
        <f t="shared" si="46"/>
        <v/>
      </c>
      <c r="AA231" s="12" t="str">
        <f t="shared" si="46"/>
        <v> </v>
      </c>
      <c r="BF231" s="12" t="s">
        <v>0</v>
      </c>
      <c r="BG231" s="3">
        <v>230</v>
      </c>
    </row>
    <row r="232" spans="1:59">
      <c r="A232" s="3" t="str">
        <f t="shared" si="40"/>
        <v>|英テキスト|&gt;|&gt;|&gt;|&gt;|At the beginning of your turn, if you control 1 or more colorless supports, this creature gets +2/+1.&amp;br;At the beginning of your turn, if you control 3 or more colorless supports, this creature gains First Strike until the end of your turn.|</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At the beginning of your turn, if you control 1 or more colorless supports, this creature gets +2/+1.&amp;br;At the beginning of your turn, if you control 3 or more colorless supports, this creature gains First Strike until the end of your turn.</v>
      </c>
      <c r="O232" s="3" t="s">
        <v>83</v>
      </c>
      <c r="Q232" s="12" t="s">
        <v>18</v>
      </c>
      <c r="R232" s="13" t="str">
        <f>IF(INDEX(AX:AX,W226+1)="",0,INDEX(AX:AX,W226+1)&amp;"/"&amp;INDEX(AY:AY,W226+1))</f>
        <v>6/6</v>
      </c>
      <c r="S232" s="14"/>
      <c r="T232" s="14"/>
      <c r="U232" s="14"/>
      <c r="V232" s="15"/>
      <c r="W232" s="19"/>
      <c r="X232" s="12"/>
      <c r="Y232" s="31"/>
      <c r="Z232" s="31"/>
      <c r="AA232" s="32"/>
      <c r="BF232" s="12" t="s">
        <v>0</v>
      </c>
      <c r="BG232" s="3">
        <v>231</v>
      </c>
    </row>
    <row r="233" spans="1:59">
      <c r="A233" s="3" t="str">
        <f t="shared" si="40"/>
        <v>|PT|&gt;|6/6|シールド数|&gt;||</v>
      </c>
      <c r="B233" s="3" t="s">
        <v>0</v>
      </c>
      <c r="C233" s="3" t="s">
        <v>83</v>
      </c>
      <c r="D233" s="3" t="s">
        <v>18</v>
      </c>
      <c r="E233" s="3" t="s">
        <v>83</v>
      </c>
      <c r="F233" s="3" t="s">
        <v>115</v>
      </c>
      <c r="G233" s="3" t="s">
        <v>83</v>
      </c>
      <c r="H233" s="3" t="str">
        <f>IF(R232=0,"",R232)</f>
        <v>6/6</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40"/>
        <v>&amp;br;&amp;br;</v>
      </c>
      <c r="B234" s="3" t="s">
        <v>0</v>
      </c>
      <c r="C234" s="3" t="s">
        <v>142</v>
      </c>
      <c r="R234" s="3"/>
      <c r="S234" s="3"/>
      <c r="T234" s="3"/>
      <c r="U234" s="3"/>
      <c r="V234" s="3"/>
      <c r="BF234" s="12" t="s">
        <v>0</v>
      </c>
      <c r="BG234" s="3">
        <v>233</v>
      </c>
    </row>
    <row r="235" spans="1:59">
      <c r="A235" s="3" t="str">
        <f t="shared" si="40"/>
        <v>#back(text=戻る,left)</v>
      </c>
      <c r="B235" s="3" t="s">
        <v>0</v>
      </c>
      <c r="C235" s="3" t="s">
        <v>151</v>
      </c>
      <c r="R235" s="3"/>
      <c r="S235" s="3"/>
      <c r="T235" s="3"/>
      <c r="U235" s="3"/>
      <c r="V235" s="3"/>
      <c r="BF235" s="12" t="s">
        <v>0</v>
      </c>
      <c r="BG235" s="3">
        <v>234</v>
      </c>
    </row>
    <row r="236" spans="1:59">
      <c r="A236" s="3" t="str">
        <f t="shared" si="40"/>
        <v>&amp;br;</v>
      </c>
      <c r="B236" s="3" t="s">
        <v>0</v>
      </c>
      <c r="C236" s="3" t="s">
        <v>161</v>
      </c>
      <c r="R236" s="3"/>
      <c r="S236" s="3"/>
      <c r="T236" s="3"/>
      <c r="U236" s="3"/>
      <c r="V236" s="3"/>
      <c r="BF236" s="12" t="s">
        <v>0</v>
      </c>
      <c r="BG236" s="3">
        <v>235</v>
      </c>
    </row>
    <row r="237" spans="1:59">
      <c r="A237" s="3" t="str">
        <f t="shared" si="40"/>
        <v>#comment(above,nsize=[15],size=[30],num=[10])</v>
      </c>
      <c r="B237" s="3" t="s">
        <v>0</v>
      </c>
      <c r="C237" s="3" t="s">
        <v>170</v>
      </c>
      <c r="R237" s="3"/>
      <c r="S237" s="3"/>
      <c r="T237" s="3"/>
      <c r="U237" s="3"/>
      <c r="V237" s="3"/>
      <c r="BF237" s="12" t="s">
        <v>0</v>
      </c>
      <c r="BG237" s="3">
        <v>236</v>
      </c>
    </row>
    <row r="238" spans="1:59">
      <c r="A238" s="3" t="str">
        <f t="shared" si="40"/>
        <v>&amp;br;&amp;br;</v>
      </c>
      <c r="B238" s="3" t="s">
        <v>0</v>
      </c>
      <c r="C238" s="3" t="s">
        <v>142</v>
      </c>
      <c r="R238" s="3"/>
      <c r="S238" s="3"/>
      <c r="T238" s="3"/>
      <c r="U238" s="3"/>
      <c r="V238" s="3"/>
      <c r="BF238" s="12" t="s">
        <v>0</v>
      </c>
      <c r="BG238" s="3">
        <v>237</v>
      </c>
    </row>
    <row r="239" spans="1:59">
      <c r="A239" s="3" t="str">
        <f t="shared" si="40"/>
        <v/>
      </c>
      <c r="B239" s="3" t="s">
        <v>0</v>
      </c>
      <c r="Q239" s="8"/>
      <c r="R239" s="9"/>
      <c r="S239" s="9"/>
      <c r="T239" s="9"/>
      <c r="U239" s="9"/>
      <c r="V239" s="10"/>
      <c r="W239" s="11">
        <v>19</v>
      </c>
      <c r="X239" s="8"/>
      <c r="Y239" s="29"/>
      <c r="Z239" s="29"/>
      <c r="AA239" s="30"/>
      <c r="BF239" s="12" t="s">
        <v>0</v>
      </c>
      <c r="BG239" s="3">
        <v>238</v>
      </c>
    </row>
    <row r="240" spans="1:58">
      <c r="A240" s="3" t="str">
        <f t="shared" si="40"/>
        <v>*燻蒸/Fumigate</v>
      </c>
      <c r="B240" s="3" t="s">
        <v>0</v>
      </c>
      <c r="C240" s="3" t="str">
        <f>"*"&amp;R240&amp;"/"&amp;T240</f>
        <v>*燻蒸/Fumigate</v>
      </c>
      <c r="Q240" s="12" t="s">
        <v>9</v>
      </c>
      <c r="R240" s="13" t="str">
        <f>INDEX(AJ:AJ,W239+1)</f>
        <v>燻蒸</v>
      </c>
      <c r="S240" s="14" t="s">
        <v>10</v>
      </c>
      <c r="T240" s="13" t="str">
        <f>INDEX(AK:AK,W239+1)</f>
        <v>Fumigate</v>
      </c>
      <c r="U240" s="14"/>
      <c r="V240" s="15"/>
      <c r="W240" s="16"/>
      <c r="X240" s="12"/>
      <c r="Y240" s="31"/>
      <c r="Z240" s="31"/>
      <c r="AA240" s="32"/>
      <c r="BF240" s="12" t="s">
        <v>0</v>
      </c>
    </row>
    <row r="241" spans="1:58">
      <c r="A241" s="3" t="str">
        <f t="shared" si="40"/>
        <v>|LEFT:80|LEFT:100|LEFT:100|LEFT:100|LEFT:100|LEFT:100|c</v>
      </c>
      <c r="B241" s="3" t="s">
        <v>0</v>
      </c>
      <c r="C241" s="3" t="s">
        <v>83</v>
      </c>
      <c r="D241" s="6" t="str">
        <f>$Q$1</f>
        <v>LEFT:80</v>
      </c>
      <c r="E241" s="6" t="s">
        <v>83</v>
      </c>
      <c r="F241" s="6" t="str">
        <f t="shared" ref="F241:J241" si="47">$R$1</f>
        <v>LEFT:100</v>
      </c>
      <c r="G241" s="6" t="s">
        <v>83</v>
      </c>
      <c r="H241" s="6" t="str">
        <f t="shared" si="47"/>
        <v>LEFT:100</v>
      </c>
      <c r="I241" s="6" t="s">
        <v>83</v>
      </c>
      <c r="J241" s="6" t="str">
        <f t="shared" si="47"/>
        <v>LEFT:100</v>
      </c>
      <c r="K241" s="6" t="s">
        <v>83</v>
      </c>
      <c r="L241" s="6" t="str">
        <f>$R$1</f>
        <v>LEFT:100</v>
      </c>
      <c r="M241" s="6" t="s">
        <v>83</v>
      </c>
      <c r="N241" s="6" t="str">
        <f>$R$1</f>
        <v>LEFT:100</v>
      </c>
      <c r="O241" s="3" t="s">
        <v>83</v>
      </c>
      <c r="P241" s="3" t="s">
        <v>84</v>
      </c>
      <c r="Q241" s="17" t="s">
        <v>6</v>
      </c>
      <c r="R241" s="13" t="str">
        <f>INDEX(AF:AF,W239+1)</f>
        <v>白</v>
      </c>
      <c r="S241" s="18" t="s">
        <v>7</v>
      </c>
      <c r="T241" s="13" t="str">
        <f>INDEX(AG:AG,W239+1)</f>
        <v>レア</v>
      </c>
      <c r="U241" s="18" t="s">
        <v>8</v>
      </c>
      <c r="V241" s="13">
        <f>INDEX(AI:AI,W239+1)</f>
        <v>16</v>
      </c>
      <c r="W241" s="19"/>
      <c r="X241" s="13" t="str">
        <f>INDEX(AQ:AQ,W239+1)</f>
        <v>各クリーチャーを破壊する。</v>
      </c>
      <c r="Y241" s="31"/>
      <c r="Z241" s="31"/>
      <c r="AA241" s="32"/>
      <c r="BF241" s="12" t="s">
        <v>0</v>
      </c>
    </row>
    <row r="242" spans="1:58">
      <c r="A242" s="3" t="str">
        <f t="shared" si="40"/>
        <v>|色|白|レアリティ|レア|マナコスト|16|</v>
      </c>
      <c r="B242" s="3" t="s">
        <v>0</v>
      </c>
      <c r="C242" s="3" t="s">
        <v>83</v>
      </c>
      <c r="D242" s="7" t="s">
        <v>6</v>
      </c>
      <c r="E242" s="3" t="s">
        <v>83</v>
      </c>
      <c r="F242" s="3" t="str">
        <f>IF(R241=0,"",R241)</f>
        <v>白</v>
      </c>
      <c r="G242" s="3" t="s">
        <v>83</v>
      </c>
      <c r="H242" s="7" t="s">
        <v>92</v>
      </c>
      <c r="I242" s="3" t="s">
        <v>83</v>
      </c>
      <c r="J242" s="3" t="str">
        <f>IF(T241=0,"",T241)</f>
        <v>レア</v>
      </c>
      <c r="K242" s="3" t="s">
        <v>83</v>
      </c>
      <c r="L242" s="7" t="s">
        <v>93</v>
      </c>
      <c r="M242" s="3" t="s">
        <v>83</v>
      </c>
      <c r="N242" s="3">
        <f>IF(V241=0,"",V241)</f>
        <v>16</v>
      </c>
      <c r="O242" s="3" t="s">
        <v>83</v>
      </c>
      <c r="Q242" s="12" t="s">
        <v>11</v>
      </c>
      <c r="R242" s="13" t="str">
        <f>INDEX(AL:AL,W239+1)</f>
        <v>呪文</v>
      </c>
      <c r="S242" s="18" t="s">
        <v>94</v>
      </c>
      <c r="T242" s="13">
        <f>INDEX(AN:AN,W239+1)</f>
        <v>0</v>
      </c>
      <c r="U242" s="13">
        <f>INDEX(AO:AO,W239+1)</f>
        <v>0</v>
      </c>
      <c r="V242" s="13">
        <f>INDEX(AP:AP,W239+1)</f>
        <v>0</v>
      </c>
      <c r="W242" s="19"/>
      <c r="X242" s="13" t="str">
        <f>INDEX(AZ:AZ,W239+1)</f>
        <v>各ク</v>
      </c>
      <c r="Y242" s="13" t="str">
        <f>INDEX(BA:BA,W239+1)</f>
        <v/>
      </c>
      <c r="Z242" s="13" t="str">
        <f>INDEX(BB:BB,W239+1)</f>
        <v/>
      </c>
      <c r="AA242" s="13">
        <f>INDEX(BC:BC,W239+1)</f>
        <v>0</v>
      </c>
      <c r="BF242" s="12" t="s">
        <v>0</v>
      </c>
    </row>
    <row r="243" spans="1:58">
      <c r="A243" s="3" t="str">
        <f t="shared" si="40"/>
        <v>|種別|呪文|サブタイプ||||</v>
      </c>
      <c r="B243" s="3" t="s">
        <v>0</v>
      </c>
      <c r="C243" s="3" t="s">
        <v>83</v>
      </c>
      <c r="D243" s="7" t="s">
        <v>11</v>
      </c>
      <c r="E243" s="3" t="s">
        <v>83</v>
      </c>
      <c r="F243" s="3" t="str">
        <f>IF(R242=0,"",R242)</f>
        <v>呪文</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各クリーチャーを破壊する。</v>
      </c>
      <c r="S243" s="14"/>
      <c r="T243" s="14"/>
      <c r="U243" s="14"/>
      <c r="V243" s="15"/>
      <c r="W243" s="19"/>
      <c r="X243" s="11"/>
      <c r="Y243" s="11"/>
      <c r="Z243" s="11"/>
      <c r="AA243" s="33"/>
      <c r="BF243" s="12" t="s">
        <v>0</v>
      </c>
    </row>
    <row r="244" spans="1:58">
      <c r="A244" s="3" t="str">
        <f t="shared" si="40"/>
        <v>|テキスト|&gt;|&gt;|&gt;|&gt;|各クリーチャーを破壊する。|</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各クリーチャーを破壊する。</v>
      </c>
      <c r="O244" s="3" t="s">
        <v>83</v>
      </c>
      <c r="Q244" s="17" t="s">
        <v>27</v>
      </c>
      <c r="R244" s="13" t="str">
        <f>INDEX(BE:BE,W239+1)</f>
        <v>Each creature is Destroyed.</v>
      </c>
      <c r="S244" s="14" t="s">
        <v>324</v>
      </c>
      <c r="T244" s="13" t="str">
        <f>IF(X244="","",X244&amp;IF(Y244="",""," "&amp;Y244)&amp;IF(Z244="",""," "&amp;Z244)&amp;IF(AA244="",""," "&amp;AA244))</f>
        <v/>
      </c>
      <c r="U244" s="14"/>
      <c r="V244" s="15"/>
      <c r="W244" s="19" t="s">
        <v>116</v>
      </c>
      <c r="X244" s="12" t="str">
        <f t="shared" ref="X244:AA244" si="48">IF(ISERROR(IF(LEN(X243)&gt;1,X243,VLOOKUP(X242,$AC:$AD,2,FALSE))),"",IF(LEN(X243)&gt;1,X243,VLOOKUP(X242,$AC:$AD,2,FALSE)))</f>
        <v/>
      </c>
      <c r="Y244" s="12" t="str">
        <f t="shared" si="48"/>
        <v/>
      </c>
      <c r="Z244" s="12" t="str">
        <f t="shared" si="48"/>
        <v/>
      </c>
      <c r="AA244" s="12" t="str">
        <f t="shared" si="48"/>
        <v> </v>
      </c>
      <c r="BF244" s="12" t="s">
        <v>0</v>
      </c>
    </row>
    <row r="245" spans="1:58">
      <c r="A245" s="3" t="str">
        <f t="shared" si="40"/>
        <v>|英テキスト|&gt;|&gt;|&gt;|&gt;|Each creature is Destroyed.|</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Each creature is Destroyed.</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40"/>
        <v>|PT|&gt;||シールド数|&gt;||</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40"/>
        <v>&amp;br;&amp;br;</v>
      </c>
      <c r="B247" s="3" t="s">
        <v>0</v>
      </c>
      <c r="C247" s="3" t="s">
        <v>142</v>
      </c>
      <c r="R247" s="3"/>
      <c r="S247" s="3"/>
      <c r="T247" s="3"/>
      <c r="U247" s="3"/>
      <c r="V247" s="3"/>
      <c r="BF247" s="12" t="s">
        <v>0</v>
      </c>
    </row>
    <row r="248" spans="1:58">
      <c r="A248" s="3" t="str">
        <f t="shared" si="40"/>
        <v>#back(text=戻る,left)</v>
      </c>
      <c r="B248" s="3" t="s">
        <v>0</v>
      </c>
      <c r="C248" s="3" t="s">
        <v>151</v>
      </c>
      <c r="R248" s="3"/>
      <c r="S248" s="3"/>
      <c r="T248" s="3"/>
      <c r="U248" s="3"/>
      <c r="V248" s="3"/>
      <c r="BF248" s="12" t="s">
        <v>0</v>
      </c>
    </row>
    <row r="249" spans="1:58">
      <c r="A249" s="3" t="str">
        <f t="shared" si="40"/>
        <v>&amp;br;</v>
      </c>
      <c r="B249" s="3" t="s">
        <v>0</v>
      </c>
      <c r="C249" s="3" t="s">
        <v>161</v>
      </c>
      <c r="R249" s="3"/>
      <c r="S249" s="3"/>
      <c r="T249" s="3"/>
      <c r="U249" s="3"/>
      <c r="V249" s="3"/>
      <c r="BF249" s="12" t="s">
        <v>0</v>
      </c>
    </row>
    <row r="250" spans="1:58">
      <c r="A250" s="3" t="str">
        <f t="shared" si="40"/>
        <v>#comment(above,nsize=[15],size=[30],num=[10])</v>
      </c>
      <c r="B250" s="3" t="s">
        <v>0</v>
      </c>
      <c r="C250" s="3" t="s">
        <v>170</v>
      </c>
      <c r="R250" s="3"/>
      <c r="S250" s="3"/>
      <c r="T250" s="3"/>
      <c r="U250" s="3"/>
      <c r="V250" s="3"/>
      <c r="BF250" s="12" t="s">
        <v>0</v>
      </c>
    </row>
    <row r="251" spans="1:58">
      <c r="A251" s="3" t="str">
        <f t="shared" si="40"/>
        <v>&amp;br;&amp;br;</v>
      </c>
      <c r="B251" s="3" t="s">
        <v>0</v>
      </c>
      <c r="C251" s="3" t="s">
        <v>142</v>
      </c>
      <c r="R251" s="3"/>
      <c r="S251" s="3"/>
      <c r="T251" s="3"/>
      <c r="U251" s="3"/>
      <c r="V251" s="3"/>
      <c r="BF251" s="12" t="s">
        <v>0</v>
      </c>
    </row>
    <row r="252" spans="1:58">
      <c r="A252" s="3" t="str">
        <f t="shared" si="40"/>
        <v/>
      </c>
      <c r="B252" s="3" t="s">
        <v>0</v>
      </c>
      <c r="Q252" s="8"/>
      <c r="R252" s="9"/>
      <c r="S252" s="9"/>
      <c r="T252" s="9"/>
      <c r="U252" s="9"/>
      <c r="V252" s="10"/>
      <c r="W252" s="11">
        <v>20</v>
      </c>
      <c r="X252" s="8"/>
      <c r="Y252" s="29"/>
      <c r="Z252" s="29"/>
      <c r="AA252" s="30"/>
      <c r="BF252" s="12" t="s">
        <v>0</v>
      </c>
    </row>
    <row r="253" spans="1:58">
      <c r="A253" s="3" t="str">
        <f t="shared" si="40"/>
        <v>*復元/Refurbish</v>
      </c>
      <c r="B253" s="3" t="s">
        <v>0</v>
      </c>
      <c r="C253" s="3" t="str">
        <f>"*"&amp;R253&amp;"/"&amp;T253</f>
        <v>*復元/Refurbish</v>
      </c>
      <c r="Q253" s="12" t="s">
        <v>9</v>
      </c>
      <c r="R253" s="13" t="str">
        <f>INDEX(AJ:AJ,W252+1)</f>
        <v>復元</v>
      </c>
      <c r="S253" s="14" t="s">
        <v>10</v>
      </c>
      <c r="T253" s="13" t="str">
        <f>INDEX(AK:AK,W252+1)</f>
        <v>Refurbish</v>
      </c>
      <c r="U253" s="14"/>
      <c r="V253" s="15"/>
      <c r="W253" s="16"/>
      <c r="X253" s="12"/>
      <c r="Y253" s="31"/>
      <c r="Z253" s="31"/>
      <c r="AA253" s="32"/>
      <c r="BF253" s="12" t="s">
        <v>0</v>
      </c>
    </row>
    <row r="254" spans="1:58">
      <c r="A254" s="3" t="str">
        <f t="shared" si="40"/>
        <v>|LEFT:80|LEFT:100|LEFT:100|LEFT:100|LEFT:100|LEFT:100|c</v>
      </c>
      <c r="B254" s="3" t="s">
        <v>0</v>
      </c>
      <c r="C254" s="3" t="s">
        <v>83</v>
      </c>
      <c r="D254" s="6" t="str">
        <f>$Q$1</f>
        <v>LEFT:80</v>
      </c>
      <c r="E254" s="6" t="s">
        <v>83</v>
      </c>
      <c r="F254" s="6" t="str">
        <f t="shared" ref="F254:J254" si="49">$R$1</f>
        <v>LEFT:100</v>
      </c>
      <c r="G254" s="6" t="s">
        <v>83</v>
      </c>
      <c r="H254" s="6" t="str">
        <f t="shared" si="49"/>
        <v>LEFT:100</v>
      </c>
      <c r="I254" s="6" t="s">
        <v>83</v>
      </c>
      <c r="J254" s="6" t="str">
        <f t="shared" si="49"/>
        <v>LEFT:100</v>
      </c>
      <c r="K254" s="6" t="s">
        <v>83</v>
      </c>
      <c r="L254" s="6" t="str">
        <f>$R$1</f>
        <v>LEFT:100</v>
      </c>
      <c r="M254" s="6" t="s">
        <v>83</v>
      </c>
      <c r="N254" s="6" t="str">
        <f>$R$1</f>
        <v>LEFT:100</v>
      </c>
      <c r="O254" s="3" t="s">
        <v>83</v>
      </c>
      <c r="P254" s="3" t="s">
        <v>84</v>
      </c>
      <c r="Q254" s="17" t="s">
        <v>6</v>
      </c>
      <c r="R254" s="13" t="str">
        <f>INDEX(AF:AF,W252+1)</f>
        <v>白</v>
      </c>
      <c r="S254" s="18" t="s">
        <v>7</v>
      </c>
      <c r="T254" s="13" t="str">
        <f>INDEX(AG:AG,W252+1)</f>
        <v>レア</v>
      </c>
      <c r="U254" s="18" t="s">
        <v>8</v>
      </c>
      <c r="V254" s="13">
        <f>INDEX(AI:AI,W252+1)</f>
        <v>10</v>
      </c>
      <c r="W254" s="19"/>
      <c r="X254" s="13" t="str">
        <f>INDEX(AQ:AQ,W252+1)</f>
        <v>あなたがコントロールしていて破壊された最後のサポートをボードに戻す。</v>
      </c>
      <c r="Y254" s="31"/>
      <c r="Z254" s="31"/>
      <c r="AA254" s="32"/>
      <c r="BF254" s="12" t="s">
        <v>0</v>
      </c>
    </row>
    <row r="255" spans="1:58">
      <c r="A255" s="3" t="str">
        <f t="shared" si="40"/>
        <v>|色|白|レアリティ|レア|マナコスト|10|</v>
      </c>
      <c r="B255" s="3" t="s">
        <v>0</v>
      </c>
      <c r="C255" s="3" t="s">
        <v>83</v>
      </c>
      <c r="D255" s="7" t="s">
        <v>6</v>
      </c>
      <c r="E255" s="3" t="s">
        <v>83</v>
      </c>
      <c r="F255" s="3" t="str">
        <f>IF(R254=0,"",R254)</f>
        <v>白</v>
      </c>
      <c r="G255" s="3" t="s">
        <v>83</v>
      </c>
      <c r="H255" s="7" t="s">
        <v>92</v>
      </c>
      <c r="I255" s="3" t="s">
        <v>83</v>
      </c>
      <c r="J255" s="3" t="str">
        <f>IF(T254=0,"",T254)</f>
        <v>レア</v>
      </c>
      <c r="K255" s="3" t="s">
        <v>83</v>
      </c>
      <c r="L255" s="7" t="s">
        <v>93</v>
      </c>
      <c r="M255" s="3" t="s">
        <v>83</v>
      </c>
      <c r="N255" s="3">
        <f>IF(V254=0,"",V254)</f>
        <v>10</v>
      </c>
      <c r="O255" s="3" t="s">
        <v>83</v>
      </c>
      <c r="Q255" s="12" t="s">
        <v>11</v>
      </c>
      <c r="R255" s="13" t="str">
        <f>INDEX(AL:AL,W252+1)</f>
        <v>呪文</v>
      </c>
      <c r="S255" s="18" t="s">
        <v>94</v>
      </c>
      <c r="T255" s="13">
        <f>INDEX(AN:AN,W252+1)</f>
        <v>0</v>
      </c>
      <c r="U255" s="13">
        <f>INDEX(AO:AO,W252+1)</f>
        <v>0</v>
      </c>
      <c r="V255" s="13">
        <f>INDEX(AP:AP,W252+1)</f>
        <v>0</v>
      </c>
      <c r="W255" s="19"/>
      <c r="X255" s="13" t="str">
        <f>INDEX(AZ:AZ,W252+1)</f>
        <v>あな</v>
      </c>
      <c r="Y255" s="13" t="str">
        <f>INDEX(BA:BA,W252+1)</f>
        <v/>
      </c>
      <c r="Z255" s="13" t="str">
        <f>INDEX(BB:BB,W252+1)</f>
        <v/>
      </c>
      <c r="AA255" s="13">
        <f>INDEX(BC:BC,W252+1)</f>
        <v>0</v>
      </c>
      <c r="BF255" s="12" t="s">
        <v>0</v>
      </c>
    </row>
    <row r="256" spans="1:58">
      <c r="A256" s="3" t="str">
        <f t="shared" si="40"/>
        <v>|種別|呪文|サブタイプ||||</v>
      </c>
      <c r="B256" s="3" t="s">
        <v>0</v>
      </c>
      <c r="C256" s="3" t="s">
        <v>83</v>
      </c>
      <c r="D256" s="7" t="s">
        <v>11</v>
      </c>
      <c r="E256" s="3" t="s">
        <v>83</v>
      </c>
      <c r="F256" s="3" t="str">
        <f>IF(R255=0,"",R255)</f>
        <v>呪文</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あなたがコントロールしていて破壊された最後のサポートをボードに戻す。</v>
      </c>
      <c r="S256" s="14"/>
      <c r="T256" s="14"/>
      <c r="U256" s="14"/>
      <c r="V256" s="15"/>
      <c r="W256" s="19"/>
      <c r="X256" s="11"/>
      <c r="Y256" s="11"/>
      <c r="Z256" s="11"/>
      <c r="AA256" s="33"/>
      <c r="BF256" s="12" t="s">
        <v>0</v>
      </c>
    </row>
    <row r="257" spans="1:58">
      <c r="A257" s="3" t="str">
        <f t="shared" si="40"/>
        <v>|テキスト|&gt;|&gt;|&gt;|&gt;|あなたがコントロールしていて破壊された最後のサポートをボードに戻す。|</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あなたがコントロールしていて破壊された最後のサポートをボードに戻す。</v>
      </c>
      <c r="O257" s="3" t="s">
        <v>83</v>
      </c>
      <c r="Q257" s="17" t="s">
        <v>27</v>
      </c>
      <c r="R257" s="13" t="str">
        <f>INDEX(BE:BE,W252+1)</f>
        <v>The last support you controlled that was Destroyed is Returned to the board.</v>
      </c>
      <c r="S257" s="14" t="s">
        <v>324</v>
      </c>
      <c r="T257" s="13" t="str">
        <f>IF(X257="","",X257&amp;IF(Y257="",""," "&amp;Y257)&amp;IF(Z257="",""," "&amp;Z257)&amp;IF(AA257="",""," "&amp;AA257))</f>
        <v/>
      </c>
      <c r="U257" s="14"/>
      <c r="V257" s="15"/>
      <c r="W257" s="19" t="s">
        <v>116</v>
      </c>
      <c r="X257" s="12" t="str">
        <f t="shared" ref="X257:AA257" si="50">IF(ISERROR(IF(LEN(X256)&gt;1,X256,VLOOKUP(X255,$AC:$AD,2,FALSE))),"",IF(LEN(X256)&gt;1,X256,VLOOKUP(X255,$AC:$AD,2,FALSE)))</f>
        <v/>
      </c>
      <c r="Y257" s="12" t="str">
        <f t="shared" si="50"/>
        <v/>
      </c>
      <c r="Z257" s="12" t="str">
        <f t="shared" si="50"/>
        <v/>
      </c>
      <c r="AA257" s="12" t="str">
        <f t="shared" si="50"/>
        <v> </v>
      </c>
      <c r="BF257" s="12" t="s">
        <v>0</v>
      </c>
    </row>
    <row r="258" spans="1:58">
      <c r="A258" s="3" t="str">
        <f t="shared" si="40"/>
        <v>|英テキスト|&gt;|&gt;|&gt;|&gt;|The last support you controlled that was Destroyed is Returned to the board.|</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The last support you controlled that was Destroyed is Returned to the board.</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40"/>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40"/>
        <v>&amp;br;&amp;br;</v>
      </c>
      <c r="B260" s="3" t="s">
        <v>0</v>
      </c>
      <c r="C260" s="3" t="s">
        <v>142</v>
      </c>
      <c r="R260" s="3"/>
      <c r="S260" s="3"/>
      <c r="T260" s="3"/>
      <c r="U260" s="3"/>
      <c r="V260" s="3"/>
      <c r="BF260" s="12" t="s">
        <v>0</v>
      </c>
    </row>
    <row r="261" spans="1:58">
      <c r="A261" s="3" t="str">
        <f t="shared" si="40"/>
        <v>#back(text=戻る,left)</v>
      </c>
      <c r="B261" s="3" t="s">
        <v>0</v>
      </c>
      <c r="C261" s="3" t="s">
        <v>151</v>
      </c>
      <c r="R261" s="3"/>
      <c r="S261" s="3"/>
      <c r="T261" s="3"/>
      <c r="U261" s="3"/>
      <c r="V261" s="3"/>
      <c r="BF261" s="12" t="s">
        <v>0</v>
      </c>
    </row>
    <row r="262" spans="1:58">
      <c r="A262" s="3" t="str">
        <f t="shared" ref="A262:A325" si="51">CONCATENATE(C262,D262,E262,F262,G262,H262,I262,J262,K262,L262,M262,N262,O262,P262)</f>
        <v>&amp;br;</v>
      </c>
      <c r="B262" s="3" t="s">
        <v>0</v>
      </c>
      <c r="C262" s="3" t="s">
        <v>161</v>
      </c>
      <c r="R262" s="3"/>
      <c r="S262" s="3"/>
      <c r="T262" s="3"/>
      <c r="U262" s="3"/>
      <c r="V262" s="3"/>
      <c r="BF262" s="12" t="s">
        <v>0</v>
      </c>
    </row>
    <row r="263" spans="1:58">
      <c r="A263" s="3" t="str">
        <f t="shared" si="51"/>
        <v>#comment(above,nsize=[15],size=[30],num=[10])</v>
      </c>
      <c r="B263" s="3" t="s">
        <v>0</v>
      </c>
      <c r="C263" s="3" t="s">
        <v>170</v>
      </c>
      <c r="R263" s="3"/>
      <c r="S263" s="3"/>
      <c r="T263" s="3"/>
      <c r="U263" s="3"/>
      <c r="V263" s="3"/>
      <c r="BF263" s="12" t="s">
        <v>0</v>
      </c>
    </row>
    <row r="264" spans="1:58">
      <c r="A264" s="3" t="str">
        <f t="shared" si="51"/>
        <v>&amp;br;&amp;br;</v>
      </c>
      <c r="B264" s="3" t="s">
        <v>0</v>
      </c>
      <c r="C264" s="3" t="s">
        <v>142</v>
      </c>
      <c r="R264" s="3"/>
      <c r="S264" s="3"/>
      <c r="T264" s="3"/>
      <c r="U264" s="3"/>
      <c r="V264" s="3"/>
      <c r="BF264" s="12" t="s">
        <v>0</v>
      </c>
    </row>
    <row r="265" spans="1:58">
      <c r="A265" s="3" t="str">
        <f t="shared" si="51"/>
        <v/>
      </c>
      <c r="B265" s="3" t="s">
        <v>0</v>
      </c>
      <c r="Q265" s="8"/>
      <c r="R265" s="9"/>
      <c r="S265" s="9"/>
      <c r="T265" s="9"/>
      <c r="U265" s="9"/>
      <c r="V265" s="10"/>
      <c r="W265" s="11">
        <v>21</v>
      </c>
      <c r="X265" s="8"/>
      <c r="Y265" s="29"/>
      <c r="Z265" s="29"/>
      <c r="AA265" s="30"/>
      <c r="BF265" s="12" t="s">
        <v>0</v>
      </c>
    </row>
    <row r="266" spans="1:58">
      <c r="A266" s="3" t="str">
        <f t="shared" si="51"/>
        <v>*領事の権限/Authority of the Consuls</v>
      </c>
      <c r="B266" s="3" t="s">
        <v>0</v>
      </c>
      <c r="C266" s="3" t="str">
        <f>"*"&amp;R266&amp;"/"&amp;T266</f>
        <v>*領事の権限/Authority of the Consuls</v>
      </c>
      <c r="Q266" s="12" t="s">
        <v>9</v>
      </c>
      <c r="R266" s="13" t="str">
        <f>INDEX(AJ:AJ,W265+1)</f>
        <v>領事の権限</v>
      </c>
      <c r="S266" s="14" t="s">
        <v>10</v>
      </c>
      <c r="T266" s="13" t="str">
        <f>INDEX(AK:AK,W265+1)</f>
        <v>Authority of the Consuls</v>
      </c>
      <c r="U266" s="14"/>
      <c r="V266" s="15"/>
      <c r="W266" s="16"/>
      <c r="X266" s="12"/>
      <c r="Y266" s="31"/>
      <c r="Z266" s="31"/>
      <c r="AA266" s="32"/>
      <c r="AC266" s="31"/>
      <c r="AD266" s="31"/>
      <c r="BF266" s="12" t="s">
        <v>0</v>
      </c>
    </row>
    <row r="267" spans="1:58">
      <c r="A267" s="3" t="str">
        <f t="shared" si="51"/>
        <v>|LEFT:80|LEFT:100|LEFT:100|LEFT:100|LEFT:100|LEFT:100|c</v>
      </c>
      <c r="B267" s="3" t="s">
        <v>0</v>
      </c>
      <c r="C267" s="3" t="s">
        <v>83</v>
      </c>
      <c r="D267" s="6" t="str">
        <f>$Q$1</f>
        <v>LEFT:80</v>
      </c>
      <c r="E267" s="6" t="s">
        <v>83</v>
      </c>
      <c r="F267" s="6" t="str">
        <f t="shared" ref="F267:J267" si="52">$R$1</f>
        <v>LEFT:100</v>
      </c>
      <c r="G267" s="6" t="s">
        <v>83</v>
      </c>
      <c r="H267" s="6" t="str">
        <f t="shared" si="52"/>
        <v>LEFT:100</v>
      </c>
      <c r="I267" s="6" t="s">
        <v>83</v>
      </c>
      <c r="J267" s="6" t="str">
        <f t="shared" si="52"/>
        <v>LEFT:100</v>
      </c>
      <c r="K267" s="6" t="s">
        <v>83</v>
      </c>
      <c r="L267" s="6" t="str">
        <f>$R$1</f>
        <v>LEFT:100</v>
      </c>
      <c r="M267" s="6" t="s">
        <v>83</v>
      </c>
      <c r="N267" s="6" t="str">
        <f>$R$1</f>
        <v>LEFT:100</v>
      </c>
      <c r="O267" s="3" t="s">
        <v>83</v>
      </c>
      <c r="P267" s="3" t="s">
        <v>84</v>
      </c>
      <c r="Q267" s="17" t="s">
        <v>6</v>
      </c>
      <c r="R267" s="13" t="str">
        <f>INDEX(AF:AF,W265+1)</f>
        <v>白</v>
      </c>
      <c r="S267" s="18" t="s">
        <v>7</v>
      </c>
      <c r="T267" s="13" t="str">
        <f>INDEX(AG:AG,W265+1)</f>
        <v>レア</v>
      </c>
      <c r="U267" s="18" t="s">
        <v>8</v>
      </c>
      <c r="V267" s="13">
        <f>INDEX(AI:AI,W265+1)</f>
        <v>7</v>
      </c>
      <c r="W267" s="19"/>
      <c r="X267" s="13" t="str">
        <f>INDEX(AQ:AQ,W265+1)</f>
        <v>対戦相手がコントロールするクリーチャーが戦場に出たとき、あなたの次のターン終了時まで、そのクリーチャーを無効化する。あなたは1点のライフを得る。</v>
      </c>
      <c r="Y267" s="31"/>
      <c r="Z267" s="31"/>
      <c r="AA267" s="32"/>
      <c r="AC267" s="14"/>
      <c r="AD267" s="14"/>
      <c r="BF267" s="12" t="s">
        <v>0</v>
      </c>
    </row>
    <row r="268" spans="1:58">
      <c r="A268" s="3" t="str">
        <f t="shared" si="51"/>
        <v>|色|白|レアリティ|レア|マナコスト|7|</v>
      </c>
      <c r="B268" s="3" t="s">
        <v>0</v>
      </c>
      <c r="C268" s="3" t="s">
        <v>83</v>
      </c>
      <c r="D268" s="7" t="s">
        <v>6</v>
      </c>
      <c r="E268" s="3" t="s">
        <v>83</v>
      </c>
      <c r="F268" s="3" t="str">
        <f>IF(R267=0,"",R267)</f>
        <v>白</v>
      </c>
      <c r="G268" s="3" t="s">
        <v>83</v>
      </c>
      <c r="H268" s="7" t="s">
        <v>92</v>
      </c>
      <c r="I268" s="3" t="s">
        <v>83</v>
      </c>
      <c r="J268" s="3" t="str">
        <f>IF(T267=0,"",T267)</f>
        <v>レア</v>
      </c>
      <c r="K268" s="3" t="s">
        <v>83</v>
      </c>
      <c r="L268" s="7" t="s">
        <v>93</v>
      </c>
      <c r="M268" s="3" t="s">
        <v>83</v>
      </c>
      <c r="N268" s="3">
        <f>IF(V267=0,"",V267)</f>
        <v>7</v>
      </c>
      <c r="O268" s="3" t="s">
        <v>83</v>
      </c>
      <c r="Q268" s="12" t="s">
        <v>11</v>
      </c>
      <c r="R268" s="13" t="str">
        <f>INDEX(AL:AL,W265+1)</f>
        <v>サポート</v>
      </c>
      <c r="S268" s="18" t="s">
        <v>94</v>
      </c>
      <c r="T268" s="13">
        <f>INDEX(AN:AN,W265+1)</f>
        <v>0</v>
      </c>
      <c r="U268" s="13">
        <f>INDEX(AO:AO,W265+1)</f>
        <v>0</v>
      </c>
      <c r="V268" s="13">
        <f>INDEX(AP:AP,W265+1)</f>
        <v>0</v>
      </c>
      <c r="W268" s="19"/>
      <c r="X268" s="13" t="str">
        <f>INDEX(AZ:AZ,W265+1)</f>
        <v>対戦</v>
      </c>
      <c r="Y268" s="13" t="str">
        <f>INDEX(BA:BA,W265+1)</f>
        <v/>
      </c>
      <c r="Z268" s="13" t="str">
        <f>INDEX(BB:BB,W265+1)</f>
        <v/>
      </c>
      <c r="AA268" s="13">
        <f>INDEX(BC:BC,W265+1)</f>
        <v>0</v>
      </c>
      <c r="AC268" s="31"/>
      <c r="AD268" s="31"/>
      <c r="BF268" s="12" t="s">
        <v>0</v>
      </c>
    </row>
    <row r="269" spans="1:58">
      <c r="A269" s="3" t="str">
        <f t="shared" si="51"/>
        <v>|種別|サポート|サブタイプ||||</v>
      </c>
      <c r="B269" s="3" t="s">
        <v>0</v>
      </c>
      <c r="C269" s="3" t="s">
        <v>83</v>
      </c>
      <c r="D269" s="7" t="s">
        <v>11</v>
      </c>
      <c r="E269" s="3" t="s">
        <v>83</v>
      </c>
      <c r="F269" s="3" t="str">
        <f>IF(R268=0,"",R268)</f>
        <v>サポート</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対戦相手がコントロールするクリーチャーが戦場に出たとき、あなたの次のターン終了時まで、そのクリーチャーを無効化する。あなたは1点のライフを得る。</v>
      </c>
      <c r="S269" s="14"/>
      <c r="T269" s="14"/>
      <c r="U269" s="14"/>
      <c r="V269" s="15"/>
      <c r="W269" s="19"/>
      <c r="X269" s="11"/>
      <c r="Y269" s="11"/>
      <c r="Z269" s="11"/>
      <c r="AA269" s="33"/>
      <c r="AC269" s="31"/>
      <c r="AD269" s="31"/>
      <c r="BF269" s="12" t="s">
        <v>0</v>
      </c>
    </row>
    <row r="270" spans="1:58">
      <c r="A270" s="3" t="str">
        <f t="shared" si="51"/>
        <v>|テキスト|&gt;|&gt;|&gt;|&gt;|対戦相手がコントロールするクリーチャーが戦場に出たとき、あなたの次のターン終了時まで、そのクリーチャーを無効化する。あなたは1点のライフを得る。|</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対戦相手がコントロールするクリーチャーが戦場に出たとき、あなたの次のターン終了時まで、そのクリーチャーを無効化する。あなたは1点のライフを得る。</v>
      </c>
      <c r="O270" s="3" t="s">
        <v>83</v>
      </c>
      <c r="Q270" s="17" t="s">
        <v>27</v>
      </c>
      <c r="R270" s="13" t="str">
        <f>INDEX(BE:BE,W265+1)</f>
        <v>When a creature your opponent controls enters the battlefield, that creature is Disabled until the end of your next turn and you gain 1 life.</v>
      </c>
      <c r="S270" s="14" t="s">
        <v>324</v>
      </c>
      <c r="T270" s="13" t="str">
        <f>IF(X270="","",X270&amp;IF(Y270="",""," "&amp;Y270)&amp;IF(Z270="",""," "&amp;Z270)&amp;IF(AA270="",""," "&amp;AA270))</f>
        <v/>
      </c>
      <c r="U270" s="14"/>
      <c r="V270" s="15"/>
      <c r="W270" s="19" t="s">
        <v>116</v>
      </c>
      <c r="X270" s="12" t="str">
        <f t="shared" ref="X270:AA270" si="53">IF(ISERROR(IF(LEN(X269)&gt;1,X269,VLOOKUP(X268,$AC:$AD,2,FALSE))),"",IF(LEN(X269)&gt;1,X269,VLOOKUP(X268,$AC:$AD,2,FALSE)))</f>
        <v/>
      </c>
      <c r="Y270" s="12" t="str">
        <f t="shared" si="53"/>
        <v/>
      </c>
      <c r="Z270" s="12" t="str">
        <f t="shared" si="53"/>
        <v/>
      </c>
      <c r="AA270" s="12" t="str">
        <f t="shared" si="53"/>
        <v> </v>
      </c>
      <c r="AC270" s="31"/>
      <c r="AD270" s="31"/>
      <c r="BF270" s="12" t="s">
        <v>0</v>
      </c>
    </row>
    <row r="271" spans="1:58">
      <c r="A271" s="3" t="str">
        <f t="shared" si="51"/>
        <v>|英テキスト|&gt;|&gt;|&gt;|&gt;|When a creature your opponent controls enters the battlefield, that creature is Disabled until the end of your next turn and you gain 1 life.|</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When a creature your opponent controls enters the battlefield, that creature is Disabled until the end of your next turn and you gain 1 life.</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51"/>
        <v>|PT|&gt;||シールド数|&gt;|3|</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f>IF(R272=0,"",R272)</f>
        <v>3</v>
      </c>
      <c r="O272" s="3" t="s">
        <v>83</v>
      </c>
      <c r="Q272" s="20" t="s">
        <v>19</v>
      </c>
      <c r="R272" s="13">
        <f>INDEX(AW:AW,W265+1)</f>
        <v>3</v>
      </c>
      <c r="S272" s="21"/>
      <c r="T272" s="21"/>
      <c r="U272" s="21"/>
      <c r="V272" s="22"/>
      <c r="W272" s="23"/>
      <c r="X272" s="24"/>
      <c r="Y272" s="34"/>
      <c r="Z272" s="34"/>
      <c r="AA272" s="35"/>
      <c r="BF272" s="12" t="s">
        <v>0</v>
      </c>
    </row>
    <row r="273" spans="1:58">
      <c r="A273" s="3" t="str">
        <f t="shared" si="51"/>
        <v>&amp;br;&amp;br;</v>
      </c>
      <c r="B273" s="3" t="s">
        <v>0</v>
      </c>
      <c r="C273" s="3" t="s">
        <v>142</v>
      </c>
      <c r="R273" s="3"/>
      <c r="S273" s="3"/>
      <c r="T273" s="3"/>
      <c r="U273" s="3"/>
      <c r="V273" s="3"/>
      <c r="BF273" s="12" t="s">
        <v>0</v>
      </c>
    </row>
    <row r="274" spans="1:58">
      <c r="A274" s="3" t="str">
        <f t="shared" si="51"/>
        <v>#back(text=戻る,left)</v>
      </c>
      <c r="B274" s="3" t="s">
        <v>0</v>
      </c>
      <c r="C274" s="3" t="s">
        <v>151</v>
      </c>
      <c r="R274" s="3"/>
      <c r="S274" s="3"/>
      <c r="T274" s="3"/>
      <c r="U274" s="3"/>
      <c r="V274" s="3"/>
      <c r="BF274" s="12" t="s">
        <v>0</v>
      </c>
    </row>
    <row r="275" spans="1:58">
      <c r="A275" s="3" t="str">
        <f t="shared" si="51"/>
        <v>&amp;br;</v>
      </c>
      <c r="B275" s="3" t="s">
        <v>0</v>
      </c>
      <c r="C275" s="3" t="s">
        <v>161</v>
      </c>
      <c r="R275" s="3"/>
      <c r="S275" s="3"/>
      <c r="T275" s="3"/>
      <c r="U275" s="3"/>
      <c r="V275" s="3"/>
      <c r="BF275" s="12" t="s">
        <v>0</v>
      </c>
    </row>
    <row r="276" spans="1:58">
      <c r="A276" s="3" t="str">
        <f t="shared" si="51"/>
        <v>#comment(above,nsize=[15],size=[30],num=[10])</v>
      </c>
      <c r="B276" s="3" t="s">
        <v>0</v>
      </c>
      <c r="C276" s="3" t="s">
        <v>170</v>
      </c>
      <c r="R276" s="3"/>
      <c r="S276" s="3"/>
      <c r="T276" s="3"/>
      <c r="U276" s="3"/>
      <c r="V276" s="3"/>
      <c r="BF276" s="12" t="s">
        <v>0</v>
      </c>
    </row>
    <row r="277" spans="1:58">
      <c r="A277" s="3" t="str">
        <f t="shared" si="51"/>
        <v>&amp;br;&amp;br;</v>
      </c>
      <c r="B277" s="3" t="s">
        <v>0</v>
      </c>
      <c r="C277" s="3" t="s">
        <v>142</v>
      </c>
      <c r="R277" s="3"/>
      <c r="S277" s="3"/>
      <c r="T277" s="3"/>
      <c r="U277" s="3"/>
      <c r="V277" s="3"/>
      <c r="AC277" s="31"/>
      <c r="AD277" s="31"/>
      <c r="BF277" s="12" t="s">
        <v>0</v>
      </c>
    </row>
    <row r="278" spans="1:58">
      <c r="A278" s="3" t="str">
        <f t="shared" si="51"/>
        <v/>
      </c>
      <c r="B278" s="3" t="s">
        <v>0</v>
      </c>
      <c r="Q278" s="8"/>
      <c r="R278" s="9"/>
      <c r="S278" s="9"/>
      <c r="T278" s="9"/>
      <c r="U278" s="9"/>
      <c r="V278" s="10"/>
      <c r="W278" s="11">
        <v>22</v>
      </c>
      <c r="X278" s="8"/>
      <c r="Y278" s="29"/>
      <c r="Z278" s="29"/>
      <c r="AA278" s="30"/>
      <c r="AC278" s="31"/>
      <c r="AD278" s="31"/>
      <c r="BF278" s="12" t="s">
        <v>0</v>
      </c>
    </row>
    <row r="279" spans="1:58">
      <c r="A279" s="3" t="str">
        <f t="shared" si="51"/>
        <v>*領事府による拘禁/Captured by the Consulate</v>
      </c>
      <c r="B279" s="3" t="s">
        <v>0</v>
      </c>
      <c r="C279" s="3" t="str">
        <f>"*"&amp;R279&amp;"/"&amp;T279</f>
        <v>*領事府による拘禁/Captured by the Consulate</v>
      </c>
      <c r="Q279" s="12" t="s">
        <v>9</v>
      </c>
      <c r="R279" s="13" t="str">
        <f>INDEX(AJ:AJ,W278+1)</f>
        <v>領事府による拘禁</v>
      </c>
      <c r="S279" s="14" t="s">
        <v>10</v>
      </c>
      <c r="T279" s="13" t="str">
        <f>INDEX(AK:AK,W278+1)</f>
        <v>Captured by the Consulate</v>
      </c>
      <c r="U279" s="14"/>
      <c r="V279" s="15"/>
      <c r="W279" s="16"/>
      <c r="X279" s="12"/>
      <c r="Y279" s="31"/>
      <c r="Z279" s="31"/>
      <c r="AA279" s="32"/>
      <c r="AC279" s="31"/>
      <c r="AD279" s="31"/>
      <c r="BF279" s="12" t="s">
        <v>0</v>
      </c>
    </row>
    <row r="280" spans="1:58">
      <c r="A280" s="3" t="str">
        <f t="shared" si="51"/>
        <v>|LEFT:80|LEFT:100|LEFT:100|LEFT:100|LEFT:100|LEFT:100|c</v>
      </c>
      <c r="B280" s="3" t="s">
        <v>0</v>
      </c>
      <c r="C280" s="3" t="s">
        <v>83</v>
      </c>
      <c r="D280" s="6" t="str">
        <f>$Q$1</f>
        <v>LEFT:80</v>
      </c>
      <c r="E280" s="6" t="s">
        <v>83</v>
      </c>
      <c r="F280" s="6" t="str">
        <f t="shared" ref="F280:J280" si="54">$R$1</f>
        <v>LEFT:100</v>
      </c>
      <c r="G280" s="6" t="s">
        <v>83</v>
      </c>
      <c r="H280" s="6" t="str">
        <f t="shared" si="54"/>
        <v>LEFT:100</v>
      </c>
      <c r="I280" s="6" t="s">
        <v>83</v>
      </c>
      <c r="J280" s="6" t="str">
        <f t="shared" si="54"/>
        <v>LEFT:100</v>
      </c>
      <c r="K280" s="6" t="s">
        <v>83</v>
      </c>
      <c r="L280" s="6" t="str">
        <f>$R$1</f>
        <v>LEFT:100</v>
      </c>
      <c r="M280" s="6" t="s">
        <v>83</v>
      </c>
      <c r="N280" s="6" t="str">
        <f>$R$1</f>
        <v>LEFT:100</v>
      </c>
      <c r="O280" s="3" t="s">
        <v>83</v>
      </c>
      <c r="P280" s="3" t="s">
        <v>84</v>
      </c>
      <c r="Q280" s="17" t="s">
        <v>6</v>
      </c>
      <c r="R280" s="13" t="str">
        <f>INDEX(AF:AF,W278+1)</f>
        <v>白</v>
      </c>
      <c r="S280" s="18" t="s">
        <v>7</v>
      </c>
      <c r="T280" s="13" t="str">
        <f>INDEX(AG:AG,W278+1)</f>
        <v>レア</v>
      </c>
      <c r="U280" s="18" t="s">
        <v>8</v>
      </c>
      <c r="V280" s="13">
        <f>INDEX(AI:AI,W278+1)</f>
        <v>16</v>
      </c>
      <c r="W280" s="19"/>
      <c r="X280" s="13" t="str">
        <f>INDEX(AQ:AQ,W278+1)</f>
        <v>このサポートがボードにある間、対戦相手がコントロールする最初のクリーチャーは攻撃できない。</v>
      </c>
      <c r="Y280" s="31"/>
      <c r="Z280" s="31"/>
      <c r="AA280" s="32"/>
      <c r="AC280" s="14"/>
      <c r="AD280" s="14"/>
      <c r="BF280" s="12" t="s">
        <v>0</v>
      </c>
    </row>
    <row r="281" spans="1:58">
      <c r="A281" s="3" t="str">
        <f t="shared" si="51"/>
        <v>|色|白|レアリティ|レア|マナコスト|16|</v>
      </c>
      <c r="B281" s="3" t="s">
        <v>0</v>
      </c>
      <c r="C281" s="3" t="s">
        <v>83</v>
      </c>
      <c r="D281" s="7" t="s">
        <v>6</v>
      </c>
      <c r="E281" s="3" t="s">
        <v>83</v>
      </c>
      <c r="F281" s="3" t="str">
        <f>IF(R280=0,"",R280)</f>
        <v>白</v>
      </c>
      <c r="G281" s="3" t="s">
        <v>83</v>
      </c>
      <c r="H281" s="7" t="s">
        <v>92</v>
      </c>
      <c r="I281" s="3" t="s">
        <v>83</v>
      </c>
      <c r="J281" s="3" t="str">
        <f>IF(T280=0,"",T280)</f>
        <v>レア</v>
      </c>
      <c r="K281" s="3" t="s">
        <v>83</v>
      </c>
      <c r="L281" s="7" t="s">
        <v>93</v>
      </c>
      <c r="M281" s="3" t="s">
        <v>83</v>
      </c>
      <c r="N281" s="3">
        <f>IF(V280=0,"",V280)</f>
        <v>16</v>
      </c>
      <c r="O281" s="3" t="s">
        <v>83</v>
      </c>
      <c r="Q281" s="12" t="s">
        <v>11</v>
      </c>
      <c r="R281" s="13" t="str">
        <f>INDEX(AL:AL,W278+1)</f>
        <v>サポート</v>
      </c>
      <c r="S281" s="18" t="s">
        <v>94</v>
      </c>
      <c r="T281" s="13">
        <f>INDEX(AN:AN,W278+1)</f>
        <v>0</v>
      </c>
      <c r="U281" s="13">
        <f>INDEX(AO:AO,W278+1)</f>
        <v>0</v>
      </c>
      <c r="V281" s="13">
        <f>INDEX(AP:AP,W278+1)</f>
        <v>0</v>
      </c>
      <c r="W281" s="19"/>
      <c r="X281" s="13" t="str">
        <f>INDEX(AZ:AZ,W278+1)</f>
        <v>この</v>
      </c>
      <c r="Y281" s="13" t="str">
        <f>INDEX(BA:BA,W278+1)</f>
        <v/>
      </c>
      <c r="Z281" s="13" t="str">
        <f>INDEX(BB:BB,W278+1)</f>
        <v/>
      </c>
      <c r="AA281" s="13">
        <f>INDEX(BC:BC,W278+1)</f>
        <v>0</v>
      </c>
      <c r="AC281" s="31"/>
      <c r="AD281" s="31"/>
      <c r="BF281" s="12" t="s">
        <v>0</v>
      </c>
    </row>
    <row r="282" spans="1:58">
      <c r="A282" s="3" t="str">
        <f t="shared" si="51"/>
        <v>|種別|サポート|サブタイプ||||</v>
      </c>
      <c r="B282" s="3" t="s">
        <v>0</v>
      </c>
      <c r="C282" s="3" t="s">
        <v>83</v>
      </c>
      <c r="D282" s="7" t="s">
        <v>11</v>
      </c>
      <c r="E282" s="3" t="s">
        <v>83</v>
      </c>
      <c r="F282" s="3" t="str">
        <f>IF(R281=0,"",R281)</f>
        <v>サポート</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このサポートがボードにある間、対戦相手がコントロールする最初のクリーチャーは攻撃できない。&amp;br;対戦相手が呪文を唱えたとき、対戦相手がコントロールする最初のクリーチャーは3点のダメージを受ける。</v>
      </c>
      <c r="S282" s="14"/>
      <c r="T282" s="14"/>
      <c r="U282" s="14"/>
      <c r="V282" s="15"/>
      <c r="W282" s="19"/>
      <c r="X282" s="11"/>
      <c r="Y282" s="11"/>
      <c r="Z282" s="11"/>
      <c r="AA282" s="33"/>
      <c r="AC282" s="31"/>
      <c r="AD282" s="31"/>
      <c r="BF282" s="12" t="s">
        <v>0</v>
      </c>
    </row>
    <row r="283" spans="1:58">
      <c r="A283" s="3" t="str">
        <f t="shared" si="51"/>
        <v>|テキスト|&gt;|&gt;|&gt;|&gt;|このサポートがボードにある間、対戦相手がコントロールする最初のクリーチャーは攻撃できない。&amp;br;対戦相手が呪文を唱えたとき、対戦相手がコントロールする最初のクリーチャーは3点のダメージを受ける。|</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このサポートがボードにある間、対戦相手がコントロールする最初のクリーチャーは攻撃できない。&amp;br;対戦相手が呪文を唱えたとき、対戦相手がコントロールする最初のクリーチャーは3点のダメージを受ける。</v>
      </c>
      <c r="O283" s="3" t="s">
        <v>83</v>
      </c>
      <c r="Q283" s="17" t="s">
        <v>27</v>
      </c>
      <c r="R283" s="13" t="str">
        <f>INDEX(BE:BE,W278+1)</f>
        <v>While this support is on the board, the first creature your opponent controls can't attack.&amp;br;When your opponent casts a spell, the first creature your opponent controls takes 3 damage.</v>
      </c>
      <c r="S283" s="14" t="s">
        <v>324</v>
      </c>
      <c r="T283" s="13" t="str">
        <f>IF(X283="","",X283&amp;IF(Y283="",""," "&amp;Y283)&amp;IF(Z283="",""," "&amp;Z283)&amp;IF(AA283="",""," "&amp;AA283))</f>
        <v/>
      </c>
      <c r="U283" s="14"/>
      <c r="V283" s="15"/>
      <c r="W283" s="19" t="s">
        <v>116</v>
      </c>
      <c r="X283" s="12" t="str">
        <f t="shared" ref="X283:AA283" si="55">IF(ISERROR(IF(LEN(X282)&gt;1,X282,VLOOKUP(X281,$AC:$AD,2,FALSE))),"",IF(LEN(X282)&gt;1,X282,VLOOKUP(X281,$AC:$AD,2,FALSE)))</f>
        <v/>
      </c>
      <c r="Y283" s="12" t="str">
        <f t="shared" si="55"/>
        <v/>
      </c>
      <c r="Z283" s="12" t="str">
        <f t="shared" si="55"/>
        <v/>
      </c>
      <c r="AA283" s="12" t="str">
        <f t="shared" si="55"/>
        <v> </v>
      </c>
      <c r="AC283" s="31"/>
      <c r="AD283" s="31"/>
      <c r="BF283" s="12" t="s">
        <v>0</v>
      </c>
    </row>
    <row r="284" spans="1:58">
      <c r="A284" s="3" t="str">
        <f t="shared" si="51"/>
        <v>|英テキスト|&gt;|&gt;|&gt;|&gt;|While this support is on the board, the first creature your opponent controls can't attack.&amp;br;When your opponent casts a spell, the first creature your opponent controls takes 3 damage.|</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While this support is on the board, the first creature your opponent controls can't attack.&amp;br;When your opponent casts a spell, the first creature your opponent controls takes 3 damage.</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51"/>
        <v>|PT|&gt;||シールド数|&gt;|2|</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f>IF(R285=0,"",R285)</f>
        <v>2</v>
      </c>
      <c r="O285" s="3" t="s">
        <v>83</v>
      </c>
      <c r="Q285" s="20" t="s">
        <v>19</v>
      </c>
      <c r="R285" s="13">
        <f>INDEX(AW:AW,W278+1)</f>
        <v>2</v>
      </c>
      <c r="S285" s="21"/>
      <c r="T285" s="21"/>
      <c r="U285" s="21"/>
      <c r="V285" s="22"/>
      <c r="W285" s="23"/>
      <c r="X285" s="24"/>
      <c r="Y285" s="34"/>
      <c r="Z285" s="34"/>
      <c r="AA285" s="35"/>
      <c r="BF285" s="12" t="s">
        <v>0</v>
      </c>
    </row>
    <row r="286" spans="1:58">
      <c r="A286" s="3" t="str">
        <f t="shared" si="51"/>
        <v>&amp;br;&amp;br;</v>
      </c>
      <c r="B286" s="3" t="s">
        <v>0</v>
      </c>
      <c r="C286" s="3" t="s">
        <v>142</v>
      </c>
      <c r="R286" s="3"/>
      <c r="S286" s="3"/>
      <c r="T286" s="3"/>
      <c r="U286" s="3"/>
      <c r="V286" s="3"/>
      <c r="BF286" s="12" t="s">
        <v>0</v>
      </c>
    </row>
    <row r="287" spans="1:58">
      <c r="A287" s="3" t="str">
        <f t="shared" si="51"/>
        <v>#back(text=戻る,left)</v>
      </c>
      <c r="B287" s="3" t="s">
        <v>0</v>
      </c>
      <c r="C287" s="3" t="s">
        <v>151</v>
      </c>
      <c r="R287" s="3"/>
      <c r="S287" s="3"/>
      <c r="T287" s="3"/>
      <c r="U287" s="3"/>
      <c r="V287" s="3"/>
      <c r="BF287" s="12" t="s">
        <v>0</v>
      </c>
    </row>
    <row r="288" spans="1:58">
      <c r="A288" s="3" t="str">
        <f t="shared" si="51"/>
        <v>&amp;br;</v>
      </c>
      <c r="B288" s="3" t="s">
        <v>0</v>
      </c>
      <c r="C288" s="3" t="s">
        <v>161</v>
      </c>
      <c r="R288" s="3"/>
      <c r="S288" s="3"/>
      <c r="T288" s="3"/>
      <c r="U288" s="3"/>
      <c r="V288" s="3"/>
      <c r="BF288" s="12" t="s">
        <v>0</v>
      </c>
    </row>
    <row r="289" spans="1:58">
      <c r="A289" s="3" t="str">
        <f t="shared" si="51"/>
        <v>#comment(above,nsize=[15],size=[30],num=[10])</v>
      </c>
      <c r="B289" s="3" t="s">
        <v>0</v>
      </c>
      <c r="C289" s="3" t="s">
        <v>170</v>
      </c>
      <c r="R289" s="3"/>
      <c r="S289" s="3"/>
      <c r="T289" s="3"/>
      <c r="U289" s="3"/>
      <c r="V289" s="3"/>
      <c r="BF289" s="12" t="s">
        <v>0</v>
      </c>
    </row>
    <row r="290" spans="1:58">
      <c r="A290" s="3" t="str">
        <f t="shared" si="51"/>
        <v>&amp;br;&amp;br;</v>
      </c>
      <c r="B290" s="3" t="s">
        <v>0</v>
      </c>
      <c r="C290" s="3" t="s">
        <v>142</v>
      </c>
      <c r="R290" s="3"/>
      <c r="S290" s="3"/>
      <c r="T290" s="3"/>
      <c r="U290" s="3"/>
      <c r="V290" s="3"/>
      <c r="AC290" s="31"/>
      <c r="AD290" s="31"/>
      <c r="BF290" s="12" t="s">
        <v>0</v>
      </c>
    </row>
    <row r="291" spans="1:58">
      <c r="A291" s="3" t="str">
        <f t="shared" si="51"/>
        <v/>
      </c>
      <c r="B291" s="3" t="s">
        <v>0</v>
      </c>
      <c r="Q291" s="8"/>
      <c r="R291" s="9"/>
      <c r="S291" s="9"/>
      <c r="T291" s="9"/>
      <c r="U291" s="9"/>
      <c r="V291" s="10"/>
      <c r="W291" s="11">
        <v>23</v>
      </c>
      <c r="X291" s="8"/>
      <c r="Y291" s="29"/>
      <c r="Z291" s="29"/>
      <c r="AA291" s="30"/>
      <c r="AC291" s="31"/>
      <c r="AD291" s="31"/>
      <c r="BF291" s="12" t="s">
        <v>0</v>
      </c>
    </row>
    <row r="292" spans="1:58">
      <c r="A292" s="3" t="str">
        <f t="shared" si="51"/>
        <v>*霊気嵐のロック/Aetherstorm Roc</v>
      </c>
      <c r="B292" s="3" t="s">
        <v>0</v>
      </c>
      <c r="C292" s="3" t="str">
        <f>"*"&amp;R292&amp;"/"&amp;T292</f>
        <v>*霊気嵐のロック/Aetherstorm Roc</v>
      </c>
      <c r="Q292" s="12" t="s">
        <v>9</v>
      </c>
      <c r="R292" s="13" t="str">
        <f>INDEX(AJ:AJ,W291+1)</f>
        <v>霊気嵐のロック</v>
      </c>
      <c r="S292" s="14" t="s">
        <v>10</v>
      </c>
      <c r="T292" s="13" t="str">
        <f>INDEX(AK:AK,W291+1)</f>
        <v>Aetherstorm Roc</v>
      </c>
      <c r="U292" s="14"/>
      <c r="V292" s="15"/>
      <c r="W292" s="16"/>
      <c r="X292" s="12"/>
      <c r="Y292" s="31"/>
      <c r="Z292" s="31"/>
      <c r="AA292" s="32"/>
      <c r="AC292" s="31"/>
      <c r="AD292" s="31"/>
      <c r="BF292" s="12" t="s">
        <v>0</v>
      </c>
    </row>
    <row r="293" spans="1:58">
      <c r="A293" s="3" t="str">
        <f t="shared" si="51"/>
        <v>|LEFT:80|LEFT:100|LEFT:100|LEFT:100|LEFT:100|LEFT:100|c</v>
      </c>
      <c r="B293" s="3" t="s">
        <v>0</v>
      </c>
      <c r="C293" s="3" t="s">
        <v>83</v>
      </c>
      <c r="D293" s="6" t="str">
        <f>$Q$1</f>
        <v>LEFT:80</v>
      </c>
      <c r="E293" s="6" t="s">
        <v>83</v>
      </c>
      <c r="F293" s="6" t="str">
        <f t="shared" ref="F293:J293" si="56">$R$1</f>
        <v>LEFT:100</v>
      </c>
      <c r="G293" s="6" t="s">
        <v>83</v>
      </c>
      <c r="H293" s="6" t="str">
        <f t="shared" si="56"/>
        <v>LEFT:100</v>
      </c>
      <c r="I293" s="6" t="s">
        <v>83</v>
      </c>
      <c r="J293" s="6" t="str">
        <f t="shared" si="56"/>
        <v>LEFT:100</v>
      </c>
      <c r="K293" s="6" t="s">
        <v>83</v>
      </c>
      <c r="L293" s="6" t="str">
        <f>$R$1</f>
        <v>LEFT:100</v>
      </c>
      <c r="M293" s="6" t="s">
        <v>83</v>
      </c>
      <c r="N293" s="6" t="str">
        <f>$R$1</f>
        <v>LEFT:100</v>
      </c>
      <c r="O293" s="3" t="s">
        <v>83</v>
      </c>
      <c r="P293" s="3" t="s">
        <v>84</v>
      </c>
      <c r="Q293" s="17" t="s">
        <v>6</v>
      </c>
      <c r="R293" s="13" t="str">
        <f>INDEX(AF:AF,W291+1)</f>
        <v>白</v>
      </c>
      <c r="S293" s="18" t="s">
        <v>7</v>
      </c>
      <c r="T293" s="13" t="str">
        <f>INDEX(AG:AG,W291+1)</f>
        <v>神話レア</v>
      </c>
      <c r="U293" s="18" t="s">
        <v>8</v>
      </c>
      <c r="V293" s="13">
        <f>INDEX(AI:AI,W291+1)</f>
        <v>14</v>
      </c>
      <c r="W293" s="19"/>
      <c r="X293" s="13" t="str">
        <f>INDEX(AQ:AQ,W291+1)</f>
        <v>飛行</v>
      </c>
      <c r="Y293" s="31"/>
      <c r="Z293" s="31"/>
      <c r="AA293" s="32"/>
      <c r="AC293" s="14"/>
      <c r="AD293" s="14"/>
      <c r="BF293" s="12" t="s">
        <v>0</v>
      </c>
    </row>
    <row r="294" spans="1:58">
      <c r="A294" s="3" t="str">
        <f t="shared" si="51"/>
        <v>|色|白|レアリティ|神話レア|マナコスト|14|</v>
      </c>
      <c r="B294" s="3" t="s">
        <v>0</v>
      </c>
      <c r="C294" s="3" t="s">
        <v>83</v>
      </c>
      <c r="D294" s="7" t="s">
        <v>6</v>
      </c>
      <c r="E294" s="3" t="s">
        <v>83</v>
      </c>
      <c r="F294" s="3" t="str">
        <f>IF(R293=0,"",R293)</f>
        <v>白</v>
      </c>
      <c r="G294" s="3" t="s">
        <v>83</v>
      </c>
      <c r="H294" s="7" t="s">
        <v>92</v>
      </c>
      <c r="I294" s="3" t="s">
        <v>83</v>
      </c>
      <c r="J294" s="3" t="str">
        <f>IF(T293=0,"",T293)</f>
        <v>神話レア</v>
      </c>
      <c r="K294" s="3" t="s">
        <v>83</v>
      </c>
      <c r="L294" s="7" t="s">
        <v>93</v>
      </c>
      <c r="M294" s="3" t="s">
        <v>83</v>
      </c>
      <c r="N294" s="3">
        <f>IF(V293=0,"",V293)</f>
        <v>14</v>
      </c>
      <c r="O294" s="3" t="s">
        <v>83</v>
      </c>
      <c r="Q294" s="12" t="s">
        <v>11</v>
      </c>
      <c r="R294" s="13" t="str">
        <f>INDEX(AL:AL,W291+1)</f>
        <v>クリーチャー</v>
      </c>
      <c r="S294" s="18" t="s">
        <v>94</v>
      </c>
      <c r="T294" s="13" t="str">
        <f>INDEX(AN:AN,W291+1)</f>
        <v>鳥</v>
      </c>
      <c r="U294" s="13">
        <f>INDEX(AO:AO,W291+1)</f>
        <v>0</v>
      </c>
      <c r="V294" s="13">
        <f>INDEX(AP:AP,W291+1)</f>
        <v>0</v>
      </c>
      <c r="W294" s="19"/>
      <c r="X294" s="13" t="str">
        <f>INDEX(AZ:AZ,W291+1)</f>
        <v>飛行</v>
      </c>
      <c r="Y294" s="13" t="str">
        <f>INDEX(BA:BA,W291+1)</f>
        <v/>
      </c>
      <c r="Z294" s="13" t="str">
        <f>INDEX(BB:BB,W291+1)</f>
        <v/>
      </c>
      <c r="AA294" s="13">
        <f>INDEX(BC:BC,W291+1)</f>
        <v>0</v>
      </c>
      <c r="AC294" s="31"/>
      <c r="AD294" s="31"/>
      <c r="BF294" s="12" t="s">
        <v>0</v>
      </c>
    </row>
    <row r="295" spans="1:58">
      <c r="A295" s="3" t="str">
        <f t="shared" si="51"/>
        <v>|種別|クリーチャー|サブタイプ|鳥|||</v>
      </c>
      <c r="B295" s="3" t="s">
        <v>0</v>
      </c>
      <c r="C295" s="3" t="s">
        <v>83</v>
      </c>
      <c r="D295" s="7" t="s">
        <v>11</v>
      </c>
      <c r="E295" s="3" t="s">
        <v>83</v>
      </c>
      <c r="F295" s="3" t="str">
        <f>IF(R294=0,"",R294)</f>
        <v>クリーチャー</v>
      </c>
      <c r="G295" s="3" t="s">
        <v>83</v>
      </c>
      <c r="H295" s="7" t="s">
        <v>104</v>
      </c>
      <c r="I295" s="3" t="s">
        <v>83</v>
      </c>
      <c r="J295" s="3" t="str">
        <f>IF(T294=0,"",T294)</f>
        <v>鳥</v>
      </c>
      <c r="K295" s="3" t="s">
        <v>83</v>
      </c>
      <c r="L295" s="3" t="str">
        <f>IF(U294=0,"",U294)</f>
        <v/>
      </c>
      <c r="M295" s="3" t="s">
        <v>83</v>
      </c>
      <c r="N295" s="3" t="str">
        <f>IF(V294=0,"",V294)</f>
        <v/>
      </c>
      <c r="O295" s="3" t="s">
        <v>83</v>
      </c>
      <c r="Q295" s="12" t="s">
        <v>105</v>
      </c>
      <c r="R295" s="13" t="str">
        <f>INDEX(BD:BD,W291+1)</f>
        <v>飛行&amp;br;あなたがコントロールするクリーチャーが戦場に出たとき、エネルギー化1を行う。&amp;br;超過1：このクリーチャーは+1/+1の修整を受ける。その後、あなたのターン終了時まで、対戦相手がコントロールする無効化されていない最初のクリーチャーを無効化する。</v>
      </c>
      <c r="S295" s="14"/>
      <c r="T295" s="14"/>
      <c r="U295" s="14"/>
      <c r="V295" s="15"/>
      <c r="W295" s="19"/>
      <c r="X295" s="11"/>
      <c r="Y295" s="11"/>
      <c r="Z295" s="11"/>
      <c r="AA295" s="33"/>
      <c r="AC295" s="31"/>
      <c r="AD295" s="31"/>
      <c r="BF295" s="12" t="s">
        <v>0</v>
      </c>
    </row>
    <row r="296" spans="1:58">
      <c r="A296" s="3" t="str">
        <f t="shared" si="51"/>
        <v>|テキスト|&gt;|&gt;|&gt;|&gt;|飛行&amp;br;あなたがコントロールするクリーチャーが戦場に出たとき、エネルギー化1を行う。&amp;br;超過1：このクリーチャーは+1/+1の修整を受ける。その後、あなたのターン終了時まで、対戦相手がコントロールする無効化されていない最初のクリーチャーを無効化する。|</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飛行&amp;br;あなたがコントロールするクリーチャーが戦場に出たとき、エネルギー化1を行う。&amp;br;超過1：このクリーチャーは+1/+1の修整を受ける。その後、あなたのターン終了時まで、対戦相手がコントロールする無効化されていない最初のクリーチャーを無効化する。</v>
      </c>
      <c r="O296" s="3" t="s">
        <v>83</v>
      </c>
      <c r="Q296" s="17" t="s">
        <v>27</v>
      </c>
      <c r="R296" s="13" t="str">
        <f>INDEX(BE:BE,W291+1)</f>
        <v>When a creature you control enters the battlefield, Energize 1.&amp;br;Overload 1: This creature gets +1/+1 then the first non Disabled creature your opponent controls is Disabled until the end of your turn.</v>
      </c>
      <c r="S296" s="14" t="s">
        <v>324</v>
      </c>
      <c r="T296" s="13" t="str">
        <f>IF(X296="","",X296&amp;IF(Y296="",""," "&amp;Y296)&amp;IF(Z296="",""," "&amp;Z296)&amp;IF(AA296="",""," "&amp;AA296))</f>
        <v>Flying  </v>
      </c>
      <c r="U296" s="14"/>
      <c r="V296" s="15"/>
      <c r="W296" s="19" t="s">
        <v>116</v>
      </c>
      <c r="X296" s="12" t="str">
        <f t="shared" ref="X296:AA296" si="57">IF(ISERROR(IF(LEN(X295)&gt;1,X295,VLOOKUP(X294,$AC:$AD,2,FALSE))),"",IF(LEN(X295)&gt;1,X295,VLOOKUP(X294,$AC:$AD,2,FALSE)))</f>
        <v>Flying</v>
      </c>
      <c r="Y296" s="12" t="str">
        <f t="shared" si="57"/>
        <v/>
      </c>
      <c r="Z296" s="12" t="str">
        <f t="shared" si="57"/>
        <v/>
      </c>
      <c r="AA296" s="12" t="str">
        <f t="shared" si="57"/>
        <v> </v>
      </c>
      <c r="AC296" s="31"/>
      <c r="AD296" s="31"/>
      <c r="BF296" s="12" t="s">
        <v>0</v>
      </c>
    </row>
    <row r="297" spans="1:58">
      <c r="A297" s="3" t="str">
        <f t="shared" si="51"/>
        <v>|英テキスト|&gt;|&gt;|&gt;|&gt;|Flying  &amp;br;When a creature you control enters the battlefield, Energize 1.&amp;br;Overload 1: This creature gets +1/+1 then the first non Disabled creature your opponent controls is Disabled until the end of your turn.|</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Flying  &amp;br;When a creature you control enters the battlefield, Energize 1.&amp;br;Overload 1: This creature gets +1/+1 then the first non Disabled creature your opponent controls is Disabled until the end of your turn.</v>
      </c>
      <c r="O297" s="3" t="s">
        <v>83</v>
      </c>
      <c r="Q297" s="12" t="s">
        <v>18</v>
      </c>
      <c r="R297" s="13" t="str">
        <f>IF(INDEX(AX:AX,W291+1)="",0,INDEX(AX:AX,W291+1)&amp;"/"&amp;INDEX(AY:AY,W291+1))</f>
        <v>8/8</v>
      </c>
      <c r="S297" s="14"/>
      <c r="T297" s="14"/>
      <c r="U297" s="14"/>
      <c r="V297" s="15"/>
      <c r="W297" s="19"/>
      <c r="X297" s="12"/>
      <c r="Y297" s="31"/>
      <c r="Z297" s="31"/>
      <c r="AA297" s="32"/>
      <c r="AC297" s="31"/>
      <c r="AD297" s="31"/>
      <c r="BF297" s="12" t="s">
        <v>0</v>
      </c>
    </row>
    <row r="298" spans="1:58">
      <c r="A298" s="3" t="str">
        <f t="shared" si="51"/>
        <v>|PT|&gt;|8/8|シールド数|&gt;||</v>
      </c>
      <c r="B298" s="3" t="s">
        <v>0</v>
      </c>
      <c r="C298" s="3" t="s">
        <v>83</v>
      </c>
      <c r="D298" s="3" t="s">
        <v>18</v>
      </c>
      <c r="E298" s="3" t="s">
        <v>83</v>
      </c>
      <c r="F298" s="3" t="s">
        <v>115</v>
      </c>
      <c r="G298" s="3" t="s">
        <v>83</v>
      </c>
      <c r="H298" s="3" t="str">
        <f>IF(R297=0,"",R297)</f>
        <v>8/8</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51"/>
        <v>&amp;br;&amp;br;</v>
      </c>
      <c r="B299" s="3" t="s">
        <v>0</v>
      </c>
      <c r="C299" s="3" t="s">
        <v>142</v>
      </c>
      <c r="R299" s="3"/>
      <c r="S299" s="3"/>
      <c r="T299" s="3"/>
      <c r="U299" s="3"/>
      <c r="V299" s="3"/>
      <c r="BF299" s="12" t="s">
        <v>0</v>
      </c>
    </row>
    <row r="300" spans="1:58">
      <c r="A300" s="3" t="str">
        <f t="shared" si="51"/>
        <v>#back(text=戻る,left)</v>
      </c>
      <c r="B300" s="3" t="s">
        <v>0</v>
      </c>
      <c r="C300" s="3" t="s">
        <v>151</v>
      </c>
      <c r="R300" s="3"/>
      <c r="S300" s="3"/>
      <c r="T300" s="3"/>
      <c r="U300" s="3"/>
      <c r="V300" s="3"/>
      <c r="BF300" s="12" t="s">
        <v>0</v>
      </c>
    </row>
    <row r="301" spans="1:58">
      <c r="A301" s="3" t="str">
        <f t="shared" si="51"/>
        <v>&amp;br;</v>
      </c>
      <c r="B301" s="3" t="s">
        <v>0</v>
      </c>
      <c r="C301" s="3" t="s">
        <v>161</v>
      </c>
      <c r="R301" s="3"/>
      <c r="S301" s="3"/>
      <c r="T301" s="3"/>
      <c r="U301" s="3"/>
      <c r="V301" s="3"/>
      <c r="BF301" s="12" t="s">
        <v>0</v>
      </c>
    </row>
    <row r="302" spans="1:58">
      <c r="A302" s="3" t="str">
        <f t="shared" si="51"/>
        <v>#comment(above,nsize=[15],size=[30],num=[10])</v>
      </c>
      <c r="B302" s="3" t="s">
        <v>0</v>
      </c>
      <c r="C302" s="3" t="s">
        <v>170</v>
      </c>
      <c r="R302" s="3"/>
      <c r="S302" s="3"/>
      <c r="T302" s="3"/>
      <c r="U302" s="3"/>
      <c r="V302" s="3"/>
      <c r="BF302" s="12" t="s">
        <v>0</v>
      </c>
    </row>
    <row r="303" spans="1:58">
      <c r="A303" s="3" t="str">
        <f t="shared" si="51"/>
        <v>&amp;br;&amp;br;</v>
      </c>
      <c r="B303" s="3" t="s">
        <v>0</v>
      </c>
      <c r="C303" s="3" t="s">
        <v>142</v>
      </c>
      <c r="R303" s="3"/>
      <c r="S303" s="3"/>
      <c r="T303" s="3"/>
      <c r="U303" s="3"/>
      <c r="V303" s="3"/>
      <c r="AC303" s="31"/>
      <c r="AD303" s="31"/>
      <c r="BF303" s="12" t="s">
        <v>0</v>
      </c>
    </row>
    <row r="304" spans="1:58">
      <c r="A304" s="3" t="str">
        <f t="shared" si="51"/>
        <v/>
      </c>
      <c r="B304" s="3" t="s">
        <v>0</v>
      </c>
      <c r="Q304" s="8"/>
      <c r="R304" s="9"/>
      <c r="S304" s="9"/>
      <c r="T304" s="9"/>
      <c r="U304" s="9"/>
      <c r="V304" s="10"/>
      <c r="W304" s="11">
        <v>24</v>
      </c>
      <c r="X304" s="8"/>
      <c r="Y304" s="29"/>
      <c r="Z304" s="29"/>
      <c r="AA304" s="30"/>
      <c r="AC304" s="31"/>
      <c r="AD304" s="31"/>
      <c r="BF304" s="12" t="s">
        <v>0</v>
      </c>
    </row>
    <row r="305" spans="1:58">
      <c r="A305" s="3" t="str">
        <f t="shared" si="51"/>
        <v>*発明の天使/Angel of Invention</v>
      </c>
      <c r="B305" s="3" t="s">
        <v>0</v>
      </c>
      <c r="C305" s="3" t="str">
        <f>"*"&amp;R305&amp;"/"&amp;T305</f>
        <v>*発明の天使/Angel of Invention</v>
      </c>
      <c r="Q305" s="12" t="s">
        <v>9</v>
      </c>
      <c r="R305" s="13" t="str">
        <f>INDEX(AJ:AJ,W304+1)</f>
        <v>発明の天使</v>
      </c>
      <c r="S305" s="14" t="s">
        <v>10</v>
      </c>
      <c r="T305" s="13" t="str">
        <f>INDEX(AK:AK,W304+1)</f>
        <v>Angel of Invention</v>
      </c>
      <c r="U305" s="14"/>
      <c r="V305" s="15"/>
      <c r="W305" s="16"/>
      <c r="X305" s="12"/>
      <c r="Y305" s="31"/>
      <c r="Z305" s="31"/>
      <c r="AA305" s="32"/>
      <c r="AC305" s="31"/>
      <c r="AD305" s="31"/>
      <c r="BF305" s="12" t="s">
        <v>0</v>
      </c>
    </row>
    <row r="306" spans="1:58">
      <c r="A306" s="3" t="str">
        <f t="shared" si="51"/>
        <v>|LEFT:80|LEFT:100|LEFT:100|LEFT:100|LEFT:100|LEFT:100|c</v>
      </c>
      <c r="B306" s="3" t="s">
        <v>0</v>
      </c>
      <c r="C306" s="3" t="s">
        <v>83</v>
      </c>
      <c r="D306" s="6" t="str">
        <f>$Q$1</f>
        <v>LEFT:80</v>
      </c>
      <c r="E306" s="6" t="s">
        <v>83</v>
      </c>
      <c r="F306" s="6" t="str">
        <f t="shared" ref="F306:J306" si="58">$R$1</f>
        <v>LEFT:100</v>
      </c>
      <c r="G306" s="6" t="s">
        <v>83</v>
      </c>
      <c r="H306" s="6" t="str">
        <f t="shared" si="58"/>
        <v>LEFT:100</v>
      </c>
      <c r="I306" s="6" t="s">
        <v>83</v>
      </c>
      <c r="J306" s="6" t="str">
        <f t="shared" si="58"/>
        <v>LEFT:100</v>
      </c>
      <c r="K306" s="6" t="s">
        <v>83</v>
      </c>
      <c r="L306" s="6" t="str">
        <f>$R$1</f>
        <v>LEFT:100</v>
      </c>
      <c r="M306" s="6" t="s">
        <v>83</v>
      </c>
      <c r="N306" s="6" t="str">
        <f>$R$1</f>
        <v>LEFT:100</v>
      </c>
      <c r="O306" s="3" t="s">
        <v>83</v>
      </c>
      <c r="P306" s="3" t="s">
        <v>84</v>
      </c>
      <c r="Q306" s="17" t="s">
        <v>6</v>
      </c>
      <c r="R306" s="13" t="str">
        <f>INDEX(AF:AF,W304+1)</f>
        <v>白</v>
      </c>
      <c r="S306" s="18" t="s">
        <v>7</v>
      </c>
      <c r="T306" s="13" t="str">
        <f>INDEX(AG:AG,W304+1)</f>
        <v>神話レア</v>
      </c>
      <c r="U306" s="18" t="s">
        <v>8</v>
      </c>
      <c r="V306" s="13">
        <f>INDEX(AI:AI,W304+1)</f>
        <v>18</v>
      </c>
      <c r="W306" s="19"/>
      <c r="X306" s="13" t="str">
        <f>INDEX(AQ:AQ,W304+1)</f>
        <v>飛行 警戒 絆魂</v>
      </c>
      <c r="Y306" s="31"/>
      <c r="Z306" s="31"/>
      <c r="AA306" s="32"/>
      <c r="AC306" s="14"/>
      <c r="AD306" s="14"/>
      <c r="BF306" s="12" t="s">
        <v>0</v>
      </c>
    </row>
    <row r="307" spans="1:58">
      <c r="A307" s="3" t="str">
        <f t="shared" si="51"/>
        <v>|色|白|レアリティ|神話レア|マナコスト|18|</v>
      </c>
      <c r="B307" s="3" t="s">
        <v>0</v>
      </c>
      <c r="C307" s="3" t="s">
        <v>83</v>
      </c>
      <c r="D307" s="7" t="s">
        <v>6</v>
      </c>
      <c r="E307" s="3" t="s">
        <v>83</v>
      </c>
      <c r="F307" s="3" t="str">
        <f>IF(R306=0,"",R306)</f>
        <v>白</v>
      </c>
      <c r="G307" s="3" t="s">
        <v>83</v>
      </c>
      <c r="H307" s="7" t="s">
        <v>92</v>
      </c>
      <c r="I307" s="3" t="s">
        <v>83</v>
      </c>
      <c r="J307" s="3" t="str">
        <f>IF(T306=0,"",T306)</f>
        <v>神話レア</v>
      </c>
      <c r="K307" s="3" t="s">
        <v>83</v>
      </c>
      <c r="L307" s="7" t="s">
        <v>93</v>
      </c>
      <c r="M307" s="3" t="s">
        <v>83</v>
      </c>
      <c r="N307" s="3">
        <f>IF(V306=0,"",V306)</f>
        <v>18</v>
      </c>
      <c r="O307" s="3" t="s">
        <v>83</v>
      </c>
      <c r="Q307" s="12" t="s">
        <v>11</v>
      </c>
      <c r="R307" s="13" t="str">
        <f>INDEX(AL:AL,W304+1)</f>
        <v>クリーチャー</v>
      </c>
      <c r="S307" s="18" t="s">
        <v>94</v>
      </c>
      <c r="T307" s="13" t="str">
        <f>INDEX(AN:AN,W304+1)</f>
        <v>天使</v>
      </c>
      <c r="U307" s="13">
        <f>INDEX(AO:AO,W304+1)</f>
        <v>0</v>
      </c>
      <c r="V307" s="13">
        <f>INDEX(AP:AP,W304+1)</f>
        <v>0</v>
      </c>
      <c r="W307" s="19"/>
      <c r="X307" s="13" t="str">
        <f>INDEX(AZ:AZ,W304+1)</f>
        <v>飛行</v>
      </c>
      <c r="Y307" s="13" t="str">
        <f>INDEX(BA:BA,W304+1)</f>
        <v>警戒</v>
      </c>
      <c r="Z307" s="13" t="str">
        <f>INDEX(BB:BB,W304+1)</f>
        <v>絆魂</v>
      </c>
      <c r="AA307" s="13">
        <f>INDEX(BC:BC,W304+1)</f>
        <v>0</v>
      </c>
      <c r="AC307" s="31"/>
      <c r="AD307" s="31"/>
      <c r="BF307" s="12" t="s">
        <v>0</v>
      </c>
    </row>
    <row r="308" spans="1:58">
      <c r="A308" s="3" t="str">
        <f t="shared" si="51"/>
        <v>|種別|クリーチャー|サブタイプ|天使|||</v>
      </c>
      <c r="B308" s="3" t="s">
        <v>0</v>
      </c>
      <c r="C308" s="3" t="s">
        <v>83</v>
      </c>
      <c r="D308" s="7" t="s">
        <v>11</v>
      </c>
      <c r="E308" s="3" t="s">
        <v>83</v>
      </c>
      <c r="F308" s="3" t="str">
        <f>IF(R307=0,"",R307)</f>
        <v>クリーチャー</v>
      </c>
      <c r="G308" s="3" t="s">
        <v>83</v>
      </c>
      <c r="H308" s="7" t="s">
        <v>104</v>
      </c>
      <c r="I308" s="3" t="s">
        <v>83</v>
      </c>
      <c r="J308" s="3" t="str">
        <f>IF(T307=0,"",T307)</f>
        <v>天使</v>
      </c>
      <c r="K308" s="3" t="s">
        <v>83</v>
      </c>
      <c r="L308" s="3" t="str">
        <f>IF(U307=0,"",U307)</f>
        <v/>
      </c>
      <c r="M308" s="3" t="s">
        <v>83</v>
      </c>
      <c r="N308" s="3" t="str">
        <f>IF(V307=0,"",V307)</f>
        <v/>
      </c>
      <c r="O308" s="3" t="s">
        <v>83</v>
      </c>
      <c r="Q308" s="12" t="s">
        <v>105</v>
      </c>
      <c r="R308" s="13" t="str">
        <f>INDEX(BD:BD,W304+1)</f>
        <v>飛行 警戒 絆魂&amp;br;このクリーチャーが戦場に出たとき、製造2を行う。&amp;br;このクリーチャーが戦場に出ている間、あなたがコントロールする各クリーチャーは+3/+3の修整を受ける。</v>
      </c>
      <c r="S308" s="14"/>
      <c r="T308" s="14"/>
      <c r="U308" s="14"/>
      <c r="V308" s="15"/>
      <c r="W308" s="19"/>
      <c r="X308" s="11"/>
      <c r="Y308" s="11"/>
      <c r="Z308" s="11"/>
      <c r="AA308" s="33"/>
      <c r="AC308" s="31"/>
      <c r="AD308" s="31"/>
      <c r="BF308" s="12" t="s">
        <v>0</v>
      </c>
    </row>
    <row r="309" spans="1:58">
      <c r="A309" s="3" t="str">
        <f t="shared" si="51"/>
        <v>|テキスト|&gt;|&gt;|&gt;|&gt;|飛行 警戒 絆魂&amp;br;このクリーチャーが戦場に出たとき、製造2を行う。&amp;br;このクリーチャーが戦場に出ている間、あなたがコントロールする各クリーチャーは+3/+3の修整を受ける。|</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飛行 警戒 絆魂&amp;br;このクリーチャーが戦場に出たとき、製造2を行う。&amp;br;このクリーチャーが戦場に出ている間、あなたがコントロールする各クリーチャーは+3/+3の修整を受ける。</v>
      </c>
      <c r="O309" s="3" t="s">
        <v>83</v>
      </c>
      <c r="Q309" s="17" t="s">
        <v>27</v>
      </c>
      <c r="R309" s="13" t="str">
        <f>INDEX(BE:BE,W304+1)</f>
        <v>When this creature enters the battlefield, Fabricate 2.&amp;br;When this creature is on the battlefield, each creature you control gets +3/+3:</v>
      </c>
      <c r="S309" s="14" t="s">
        <v>324</v>
      </c>
      <c r="T309" s="13" t="str">
        <f>IF(X309="","",X309&amp;IF(Y309="",""," "&amp;Y309)&amp;IF(Z309="",""," "&amp;Z309)&amp;IF(AA309="",""," "&amp;AA309))</f>
        <v>Flying Vigiliance Lifelink  </v>
      </c>
      <c r="U309" s="14"/>
      <c r="V309" s="15"/>
      <c r="W309" s="19" t="s">
        <v>116</v>
      </c>
      <c r="X309" s="12" t="str">
        <f t="shared" ref="X309:AA309" si="59">IF(ISERROR(IF(LEN(X308)&gt;1,X308,VLOOKUP(X307,$AC:$AD,2,FALSE))),"",IF(LEN(X308)&gt;1,X308,VLOOKUP(X307,$AC:$AD,2,FALSE)))</f>
        <v>Flying</v>
      </c>
      <c r="Y309" s="12" t="str">
        <f t="shared" si="59"/>
        <v>Vigiliance</v>
      </c>
      <c r="Z309" s="12" t="str">
        <f t="shared" si="59"/>
        <v>Lifelink</v>
      </c>
      <c r="AA309" s="12" t="str">
        <f t="shared" si="59"/>
        <v> </v>
      </c>
      <c r="AC309" s="31"/>
      <c r="AD309" s="31"/>
      <c r="BF309" s="12" t="s">
        <v>0</v>
      </c>
    </row>
    <row r="310" spans="1:58">
      <c r="A310" s="3" t="str">
        <f t="shared" si="51"/>
        <v>|英テキスト|&gt;|&gt;|&gt;|&gt;|Flying Vigiliance Lifelink  &amp;br;When this creature enters the battlefield, Fabricate 2.&amp;br;When this creature is on the battlefield, each creature you control gets +3/+3:|</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Flying Vigiliance Lifelink  &amp;br;When this creature enters the battlefield, Fabricate 2.&amp;br;When this creature is on the battlefield, each creature you control gets +3/+3:</v>
      </c>
      <c r="O310" s="3" t="s">
        <v>83</v>
      </c>
      <c r="Q310" s="12" t="s">
        <v>18</v>
      </c>
      <c r="R310" s="13" t="str">
        <f>IF(INDEX(AX:AX,W304+1)="",0,INDEX(AX:AX,W304+1)&amp;"/"&amp;INDEX(AY:AY,W304+1))</f>
        <v>8/8</v>
      </c>
      <c r="S310" s="14"/>
      <c r="T310" s="14"/>
      <c r="U310" s="14"/>
      <c r="V310" s="15"/>
      <c r="W310" s="19"/>
      <c r="X310" s="12"/>
      <c r="Y310" s="31"/>
      <c r="Z310" s="31"/>
      <c r="AA310" s="32"/>
      <c r="AC310" s="31"/>
      <c r="AD310" s="31"/>
      <c r="BF310" s="12" t="s">
        <v>0</v>
      </c>
    </row>
    <row r="311" spans="1:58">
      <c r="A311" s="3" t="str">
        <f t="shared" si="51"/>
        <v>|PT|&gt;|8/8|シールド数|&gt;||</v>
      </c>
      <c r="B311" s="3" t="s">
        <v>0</v>
      </c>
      <c r="C311" s="3" t="s">
        <v>83</v>
      </c>
      <c r="D311" s="3" t="s">
        <v>18</v>
      </c>
      <c r="E311" s="3" t="s">
        <v>83</v>
      </c>
      <c r="F311" s="3" t="s">
        <v>115</v>
      </c>
      <c r="G311" s="3" t="s">
        <v>83</v>
      </c>
      <c r="H311" s="3" t="str">
        <f>IF(R310=0,"",R310)</f>
        <v>8/8</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51"/>
        <v>&amp;br;&amp;br;</v>
      </c>
      <c r="B312" s="3" t="s">
        <v>0</v>
      </c>
      <c r="C312" s="3" t="s">
        <v>142</v>
      </c>
      <c r="R312" s="3"/>
      <c r="S312" s="3"/>
      <c r="T312" s="3"/>
      <c r="U312" s="3"/>
      <c r="V312" s="3"/>
      <c r="BF312" s="12" t="s">
        <v>0</v>
      </c>
    </row>
    <row r="313" spans="1:58">
      <c r="A313" s="3" t="str">
        <f t="shared" si="51"/>
        <v>#back(text=戻る,left)</v>
      </c>
      <c r="B313" s="3" t="s">
        <v>0</v>
      </c>
      <c r="C313" s="3" t="s">
        <v>151</v>
      </c>
      <c r="R313" s="3"/>
      <c r="S313" s="3"/>
      <c r="T313" s="3"/>
      <c r="U313" s="3"/>
      <c r="V313" s="3"/>
      <c r="BF313" s="12" t="s">
        <v>0</v>
      </c>
    </row>
    <row r="314" spans="1:58">
      <c r="A314" s="3" t="str">
        <f t="shared" si="51"/>
        <v>&amp;br;</v>
      </c>
      <c r="B314" s="3" t="s">
        <v>0</v>
      </c>
      <c r="C314" s="3" t="s">
        <v>161</v>
      </c>
      <c r="R314" s="3"/>
      <c r="S314" s="3"/>
      <c r="T314" s="3"/>
      <c r="U314" s="3"/>
      <c r="V314" s="3"/>
      <c r="BF314" s="12" t="s">
        <v>0</v>
      </c>
    </row>
    <row r="315" spans="1:58">
      <c r="A315" s="3" t="str">
        <f t="shared" si="51"/>
        <v>#comment(above,nsize=[15],size=[30],num=[10])</v>
      </c>
      <c r="B315" s="3" t="s">
        <v>0</v>
      </c>
      <c r="C315" s="3" t="s">
        <v>170</v>
      </c>
      <c r="R315" s="3"/>
      <c r="S315" s="3"/>
      <c r="T315" s="3"/>
      <c r="U315" s="3"/>
      <c r="V315" s="3"/>
      <c r="BF315" s="12" t="s">
        <v>0</v>
      </c>
    </row>
    <row r="316" spans="1:58">
      <c r="A316" s="3" t="str">
        <f t="shared" si="51"/>
        <v>&amp;br;&amp;br;</v>
      </c>
      <c r="B316" s="3" t="s">
        <v>0</v>
      </c>
      <c r="C316" s="3" t="s">
        <v>142</v>
      </c>
      <c r="R316" s="3"/>
      <c r="S316" s="3"/>
      <c r="T316" s="3"/>
      <c r="U316" s="3"/>
      <c r="V316" s="3"/>
      <c r="AC316" s="31"/>
      <c r="AD316" s="31"/>
      <c r="BF316" s="12" t="s">
        <v>0</v>
      </c>
    </row>
    <row r="317" spans="1:58">
      <c r="A317" s="3" t="str">
        <f t="shared" si="51"/>
        <v/>
      </c>
      <c r="B317" s="3" t="s">
        <v>0</v>
      </c>
      <c r="Q317" s="8"/>
      <c r="R317" s="9"/>
      <c r="S317" s="9"/>
      <c r="T317" s="9"/>
      <c r="U317" s="9"/>
      <c r="V317" s="10"/>
      <c r="W317" s="11">
        <v>25</v>
      </c>
      <c r="X317" s="8"/>
      <c r="Y317" s="29"/>
      <c r="Z317" s="29"/>
      <c r="AA317" s="30"/>
      <c r="AC317" s="31"/>
      <c r="AD317" s="31"/>
      <c r="BF317" s="12" t="s">
        <v>0</v>
      </c>
    </row>
    <row r="318" spans="1:58">
      <c r="A318" s="3" t="str">
        <f t="shared" si="51"/>
        <v>*激変の機械巨人/Cataclysmic Gearhulk</v>
      </c>
      <c r="B318" s="3" t="s">
        <v>0</v>
      </c>
      <c r="C318" s="3" t="str">
        <f>"*"&amp;R318&amp;"/"&amp;T318</f>
        <v>*激変の機械巨人/Cataclysmic Gearhulk</v>
      </c>
      <c r="Q318" s="12" t="s">
        <v>9</v>
      </c>
      <c r="R318" s="13" t="str">
        <f>INDEX(AJ:AJ,W317+1)</f>
        <v>激変の機械巨人</v>
      </c>
      <c r="S318" s="14" t="s">
        <v>10</v>
      </c>
      <c r="T318" s="13" t="str">
        <f>INDEX(AK:AK,W317+1)</f>
        <v>Cataclysmic Gearhulk</v>
      </c>
      <c r="U318" s="14"/>
      <c r="V318" s="15"/>
      <c r="W318" s="16"/>
      <c r="X318" s="12"/>
      <c r="Y318" s="31"/>
      <c r="Z318" s="31"/>
      <c r="AA318" s="32"/>
      <c r="AC318" s="31"/>
      <c r="AD318" s="31"/>
      <c r="BF318" s="12" t="s">
        <v>0</v>
      </c>
    </row>
    <row r="319" spans="1:58">
      <c r="A319" s="3" t="str">
        <f t="shared" si="51"/>
        <v>|LEFT:80|LEFT:100|LEFT:100|LEFT:100|LEFT:100|LEFT:100|c</v>
      </c>
      <c r="B319" s="3" t="s">
        <v>0</v>
      </c>
      <c r="C319" s="3" t="s">
        <v>83</v>
      </c>
      <c r="D319" s="6" t="str">
        <f>$Q$1</f>
        <v>LEFT:80</v>
      </c>
      <c r="E319" s="6" t="s">
        <v>83</v>
      </c>
      <c r="F319" s="6" t="str">
        <f t="shared" ref="F319:J319" si="60">$R$1</f>
        <v>LEFT:100</v>
      </c>
      <c r="G319" s="6" t="s">
        <v>83</v>
      </c>
      <c r="H319" s="6" t="str">
        <f t="shared" si="60"/>
        <v>LEFT:100</v>
      </c>
      <c r="I319" s="6" t="s">
        <v>83</v>
      </c>
      <c r="J319" s="6" t="str">
        <f t="shared" si="60"/>
        <v>LEFT:100</v>
      </c>
      <c r="K319" s="6" t="s">
        <v>83</v>
      </c>
      <c r="L319" s="6" t="str">
        <f>$R$1</f>
        <v>LEFT:100</v>
      </c>
      <c r="M319" s="6" t="s">
        <v>83</v>
      </c>
      <c r="N319" s="6" t="str">
        <f>$R$1</f>
        <v>LEFT:100</v>
      </c>
      <c r="O319" s="3" t="s">
        <v>83</v>
      </c>
      <c r="P319" s="3" t="s">
        <v>84</v>
      </c>
      <c r="Q319" s="17" t="s">
        <v>6</v>
      </c>
      <c r="R319" s="13" t="str">
        <f>INDEX(AF:AF,W317+1)</f>
        <v>白</v>
      </c>
      <c r="S319" s="18" t="s">
        <v>7</v>
      </c>
      <c r="T319" s="13" t="str">
        <f>INDEX(AG:AG,W317+1)</f>
        <v>神話レア</v>
      </c>
      <c r="U319" s="18" t="s">
        <v>8</v>
      </c>
      <c r="V319" s="13">
        <f>INDEX(AI:AI,W317+1)</f>
        <v>24</v>
      </c>
      <c r="W319" s="19"/>
      <c r="X319" s="13" t="str">
        <f>INDEX(AQ:AQ,W317+1)</f>
        <v>警戒</v>
      </c>
      <c r="Y319" s="31"/>
      <c r="Z319" s="31"/>
      <c r="AA319" s="32"/>
      <c r="AC319" s="14"/>
      <c r="AD319" s="14"/>
      <c r="BF319" s="12" t="s">
        <v>0</v>
      </c>
    </row>
    <row r="320" spans="1:58">
      <c r="A320" s="3" t="str">
        <f t="shared" si="51"/>
        <v>|色|白|レアリティ|神話レア|マナコスト|24|</v>
      </c>
      <c r="B320" s="3" t="s">
        <v>0</v>
      </c>
      <c r="C320" s="3" t="s">
        <v>83</v>
      </c>
      <c r="D320" s="7" t="s">
        <v>6</v>
      </c>
      <c r="E320" s="3" t="s">
        <v>83</v>
      </c>
      <c r="F320" s="3" t="str">
        <f>IF(R319=0,"",R319)</f>
        <v>白</v>
      </c>
      <c r="G320" s="3" t="s">
        <v>83</v>
      </c>
      <c r="H320" s="7" t="s">
        <v>92</v>
      </c>
      <c r="I320" s="3" t="s">
        <v>83</v>
      </c>
      <c r="J320" s="3" t="str">
        <f>IF(T319=0,"",T319)</f>
        <v>神話レア</v>
      </c>
      <c r="K320" s="3" t="s">
        <v>83</v>
      </c>
      <c r="L320" s="7" t="s">
        <v>93</v>
      </c>
      <c r="M320" s="3" t="s">
        <v>83</v>
      </c>
      <c r="N320" s="3">
        <f>IF(V319=0,"",V319)</f>
        <v>24</v>
      </c>
      <c r="O320" s="3" t="s">
        <v>83</v>
      </c>
      <c r="Q320" s="12" t="s">
        <v>11</v>
      </c>
      <c r="R320" s="13" t="str">
        <f>INDEX(AL:AL,W317+1)</f>
        <v>クリーチャー</v>
      </c>
      <c r="S320" s="18" t="s">
        <v>94</v>
      </c>
      <c r="T320" s="13" t="str">
        <f>INDEX(AN:AN,W317+1)</f>
        <v>構築物</v>
      </c>
      <c r="U320" s="13">
        <f>INDEX(AO:AO,W317+1)</f>
        <v>0</v>
      </c>
      <c r="V320" s="13">
        <f>INDEX(AP:AP,W317+1)</f>
        <v>0</v>
      </c>
      <c r="W320" s="19"/>
      <c r="X320" s="13" t="str">
        <f>INDEX(AZ:AZ,W317+1)</f>
        <v>警戒</v>
      </c>
      <c r="Y320" s="13" t="str">
        <f>INDEX(BA:BA,W317+1)</f>
        <v/>
      </c>
      <c r="Z320" s="13" t="str">
        <f>INDEX(BB:BB,W317+1)</f>
        <v/>
      </c>
      <c r="AA320" s="13">
        <f>INDEX(BC:BC,W317+1)</f>
        <v>0</v>
      </c>
      <c r="AC320" s="31"/>
      <c r="AD320" s="31"/>
      <c r="BF320" s="12" t="s">
        <v>0</v>
      </c>
    </row>
    <row r="321" spans="1:58">
      <c r="A321" s="3" t="str">
        <f t="shared" si="51"/>
        <v>|種別|クリーチャー|サブタイプ|構築物|||</v>
      </c>
      <c r="B321" s="3" t="s">
        <v>0</v>
      </c>
      <c r="C321" s="3" t="s">
        <v>83</v>
      </c>
      <c r="D321" s="7" t="s">
        <v>11</v>
      </c>
      <c r="E321" s="3" t="s">
        <v>83</v>
      </c>
      <c r="F321" s="3" t="str">
        <f>IF(R320=0,"",R320)</f>
        <v>クリーチャー</v>
      </c>
      <c r="G321" s="3" t="s">
        <v>83</v>
      </c>
      <c r="H321" s="7" t="s">
        <v>104</v>
      </c>
      <c r="I321" s="3" t="s">
        <v>83</v>
      </c>
      <c r="J321" s="3" t="str">
        <f>IF(T320=0,"",T320)</f>
        <v>構築物</v>
      </c>
      <c r="K321" s="3" t="s">
        <v>83</v>
      </c>
      <c r="L321" s="3" t="str">
        <f>IF(U320=0,"",U320)</f>
        <v/>
      </c>
      <c r="M321" s="3" t="s">
        <v>83</v>
      </c>
      <c r="N321" s="3" t="str">
        <f>IF(V320=0,"",V320)</f>
        <v/>
      </c>
      <c r="O321" s="3" t="s">
        <v>83</v>
      </c>
      <c r="Q321" s="12" t="s">
        <v>105</v>
      </c>
      <c r="R321" s="13" t="str">
        <f>INDEX(BD:BD,W317+1)</f>
        <v>警戒&amp;br;このクリーチャーが戦場に出たとき、あなたがコントロールする他の各クリーチャーを破壊し、対戦相手がコントロールする最初のクリーチャー以外の各クリーチャーを破壊し、各サポートを破壊する。</v>
      </c>
      <c r="S321" s="14"/>
      <c r="T321" s="14"/>
      <c r="U321" s="14"/>
      <c r="V321" s="15"/>
      <c r="W321" s="19"/>
      <c r="X321" s="11"/>
      <c r="Y321" s="11"/>
      <c r="Z321" s="11"/>
      <c r="AA321" s="33"/>
      <c r="AC321" s="31"/>
      <c r="AD321" s="31"/>
      <c r="BF321" s="12" t="s">
        <v>0</v>
      </c>
    </row>
    <row r="322" spans="1:58">
      <c r="A322" s="3" t="str">
        <f t="shared" si="51"/>
        <v>|テキスト|&gt;|&gt;|&gt;|&gt;|警戒&amp;br;このクリーチャーが戦場に出たとき、あなたがコントロールする他の各クリーチャーを破壊し、対戦相手がコントロールする最初のクリーチャー以外の各クリーチャーを破壊し、各サポートを破壊する。|</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警戒&amp;br;このクリーチャーが戦場に出たとき、あなたがコントロールする他の各クリーチャーを破壊し、対戦相手がコントロールする最初のクリーチャー以外の各クリーチャーを破壊し、各サポートを破壊する。</v>
      </c>
      <c r="O322" s="3" t="s">
        <v>83</v>
      </c>
      <c r="Q322" s="17" t="s">
        <v>27</v>
      </c>
      <c r="R322" s="13" t="str">
        <f>INDEX(BE:BE,W317+1)</f>
        <v>When this creature enters the battlefield, each other creature you control is Destroyed, each creature your opponent controls except its first one is Destroyed and each Support is Destroyed.</v>
      </c>
      <c r="S322" s="14" t="s">
        <v>324</v>
      </c>
      <c r="T322" s="13" t="str">
        <f>IF(X322="","",X322&amp;IF(Y322="",""," "&amp;Y322)&amp;IF(Z322="",""," "&amp;Z322)&amp;IF(AA322="",""," "&amp;AA322))</f>
        <v>Vigiliance  </v>
      </c>
      <c r="U322" s="14"/>
      <c r="V322" s="15"/>
      <c r="W322" s="19" t="s">
        <v>116</v>
      </c>
      <c r="X322" s="12" t="str">
        <f t="shared" ref="X322:AA322" si="61">IF(ISERROR(IF(LEN(X321)&gt;1,X321,VLOOKUP(X320,$AC:$AD,2,FALSE))),"",IF(LEN(X321)&gt;1,X321,VLOOKUP(X320,$AC:$AD,2,FALSE)))</f>
        <v>Vigiliance</v>
      </c>
      <c r="Y322" s="12" t="str">
        <f t="shared" si="61"/>
        <v/>
      </c>
      <c r="Z322" s="12" t="str">
        <f t="shared" si="61"/>
        <v/>
      </c>
      <c r="AA322" s="12" t="str">
        <f t="shared" si="61"/>
        <v> </v>
      </c>
      <c r="AC322" s="31"/>
      <c r="AD322" s="31"/>
      <c r="BF322" s="12" t="s">
        <v>0</v>
      </c>
    </row>
    <row r="323" spans="1:58">
      <c r="A323" s="3" t="str">
        <f t="shared" si="51"/>
        <v>|英テキスト|&gt;|&gt;|&gt;|&gt;|Vigiliance  &amp;br;When this creature enters the battlefield, each other creature you control is Destroyed, each creature your opponent controls except its first one is Destroyed and each Support is Destroyed.|</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Vigiliance  &amp;br;When this creature enters the battlefield, each other creature you control is Destroyed, each creature your opponent controls except its first one is Destroyed and each Support is Destroyed.</v>
      </c>
      <c r="O323" s="3" t="s">
        <v>83</v>
      </c>
      <c r="Q323" s="12" t="s">
        <v>18</v>
      </c>
      <c r="R323" s="13" t="str">
        <f>IF(INDEX(AX:AX,W317+1)="",0,INDEX(AX:AX,W317+1)&amp;"/"&amp;INDEX(AY:AY,W317+1))</f>
        <v>8/8</v>
      </c>
      <c r="S323" s="14"/>
      <c r="T323" s="14"/>
      <c r="U323" s="14"/>
      <c r="V323" s="15"/>
      <c r="W323" s="19"/>
      <c r="X323" s="12"/>
      <c r="Y323" s="31"/>
      <c r="Z323" s="31"/>
      <c r="AA323" s="32"/>
      <c r="AC323" s="31"/>
      <c r="AD323" s="31"/>
      <c r="BF323" s="12" t="s">
        <v>0</v>
      </c>
    </row>
    <row r="324" spans="1:58">
      <c r="A324" s="3" t="str">
        <f t="shared" si="51"/>
        <v>|PT|&gt;|8/8|シールド数|&gt;||</v>
      </c>
      <c r="B324" s="3" t="s">
        <v>0</v>
      </c>
      <c r="C324" s="3" t="s">
        <v>83</v>
      </c>
      <c r="D324" s="3" t="s">
        <v>18</v>
      </c>
      <c r="E324" s="3" t="s">
        <v>83</v>
      </c>
      <c r="F324" s="3" t="s">
        <v>115</v>
      </c>
      <c r="G324" s="3" t="s">
        <v>83</v>
      </c>
      <c r="H324" s="3" t="str">
        <f>IF(R323=0,"",R323)</f>
        <v>8/8</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51"/>
        <v>&amp;br;&amp;br;</v>
      </c>
      <c r="B325" s="3" t="s">
        <v>0</v>
      </c>
      <c r="C325" s="3" t="s">
        <v>142</v>
      </c>
      <c r="R325" s="3"/>
      <c r="S325" s="3"/>
      <c r="T325" s="3"/>
      <c r="U325" s="3"/>
      <c r="V325" s="3"/>
      <c r="BF325" s="12" t="s">
        <v>0</v>
      </c>
    </row>
    <row r="326" spans="1:58">
      <c r="A326" s="3" t="str">
        <f t="shared" ref="A326:A389" si="62">CONCATENATE(C326,D326,E326,F326,G326,H326,I326,J326,K326,L326,M326,N326,O326,P326)</f>
        <v>#back(text=戻る,left)</v>
      </c>
      <c r="B326" s="3" t="s">
        <v>0</v>
      </c>
      <c r="C326" s="3" t="s">
        <v>151</v>
      </c>
      <c r="R326" s="3"/>
      <c r="S326" s="3"/>
      <c r="T326" s="3"/>
      <c r="U326" s="3"/>
      <c r="V326" s="3"/>
      <c r="BF326" s="12" t="s">
        <v>0</v>
      </c>
    </row>
    <row r="327" spans="1:58">
      <c r="A327" s="3" t="str">
        <f t="shared" si="62"/>
        <v>&amp;br;</v>
      </c>
      <c r="B327" s="3" t="s">
        <v>0</v>
      </c>
      <c r="C327" s="3" t="s">
        <v>161</v>
      </c>
      <c r="R327" s="3"/>
      <c r="S327" s="3"/>
      <c r="T327" s="3"/>
      <c r="U327" s="3"/>
      <c r="V327" s="3"/>
      <c r="BF327" s="12" t="s">
        <v>0</v>
      </c>
    </row>
    <row r="328" spans="1:58">
      <c r="A328" s="3" t="str">
        <f t="shared" si="62"/>
        <v>#comment(above,nsize=[15],size=[30],num=[10])</v>
      </c>
      <c r="B328" s="3" t="s">
        <v>0</v>
      </c>
      <c r="C328" s="3" t="s">
        <v>170</v>
      </c>
      <c r="R328" s="3"/>
      <c r="S328" s="3"/>
      <c r="T328" s="3"/>
      <c r="U328" s="3"/>
      <c r="V328" s="3"/>
      <c r="BF328" s="12" t="s">
        <v>0</v>
      </c>
    </row>
    <row r="329" spans="1:58">
      <c r="A329" s="3" t="str">
        <f t="shared" si="62"/>
        <v>&amp;br;&amp;br;</v>
      </c>
      <c r="B329" s="3" t="s">
        <v>0</v>
      </c>
      <c r="C329" s="3" t="s">
        <v>142</v>
      </c>
      <c r="R329" s="3"/>
      <c r="S329" s="3"/>
      <c r="T329" s="3"/>
      <c r="U329" s="3"/>
      <c r="V329" s="3"/>
      <c r="AC329" s="31"/>
      <c r="AD329" s="31"/>
      <c r="BF329" s="12" t="s">
        <v>0</v>
      </c>
    </row>
    <row r="330" spans="1:58">
      <c r="A330" s="3" t="str">
        <f t="shared" si="62"/>
        <v/>
      </c>
      <c r="B330" s="3" t="s">
        <v>0</v>
      </c>
      <c r="Q330" s="8"/>
      <c r="R330" s="9"/>
      <c r="S330" s="9"/>
      <c r="T330" s="9"/>
      <c r="U330" s="9"/>
      <c r="V330" s="10"/>
      <c r="W330" s="11">
        <v>26</v>
      </c>
      <c r="X330" s="8"/>
      <c r="Y330" s="29"/>
      <c r="Z330" s="29"/>
      <c r="AA330" s="30"/>
      <c r="AC330" s="31"/>
      <c r="AD330" s="31"/>
      <c r="BF330" s="12" t="s">
        <v>0</v>
      </c>
    </row>
    <row r="331" spans="1:58">
      <c r="A331" s="3" t="str">
        <f t="shared" si="62"/>
        <v>*0/0</v>
      </c>
      <c r="B331" s="3" t="s">
        <v>0</v>
      </c>
      <c r="C331" s="3" t="str">
        <f>"*"&amp;R331&amp;"/"&amp;T331</f>
        <v>*0/0</v>
      </c>
      <c r="Q331" s="12" t="s">
        <v>9</v>
      </c>
      <c r="R331" s="13">
        <f>INDEX(AJ:AJ,W330+1)</f>
        <v>0</v>
      </c>
      <c r="S331" s="14" t="s">
        <v>10</v>
      </c>
      <c r="T331" s="13">
        <f>INDEX(AK:AK,W330+1)</f>
        <v>0</v>
      </c>
      <c r="U331" s="14"/>
      <c r="V331" s="15"/>
      <c r="W331" s="16"/>
      <c r="X331" s="12"/>
      <c r="Y331" s="31"/>
      <c r="Z331" s="31"/>
      <c r="AA331" s="32"/>
      <c r="AC331" s="31"/>
      <c r="AD331" s="31"/>
      <c r="BF331" s="12" t="s">
        <v>0</v>
      </c>
    </row>
    <row r="332" spans="1:58">
      <c r="A332" s="3" t="str">
        <f t="shared" si="62"/>
        <v>|LEFT:80|LEFT:100|LEFT:100|LEFT:100|LEFT:100|LEFT:100|c</v>
      </c>
      <c r="B332" s="3" t="s">
        <v>0</v>
      </c>
      <c r="C332" s="3" t="s">
        <v>83</v>
      </c>
      <c r="D332" s="6" t="str">
        <f>$Q$1</f>
        <v>LEFT:80</v>
      </c>
      <c r="E332" s="6" t="s">
        <v>83</v>
      </c>
      <c r="F332" s="6" t="str">
        <f t="shared" ref="F332:J332" si="63">$R$1</f>
        <v>LEFT:100</v>
      </c>
      <c r="G332" s="6" t="s">
        <v>83</v>
      </c>
      <c r="H332" s="6" t="str">
        <f t="shared" si="63"/>
        <v>LEFT:100</v>
      </c>
      <c r="I332" s="6" t="s">
        <v>83</v>
      </c>
      <c r="J332" s="6" t="str">
        <f t="shared" si="63"/>
        <v>LEFT:100</v>
      </c>
      <c r="K332" s="6" t="s">
        <v>83</v>
      </c>
      <c r="L332" s="6" t="str">
        <f>$R$1</f>
        <v>LEFT:100</v>
      </c>
      <c r="M332" s="6" t="s">
        <v>83</v>
      </c>
      <c r="N332" s="6" t="str">
        <f>$R$1</f>
        <v>LEFT:100</v>
      </c>
      <c r="O332" s="3" t="s">
        <v>83</v>
      </c>
      <c r="P332" s="3" t="s">
        <v>84</v>
      </c>
      <c r="Q332" s="17" t="s">
        <v>6</v>
      </c>
      <c r="R332" s="13" t="str">
        <f>INDEX(AF:AF,W330+1)</f>
        <v>白</v>
      </c>
      <c r="S332" s="18" t="s">
        <v>7</v>
      </c>
      <c r="T332" s="13">
        <f>INDEX(AG:AG,W330+1)</f>
        <v>0</v>
      </c>
      <c r="U332" s="18" t="s">
        <v>8</v>
      </c>
      <c r="V332" s="13">
        <f>INDEX(AI:AI,W330+1)</f>
        <v>0</v>
      </c>
      <c r="W332" s="19"/>
      <c r="X332" s="13">
        <f>INDEX(AQ:AQ,W330+1)</f>
        <v>0</v>
      </c>
      <c r="Y332" s="31"/>
      <c r="Z332" s="31"/>
      <c r="AA332" s="32"/>
      <c r="AC332" s="14"/>
      <c r="AD332" s="14"/>
      <c r="BF332" s="12" t="s">
        <v>0</v>
      </c>
    </row>
    <row r="333" spans="1:58">
      <c r="A333" s="3" t="str">
        <f t="shared" si="62"/>
        <v>|色|白|レアリティ||マナコスト||</v>
      </c>
      <c r="B333" s="3" t="s">
        <v>0</v>
      </c>
      <c r="C333" s="3" t="s">
        <v>83</v>
      </c>
      <c r="D333" s="7" t="s">
        <v>6</v>
      </c>
      <c r="E333" s="3" t="s">
        <v>83</v>
      </c>
      <c r="F333" s="3" t="str">
        <f>IF(R332=0,"",R332)</f>
        <v>白</v>
      </c>
      <c r="G333" s="3" t="s">
        <v>83</v>
      </c>
      <c r="H333" s="7" t="s">
        <v>92</v>
      </c>
      <c r="I333" s="3" t="s">
        <v>83</v>
      </c>
      <c r="J333" s="3" t="str">
        <f>IF(T332=0,"",T332)</f>
        <v/>
      </c>
      <c r="K333" s="3" t="s">
        <v>83</v>
      </c>
      <c r="L333" s="7" t="s">
        <v>93</v>
      </c>
      <c r="M333" s="3" t="s">
        <v>83</v>
      </c>
      <c r="N333" s="3" t="str">
        <f>IF(V332=0,"",V332)</f>
        <v/>
      </c>
      <c r="O333" s="3" t="s">
        <v>83</v>
      </c>
      <c r="Q333" s="12" t="s">
        <v>11</v>
      </c>
      <c r="R333" s="13">
        <f>INDEX(AL:AL,W330+1)</f>
        <v>0</v>
      </c>
      <c r="S333" s="18" t="s">
        <v>94</v>
      </c>
      <c r="T333" s="13">
        <f>INDEX(AN:AN,W330+1)</f>
        <v>0</v>
      </c>
      <c r="U333" s="13">
        <f>INDEX(AO:AO,W330+1)</f>
        <v>0</v>
      </c>
      <c r="V333" s="13">
        <f>INDEX(AP:AP,W330+1)</f>
        <v>0</v>
      </c>
      <c r="W333" s="19"/>
      <c r="X333" s="13" t="str">
        <f>INDEX(AZ:AZ,W330+1)</f>
        <v/>
      </c>
      <c r="Y333" s="13" t="str">
        <f>INDEX(BA:BA,W330+1)</f>
        <v/>
      </c>
      <c r="Z333" s="13" t="str">
        <f>INDEX(BB:BB,W330+1)</f>
        <v/>
      </c>
      <c r="AA333" s="13">
        <f>INDEX(BC:BC,W330+1)</f>
        <v>0</v>
      </c>
      <c r="AC333" s="31"/>
      <c r="AD333" s="31"/>
      <c r="BF333" s="12" t="s">
        <v>0</v>
      </c>
    </row>
    <row r="334" spans="1:58">
      <c r="A334" s="3" t="str">
        <f t="shared" si="62"/>
        <v>|種別||サブタイプ||||</v>
      </c>
      <c r="B334" s="3" t="s">
        <v>0</v>
      </c>
      <c r="C334" s="3" t="s">
        <v>83</v>
      </c>
      <c r="D334" s="7" t="s">
        <v>11</v>
      </c>
      <c r="E334" s="3" t="s">
        <v>83</v>
      </c>
      <c r="F334" s="3" t="str">
        <f>IF(R333=0,"",R333)</f>
        <v/>
      </c>
      <c r="G334" s="3" t="s">
        <v>83</v>
      </c>
      <c r="H334" s="7" t="s">
        <v>104</v>
      </c>
      <c r="I334" s="3" t="s">
        <v>83</v>
      </c>
      <c r="J334" s="3" t="str">
        <f>IF(T333=0,"",T333)</f>
        <v/>
      </c>
      <c r="K334" s="3" t="s">
        <v>83</v>
      </c>
      <c r="L334" s="3" t="str">
        <f>IF(U333=0,"",U333)</f>
        <v/>
      </c>
      <c r="M334" s="3" t="s">
        <v>83</v>
      </c>
      <c r="N334" s="3" t="str">
        <f>IF(V333=0,"",V333)</f>
        <v/>
      </c>
      <c r="O334" s="3" t="s">
        <v>83</v>
      </c>
      <c r="Q334" s="12" t="s">
        <v>105</v>
      </c>
      <c r="R334" s="13" t="str">
        <f>INDEX(BD:BD,W330+1)</f>
        <v/>
      </c>
      <c r="S334" s="14"/>
      <c r="T334" s="14"/>
      <c r="U334" s="14"/>
      <c r="V334" s="15"/>
      <c r="W334" s="19"/>
      <c r="X334" s="11"/>
      <c r="Y334" s="11"/>
      <c r="Z334" s="11"/>
      <c r="AA334" s="33"/>
      <c r="AC334" s="31"/>
      <c r="AD334" s="31"/>
      <c r="BF334" s="12" t="s">
        <v>0</v>
      </c>
    </row>
    <row r="335" spans="1:58">
      <c r="A335" s="3" t="str">
        <f t="shared" si="62"/>
        <v>|テキスト|&gt;|&gt;|&gt;|&gt;||</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
      </c>
      <c r="O335" s="3" t="s">
        <v>83</v>
      </c>
      <c r="Q335" s="17" t="s">
        <v>27</v>
      </c>
      <c r="R335" s="13" t="str">
        <f>INDEX(BE:BE,W330+1)</f>
        <v/>
      </c>
      <c r="S335" s="14" t="s">
        <v>324</v>
      </c>
      <c r="T335" s="13" t="str">
        <f>IF(X335="","",X335&amp;IF(Y335="",""," "&amp;Y335)&amp;IF(Z335="",""," "&amp;Z335)&amp;IF(AA335="",""," "&amp;AA335))</f>
        <v/>
      </c>
      <c r="U335" s="14"/>
      <c r="V335" s="15"/>
      <c r="W335" s="19" t="s">
        <v>116</v>
      </c>
      <c r="X335" s="12" t="str">
        <f t="shared" ref="X335:AA335" si="64">IF(ISERROR(IF(LEN(X334)&gt;1,X334,VLOOKUP(X333,$AC:$AD,2,FALSE))),"",IF(LEN(X334)&gt;1,X334,VLOOKUP(X333,$AC:$AD,2,FALSE)))</f>
        <v/>
      </c>
      <c r="Y335" s="12" t="str">
        <f t="shared" si="64"/>
        <v/>
      </c>
      <c r="Z335" s="12" t="str">
        <f t="shared" si="64"/>
        <v/>
      </c>
      <c r="AA335" s="12" t="str">
        <f t="shared" si="64"/>
        <v> </v>
      </c>
      <c r="AC335" s="31"/>
      <c r="AD335" s="31"/>
      <c r="BF335" s="12" t="s">
        <v>0</v>
      </c>
    </row>
    <row r="336" spans="1:58">
      <c r="A336" s="3" t="str">
        <f t="shared" si="62"/>
        <v>|英テキスト|&gt;|&gt;|&gt;|&gt;||</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
      </c>
      <c r="O336" s="3" t="s">
        <v>83</v>
      </c>
      <c r="Q336" s="12" t="s">
        <v>18</v>
      </c>
      <c r="R336" s="13">
        <f>IF(INDEX(AX:AX,W330+1)="",0,INDEX(AX:AX,W330+1)&amp;"/"&amp;INDEX(AY:AY,W330+1))</f>
        <v>0</v>
      </c>
      <c r="S336" s="14"/>
      <c r="T336" s="14"/>
      <c r="U336" s="14"/>
      <c r="V336" s="15"/>
      <c r="W336" s="19"/>
      <c r="X336" s="12"/>
      <c r="Y336" s="31"/>
      <c r="Z336" s="31"/>
      <c r="AA336" s="32"/>
      <c r="AC336" s="31"/>
      <c r="AD336" s="31"/>
      <c r="BF336" s="12" t="s">
        <v>0</v>
      </c>
    </row>
    <row r="337" spans="1:58">
      <c r="A337" s="3" t="str">
        <f t="shared" si="62"/>
        <v>|PT|&gt;||シールド数|&gt;||</v>
      </c>
      <c r="B337" s="3" t="s">
        <v>0</v>
      </c>
      <c r="C337" s="3" t="s">
        <v>83</v>
      </c>
      <c r="D337" s="3" t="s">
        <v>18</v>
      </c>
      <c r="E337" s="3" t="s">
        <v>83</v>
      </c>
      <c r="F337" s="3" t="s">
        <v>115</v>
      </c>
      <c r="G337" s="3" t="s">
        <v>83</v>
      </c>
      <c r="H337" s="3" t="str">
        <f>IF(R336=0,"",R336)</f>
        <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62"/>
        <v>&amp;br;&amp;br;</v>
      </c>
      <c r="B338" s="3" t="s">
        <v>0</v>
      </c>
      <c r="C338" s="3" t="s">
        <v>142</v>
      </c>
      <c r="R338" s="3"/>
      <c r="S338" s="3"/>
      <c r="T338" s="3"/>
      <c r="U338" s="3"/>
      <c r="V338" s="3"/>
      <c r="BF338" s="12" t="s">
        <v>0</v>
      </c>
    </row>
    <row r="339" spans="1:58">
      <c r="A339" s="3" t="str">
        <f t="shared" si="62"/>
        <v>#back(text=戻る,left)</v>
      </c>
      <c r="B339" s="3" t="s">
        <v>0</v>
      </c>
      <c r="C339" s="3" t="s">
        <v>151</v>
      </c>
      <c r="R339" s="3"/>
      <c r="S339" s="3"/>
      <c r="T339" s="3"/>
      <c r="U339" s="3"/>
      <c r="V339" s="3"/>
      <c r="BF339" s="12" t="s">
        <v>0</v>
      </c>
    </row>
    <row r="340" spans="1:58">
      <c r="A340" s="3" t="str">
        <f t="shared" si="62"/>
        <v>&amp;br;</v>
      </c>
      <c r="B340" s="3" t="s">
        <v>0</v>
      </c>
      <c r="C340" s="3" t="s">
        <v>161</v>
      </c>
      <c r="R340" s="3"/>
      <c r="S340" s="3"/>
      <c r="T340" s="3"/>
      <c r="U340" s="3"/>
      <c r="V340" s="3"/>
      <c r="BF340" s="12" t="s">
        <v>0</v>
      </c>
    </row>
    <row r="341" spans="1:58">
      <c r="A341" s="3" t="str">
        <f t="shared" si="62"/>
        <v>#comment(above,nsize=[15],size=[30],num=[10])</v>
      </c>
      <c r="B341" s="3" t="s">
        <v>0</v>
      </c>
      <c r="C341" s="3" t="s">
        <v>170</v>
      </c>
      <c r="R341" s="3"/>
      <c r="S341" s="3"/>
      <c r="T341" s="3"/>
      <c r="U341" s="3"/>
      <c r="V341" s="3"/>
      <c r="BF341" s="12" t="s">
        <v>0</v>
      </c>
    </row>
    <row r="342" spans="1:58">
      <c r="A342" s="3" t="str">
        <f t="shared" si="62"/>
        <v>&amp;br;&amp;br;</v>
      </c>
      <c r="B342" s="3" t="s">
        <v>0</v>
      </c>
      <c r="C342" s="3" t="s">
        <v>142</v>
      </c>
      <c r="R342" s="3"/>
      <c r="S342" s="3"/>
      <c r="T342" s="3"/>
      <c r="U342" s="3"/>
      <c r="V342" s="3"/>
      <c r="AC342" s="31"/>
      <c r="AD342" s="31"/>
      <c r="BF342" s="12" t="s">
        <v>0</v>
      </c>
    </row>
    <row r="343" spans="1:58">
      <c r="A343" s="3" t="str">
        <f t="shared" si="62"/>
        <v/>
      </c>
      <c r="B343" s="3" t="s">
        <v>0</v>
      </c>
      <c r="Q343" s="8"/>
      <c r="R343" s="9"/>
      <c r="S343" s="9"/>
      <c r="T343" s="9"/>
      <c r="U343" s="9"/>
      <c r="V343" s="10"/>
      <c r="W343" s="11">
        <v>27</v>
      </c>
      <c r="X343" s="8"/>
      <c r="Y343" s="29"/>
      <c r="Z343" s="29"/>
      <c r="AA343" s="30"/>
      <c r="AC343" s="31"/>
      <c r="AD343" s="31"/>
      <c r="BF343" s="12" t="s">
        <v>0</v>
      </c>
    </row>
    <row r="344" spans="1:58">
      <c r="A344" s="3" t="str">
        <f t="shared" si="62"/>
        <v>*0/0</v>
      </c>
      <c r="B344" s="3" t="s">
        <v>0</v>
      </c>
      <c r="C344" s="3" t="str">
        <f>"*"&amp;R344&amp;"/"&amp;T344</f>
        <v>*0/0</v>
      </c>
      <c r="Q344" s="12" t="s">
        <v>9</v>
      </c>
      <c r="R344" s="13">
        <f>INDEX(AJ:AJ,W343+1)</f>
        <v>0</v>
      </c>
      <c r="S344" s="14" t="s">
        <v>10</v>
      </c>
      <c r="T344" s="13">
        <f>INDEX(AK:AK,W343+1)</f>
        <v>0</v>
      </c>
      <c r="U344" s="14"/>
      <c r="V344" s="15"/>
      <c r="W344" s="16"/>
      <c r="X344" s="12"/>
      <c r="Y344" s="31"/>
      <c r="Z344" s="31"/>
      <c r="AA344" s="32"/>
      <c r="AC344" s="31"/>
      <c r="AD344" s="31"/>
      <c r="BF344" s="12" t="s">
        <v>0</v>
      </c>
    </row>
    <row r="345" spans="1:58">
      <c r="A345" s="3" t="str">
        <f t="shared" si="62"/>
        <v>|LEFT:80|LEFT:100|LEFT:100|LEFT:100|LEFT:100|LEFT:100|c</v>
      </c>
      <c r="B345" s="3" t="s">
        <v>0</v>
      </c>
      <c r="C345" s="3" t="s">
        <v>83</v>
      </c>
      <c r="D345" s="6" t="str">
        <f>$Q$1</f>
        <v>LEFT:80</v>
      </c>
      <c r="E345" s="6" t="s">
        <v>83</v>
      </c>
      <c r="F345" s="6" t="str">
        <f t="shared" ref="F345:J345" si="65">$R$1</f>
        <v>LEFT:100</v>
      </c>
      <c r="G345" s="6" t="s">
        <v>83</v>
      </c>
      <c r="H345" s="6" t="str">
        <f t="shared" si="65"/>
        <v>LEFT:100</v>
      </c>
      <c r="I345" s="6" t="s">
        <v>83</v>
      </c>
      <c r="J345" s="6" t="str">
        <f t="shared" si="65"/>
        <v>LEFT:100</v>
      </c>
      <c r="K345" s="6" t="s">
        <v>83</v>
      </c>
      <c r="L345" s="6" t="str">
        <f>$R$1</f>
        <v>LEFT:100</v>
      </c>
      <c r="M345" s="6" t="s">
        <v>83</v>
      </c>
      <c r="N345" s="6" t="str">
        <f>$R$1</f>
        <v>LEFT:100</v>
      </c>
      <c r="O345" s="3" t="s">
        <v>83</v>
      </c>
      <c r="P345" s="3" t="s">
        <v>84</v>
      </c>
      <c r="Q345" s="17" t="s">
        <v>6</v>
      </c>
      <c r="R345" s="13" t="str">
        <f>INDEX(AF:AF,W343+1)</f>
        <v>白</v>
      </c>
      <c r="S345" s="18" t="s">
        <v>7</v>
      </c>
      <c r="T345" s="13">
        <f>INDEX(AG:AG,W343+1)</f>
        <v>0</v>
      </c>
      <c r="U345" s="18" t="s">
        <v>8</v>
      </c>
      <c r="V345" s="13">
        <f>INDEX(AI:AI,W343+1)</f>
        <v>0</v>
      </c>
      <c r="W345" s="19"/>
      <c r="X345" s="13">
        <f>INDEX(AQ:AQ,W343+1)</f>
        <v>0</v>
      </c>
      <c r="Y345" s="31"/>
      <c r="Z345" s="31"/>
      <c r="AA345" s="32"/>
      <c r="AC345" s="14"/>
      <c r="AD345" s="14"/>
      <c r="BF345" s="12" t="s">
        <v>0</v>
      </c>
    </row>
    <row r="346" spans="1:58">
      <c r="A346" s="3" t="str">
        <f t="shared" si="62"/>
        <v>|色|白|レアリティ||マナコスト||</v>
      </c>
      <c r="B346" s="3" t="s">
        <v>0</v>
      </c>
      <c r="C346" s="3" t="s">
        <v>83</v>
      </c>
      <c r="D346" s="7" t="s">
        <v>6</v>
      </c>
      <c r="E346" s="3" t="s">
        <v>83</v>
      </c>
      <c r="F346" s="3" t="str">
        <f>IF(R345=0,"",R345)</f>
        <v>白</v>
      </c>
      <c r="G346" s="3" t="s">
        <v>83</v>
      </c>
      <c r="H346" s="7" t="s">
        <v>92</v>
      </c>
      <c r="I346" s="3" t="s">
        <v>83</v>
      </c>
      <c r="J346" s="3" t="str">
        <f>IF(T345=0,"",T345)</f>
        <v/>
      </c>
      <c r="K346" s="3" t="s">
        <v>83</v>
      </c>
      <c r="L346" s="7" t="s">
        <v>93</v>
      </c>
      <c r="M346" s="3" t="s">
        <v>83</v>
      </c>
      <c r="N346" s="3" t="str">
        <f>IF(V345=0,"",V345)</f>
        <v/>
      </c>
      <c r="O346" s="3" t="s">
        <v>83</v>
      </c>
      <c r="Q346" s="12" t="s">
        <v>11</v>
      </c>
      <c r="R346" s="13">
        <f>INDEX(AL:AL,W343+1)</f>
        <v>0</v>
      </c>
      <c r="S346" s="18" t="s">
        <v>94</v>
      </c>
      <c r="T346" s="13">
        <f>INDEX(AN:AN,W343+1)</f>
        <v>0</v>
      </c>
      <c r="U346" s="13">
        <f>INDEX(AO:AO,W343+1)</f>
        <v>0</v>
      </c>
      <c r="V346" s="13">
        <f>INDEX(AP:AP,W343+1)</f>
        <v>0</v>
      </c>
      <c r="W346" s="19"/>
      <c r="X346" s="13" t="str">
        <f>INDEX(AZ:AZ,W343+1)</f>
        <v/>
      </c>
      <c r="Y346" s="13" t="str">
        <f>INDEX(BA:BA,W343+1)</f>
        <v/>
      </c>
      <c r="Z346" s="13" t="str">
        <f>INDEX(BB:BB,W343+1)</f>
        <v/>
      </c>
      <c r="AA346" s="13">
        <f>INDEX(BC:BC,W343+1)</f>
        <v>0</v>
      </c>
      <c r="AC346" s="31"/>
      <c r="AD346" s="31"/>
      <c r="BF346" s="12" t="s">
        <v>0</v>
      </c>
    </row>
    <row r="347" spans="1:58">
      <c r="A347" s="3" t="str">
        <f t="shared" si="62"/>
        <v>|種別||サブタイプ||||</v>
      </c>
      <c r="B347" s="3" t="s">
        <v>0</v>
      </c>
      <c r="C347" s="3" t="s">
        <v>83</v>
      </c>
      <c r="D347" s="7" t="s">
        <v>11</v>
      </c>
      <c r="E347" s="3" t="s">
        <v>83</v>
      </c>
      <c r="F347" s="3" t="str">
        <f>IF(R346=0,"",R346)</f>
        <v/>
      </c>
      <c r="G347" s="3" t="s">
        <v>83</v>
      </c>
      <c r="H347" s="7" t="s">
        <v>104</v>
      </c>
      <c r="I347" s="3" t="s">
        <v>83</v>
      </c>
      <c r="J347" s="3" t="str">
        <f>IF(T346=0,"",T346)</f>
        <v/>
      </c>
      <c r="K347" s="3" t="s">
        <v>83</v>
      </c>
      <c r="L347" s="3" t="str">
        <f>IF(U346=0,"",U346)</f>
        <v/>
      </c>
      <c r="M347" s="3" t="s">
        <v>83</v>
      </c>
      <c r="N347" s="3" t="str">
        <f>IF(V346=0,"",V346)</f>
        <v/>
      </c>
      <c r="O347" s="3" t="s">
        <v>83</v>
      </c>
      <c r="Q347" s="12" t="s">
        <v>105</v>
      </c>
      <c r="R347" s="13" t="str">
        <f>INDEX(BD:BD,W343+1)</f>
        <v/>
      </c>
      <c r="S347" s="14"/>
      <c r="T347" s="14"/>
      <c r="U347" s="14"/>
      <c r="V347" s="15"/>
      <c r="W347" s="19"/>
      <c r="X347" s="11"/>
      <c r="Y347" s="11"/>
      <c r="Z347" s="11"/>
      <c r="AA347" s="33"/>
      <c r="AC347" s="31"/>
      <c r="AD347" s="31"/>
      <c r="BF347" s="12" t="s">
        <v>0</v>
      </c>
    </row>
    <row r="348" spans="1:58">
      <c r="A348" s="3" t="str">
        <f t="shared" si="62"/>
        <v>|テキスト|&gt;|&gt;|&gt;|&gt;||</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
      </c>
      <c r="O348" s="3" t="s">
        <v>83</v>
      </c>
      <c r="Q348" s="17" t="s">
        <v>27</v>
      </c>
      <c r="R348" s="13" t="str">
        <f>INDEX(BE:BE,W343+1)</f>
        <v/>
      </c>
      <c r="S348" s="14" t="s">
        <v>324</v>
      </c>
      <c r="T348" s="13" t="str">
        <f>IF(X348="","",X348&amp;IF(Y348="",""," "&amp;Y348)&amp;IF(Z348="",""," "&amp;Z348)&amp;IF(AA348="",""," "&amp;AA348))</f>
        <v/>
      </c>
      <c r="U348" s="14"/>
      <c r="V348" s="15"/>
      <c r="W348" s="19" t="s">
        <v>116</v>
      </c>
      <c r="X348" s="12" t="str">
        <f t="shared" ref="X348:AA348" si="66">IF(ISERROR(IF(LEN(X347)&gt;1,X347,VLOOKUP(X346,$AC:$AD,2,FALSE))),"",IF(LEN(X347)&gt;1,X347,VLOOKUP(X346,$AC:$AD,2,FALSE)))</f>
        <v/>
      </c>
      <c r="Y348" s="12" t="str">
        <f t="shared" si="66"/>
        <v/>
      </c>
      <c r="Z348" s="12" t="str">
        <f t="shared" si="66"/>
        <v/>
      </c>
      <c r="AA348" s="12" t="str">
        <f t="shared" si="66"/>
        <v> </v>
      </c>
      <c r="AC348" s="31"/>
      <c r="AD348" s="31"/>
      <c r="BF348" s="12" t="s">
        <v>0</v>
      </c>
    </row>
    <row r="349" spans="1:58">
      <c r="A349" s="3" t="str">
        <f t="shared" si="62"/>
        <v>|英テキスト|&gt;|&gt;|&gt;|&gt;||</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
      </c>
      <c r="O349" s="3" t="s">
        <v>83</v>
      </c>
      <c r="Q349" s="12" t="s">
        <v>18</v>
      </c>
      <c r="R349" s="13">
        <f>IF(INDEX(AX:AX,W343+1)="",0,INDEX(AX:AX,W343+1)&amp;"/"&amp;INDEX(AY:AY,W343+1))</f>
        <v>0</v>
      </c>
      <c r="S349" s="14"/>
      <c r="T349" s="14"/>
      <c r="U349" s="14"/>
      <c r="V349" s="15"/>
      <c r="W349" s="19"/>
      <c r="X349" s="12"/>
      <c r="Y349" s="31"/>
      <c r="Z349" s="31"/>
      <c r="AA349" s="32"/>
      <c r="AC349" s="31"/>
      <c r="AD349" s="31"/>
      <c r="BF349" s="12" t="s">
        <v>0</v>
      </c>
    </row>
    <row r="350" spans="1:58">
      <c r="A350" s="3" t="str">
        <f t="shared" si="62"/>
        <v>|PT|&gt;||シールド数|&gt;||</v>
      </c>
      <c r="B350" s="3" t="s">
        <v>0</v>
      </c>
      <c r="C350" s="3" t="s">
        <v>83</v>
      </c>
      <c r="D350" s="3" t="s">
        <v>18</v>
      </c>
      <c r="E350" s="3" t="s">
        <v>83</v>
      </c>
      <c r="F350" s="3" t="s">
        <v>115</v>
      </c>
      <c r="G350" s="3" t="s">
        <v>83</v>
      </c>
      <c r="H350" s="3" t="str">
        <f>IF(R349=0,"",R349)</f>
        <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62"/>
        <v>&amp;br;&amp;br;</v>
      </c>
      <c r="B351" s="3" t="s">
        <v>0</v>
      </c>
      <c r="C351" s="3" t="s">
        <v>142</v>
      </c>
      <c r="R351" s="3"/>
      <c r="S351" s="3"/>
      <c r="T351" s="3"/>
      <c r="U351" s="3"/>
      <c r="V351" s="3"/>
      <c r="BF351" s="12" t="s">
        <v>0</v>
      </c>
    </row>
    <row r="352" spans="1:58">
      <c r="A352" s="3" t="str">
        <f t="shared" si="62"/>
        <v>#back(text=戻る,left)</v>
      </c>
      <c r="B352" s="3" t="s">
        <v>0</v>
      </c>
      <c r="C352" s="3" t="s">
        <v>151</v>
      </c>
      <c r="R352" s="3"/>
      <c r="S352" s="3"/>
      <c r="T352" s="3"/>
      <c r="U352" s="3"/>
      <c r="V352" s="3"/>
      <c r="BF352" s="12" t="s">
        <v>0</v>
      </c>
    </row>
    <row r="353" spans="1:58">
      <c r="A353" s="3" t="str">
        <f t="shared" si="62"/>
        <v>&amp;br;</v>
      </c>
      <c r="B353" s="3" t="s">
        <v>0</v>
      </c>
      <c r="C353" s="3" t="s">
        <v>161</v>
      </c>
      <c r="R353" s="3"/>
      <c r="S353" s="3"/>
      <c r="T353" s="3"/>
      <c r="U353" s="3"/>
      <c r="V353" s="3"/>
      <c r="BF353" s="12" t="s">
        <v>0</v>
      </c>
    </row>
    <row r="354" spans="1:58">
      <c r="A354" s="3" t="str">
        <f t="shared" si="62"/>
        <v>#comment(above,nsize=[15],size=[30],num=[10])</v>
      </c>
      <c r="B354" s="3" t="s">
        <v>0</v>
      </c>
      <c r="C354" s="3" t="s">
        <v>170</v>
      </c>
      <c r="R354" s="3"/>
      <c r="S354" s="3"/>
      <c r="T354" s="3"/>
      <c r="U354" s="3"/>
      <c r="V354" s="3"/>
      <c r="BF354" s="12" t="s">
        <v>0</v>
      </c>
    </row>
    <row r="355" spans="1:58">
      <c r="A355" s="3" t="str">
        <f t="shared" si="62"/>
        <v>&amp;br;&amp;br;</v>
      </c>
      <c r="B355" s="3" t="s">
        <v>0</v>
      </c>
      <c r="C355" s="3" t="s">
        <v>142</v>
      </c>
      <c r="R355" s="3"/>
      <c r="S355" s="3"/>
      <c r="T355" s="3"/>
      <c r="U355" s="3"/>
      <c r="V355" s="3"/>
      <c r="AC355" s="31"/>
      <c r="AD355" s="31"/>
      <c r="BF355" s="12" t="s">
        <v>0</v>
      </c>
    </row>
    <row r="356" spans="1:58">
      <c r="A356" s="3" t="str">
        <f t="shared" si="62"/>
        <v/>
      </c>
      <c r="B356" s="3" t="s">
        <v>0</v>
      </c>
      <c r="Q356" s="8"/>
      <c r="R356" s="9"/>
      <c r="S356" s="9"/>
      <c r="T356" s="9"/>
      <c r="U356" s="9"/>
      <c r="V356" s="10"/>
      <c r="W356" s="11">
        <v>28</v>
      </c>
      <c r="X356" s="8"/>
      <c r="Y356" s="29"/>
      <c r="Z356" s="29"/>
      <c r="AA356" s="30"/>
      <c r="AC356" s="31"/>
      <c r="AD356" s="31"/>
      <c r="BF356" s="12" t="s">
        <v>0</v>
      </c>
    </row>
    <row r="357" spans="1:58">
      <c r="A357" s="3" t="str">
        <f t="shared" si="62"/>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62"/>
        <v>|LEFT:80|LEFT:100|LEFT:100|LEFT:100|LEFT:100|LEFT:100|c</v>
      </c>
      <c r="B358" s="3" t="s">
        <v>0</v>
      </c>
      <c r="C358" s="3" t="s">
        <v>83</v>
      </c>
      <c r="D358" s="6" t="str">
        <f>$Q$1</f>
        <v>LEFT:80</v>
      </c>
      <c r="E358" s="6" t="s">
        <v>83</v>
      </c>
      <c r="F358" s="6" t="str">
        <f t="shared" ref="F358:J358" si="67">$R$1</f>
        <v>LEFT:100</v>
      </c>
      <c r="G358" s="6" t="s">
        <v>83</v>
      </c>
      <c r="H358" s="6" t="str">
        <f t="shared" si="67"/>
        <v>LEFT:100</v>
      </c>
      <c r="I358" s="6" t="s">
        <v>83</v>
      </c>
      <c r="J358" s="6" t="str">
        <f t="shared" si="67"/>
        <v>LEFT:100</v>
      </c>
      <c r="K358" s="6" t="s">
        <v>83</v>
      </c>
      <c r="L358" s="6" t="str">
        <f>$R$1</f>
        <v>LEFT:100</v>
      </c>
      <c r="M358" s="6" t="s">
        <v>83</v>
      </c>
      <c r="N358" s="6" t="str">
        <f>$R$1</f>
        <v>LEFT:100</v>
      </c>
      <c r="O358" s="3" t="s">
        <v>83</v>
      </c>
      <c r="P358" s="3" t="s">
        <v>84</v>
      </c>
      <c r="Q358" s="17" t="s">
        <v>6</v>
      </c>
      <c r="R358" s="13" t="str">
        <f>INDEX(AF:AF,W356+1)</f>
        <v>白</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62"/>
        <v>|色|白|レアリティ||マナコスト||</v>
      </c>
      <c r="B359" s="3" t="s">
        <v>0</v>
      </c>
      <c r="C359" s="3" t="s">
        <v>83</v>
      </c>
      <c r="D359" s="7" t="s">
        <v>6</v>
      </c>
      <c r="E359" s="3" t="s">
        <v>83</v>
      </c>
      <c r="F359" s="3" t="str">
        <f>IF(R358=0,"",R358)</f>
        <v>白</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62"/>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62"/>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8">IF(ISERROR(IF(LEN(X360)&gt;1,X360,VLOOKUP(X359,$AC:$AD,2,FALSE))),"",IF(LEN(X360)&gt;1,X360,VLOOKUP(X359,$AC:$AD,2,FALSE)))</f>
        <v/>
      </c>
      <c r="Y361" s="12" t="str">
        <f t="shared" si="68"/>
        <v/>
      </c>
      <c r="Z361" s="12" t="str">
        <f t="shared" si="68"/>
        <v/>
      </c>
      <c r="AA361" s="12" t="str">
        <f t="shared" si="68"/>
        <v> </v>
      </c>
      <c r="AC361" s="31"/>
      <c r="AD361" s="31"/>
      <c r="BF361" s="12" t="s">
        <v>0</v>
      </c>
    </row>
    <row r="362" spans="1:58">
      <c r="A362" s="3" t="str">
        <f t="shared" si="62"/>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62"/>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62"/>
        <v>&amp;br;&amp;br;</v>
      </c>
      <c r="B364" s="3" t="s">
        <v>0</v>
      </c>
      <c r="C364" s="3" t="s">
        <v>142</v>
      </c>
      <c r="R364" s="3"/>
      <c r="S364" s="3"/>
      <c r="T364" s="3"/>
      <c r="U364" s="3"/>
      <c r="V364" s="3"/>
      <c r="BF364" s="12" t="s">
        <v>0</v>
      </c>
    </row>
    <row r="365" spans="1:58">
      <c r="A365" s="3" t="str">
        <f t="shared" si="62"/>
        <v>#back(text=戻る,left)</v>
      </c>
      <c r="B365" s="3" t="s">
        <v>0</v>
      </c>
      <c r="C365" s="3" t="s">
        <v>151</v>
      </c>
      <c r="R365" s="3"/>
      <c r="S365" s="3"/>
      <c r="T365" s="3"/>
      <c r="U365" s="3"/>
      <c r="V365" s="3"/>
      <c r="BF365" s="12" t="s">
        <v>0</v>
      </c>
    </row>
    <row r="366" spans="1:58">
      <c r="A366" s="3" t="str">
        <f t="shared" si="62"/>
        <v>&amp;br;</v>
      </c>
      <c r="B366" s="3" t="s">
        <v>0</v>
      </c>
      <c r="C366" s="3" t="s">
        <v>161</v>
      </c>
      <c r="R366" s="3"/>
      <c r="S366" s="3"/>
      <c r="T366" s="3"/>
      <c r="U366" s="3"/>
      <c r="V366" s="3"/>
      <c r="BF366" s="12" t="s">
        <v>0</v>
      </c>
    </row>
    <row r="367" spans="1:58">
      <c r="A367" s="3" t="str">
        <f t="shared" si="62"/>
        <v>#comment(above,nsize=[15],size=[30],num=[10])</v>
      </c>
      <c r="B367" s="3" t="s">
        <v>0</v>
      </c>
      <c r="C367" s="3" t="s">
        <v>170</v>
      </c>
      <c r="R367" s="3"/>
      <c r="S367" s="3"/>
      <c r="T367" s="3"/>
      <c r="U367" s="3"/>
      <c r="V367" s="3"/>
      <c r="BF367" s="12" t="s">
        <v>0</v>
      </c>
    </row>
    <row r="368" spans="1:58">
      <c r="A368" s="3" t="str">
        <f t="shared" si="62"/>
        <v>&amp;br;&amp;br;</v>
      </c>
      <c r="B368" s="3" t="s">
        <v>0</v>
      </c>
      <c r="C368" s="3" t="s">
        <v>142</v>
      </c>
      <c r="R368" s="3"/>
      <c r="S368" s="3"/>
      <c r="T368" s="3"/>
      <c r="U368" s="3"/>
      <c r="V368" s="3"/>
      <c r="AC368" s="31"/>
      <c r="AD368" s="31"/>
      <c r="BF368" s="12" t="s">
        <v>0</v>
      </c>
    </row>
    <row r="369" spans="1:58">
      <c r="A369" s="3" t="str">
        <f t="shared" si="62"/>
        <v/>
      </c>
      <c r="B369" s="3" t="s">
        <v>0</v>
      </c>
      <c r="Q369" s="8"/>
      <c r="R369" s="9"/>
      <c r="S369" s="9"/>
      <c r="T369" s="9"/>
      <c r="U369" s="9"/>
      <c r="V369" s="10"/>
      <c r="W369" s="11">
        <v>29</v>
      </c>
      <c r="X369" s="8"/>
      <c r="Y369" s="29"/>
      <c r="Z369" s="29"/>
      <c r="AA369" s="30"/>
      <c r="AC369" s="31"/>
      <c r="AD369" s="31"/>
      <c r="BF369" s="12" t="s">
        <v>0</v>
      </c>
    </row>
    <row r="370" spans="1:58">
      <c r="A370" s="3" t="str">
        <f t="shared" si="62"/>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62"/>
        <v>|LEFT:80|LEFT:100|LEFT:100|LEFT:100|LEFT:100|LEFT:100|c</v>
      </c>
      <c r="B371" s="3" t="s">
        <v>0</v>
      </c>
      <c r="C371" s="3" t="s">
        <v>83</v>
      </c>
      <c r="D371" s="6" t="str">
        <f>$Q$1</f>
        <v>LEFT:80</v>
      </c>
      <c r="E371" s="6" t="s">
        <v>83</v>
      </c>
      <c r="F371" s="6" t="str">
        <f t="shared" ref="F371:J371" si="69">$R$1</f>
        <v>LEFT:100</v>
      </c>
      <c r="G371" s="6" t="s">
        <v>83</v>
      </c>
      <c r="H371" s="6" t="str">
        <f t="shared" si="69"/>
        <v>LEFT:100</v>
      </c>
      <c r="I371" s="6" t="s">
        <v>83</v>
      </c>
      <c r="J371" s="6" t="str">
        <f t="shared" si="69"/>
        <v>LEFT:100</v>
      </c>
      <c r="K371" s="6" t="s">
        <v>83</v>
      </c>
      <c r="L371" s="6" t="str">
        <f>$R$1</f>
        <v>LEFT:100</v>
      </c>
      <c r="M371" s="6" t="s">
        <v>83</v>
      </c>
      <c r="N371" s="6" t="str">
        <f>$R$1</f>
        <v>LEFT:100</v>
      </c>
      <c r="O371" s="3" t="s">
        <v>83</v>
      </c>
      <c r="P371" s="3" t="s">
        <v>84</v>
      </c>
      <c r="Q371" s="17" t="s">
        <v>6</v>
      </c>
      <c r="R371" s="13" t="str">
        <f>INDEX(AF:AF,W369+1)</f>
        <v>白</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62"/>
        <v>|色|白|レアリティ||マナコスト||</v>
      </c>
      <c r="B372" s="3" t="s">
        <v>0</v>
      </c>
      <c r="C372" s="3" t="s">
        <v>83</v>
      </c>
      <c r="D372" s="7" t="s">
        <v>6</v>
      </c>
      <c r="E372" s="3" t="s">
        <v>83</v>
      </c>
      <c r="F372" s="3" t="str">
        <f>IF(R371=0,"",R371)</f>
        <v>白</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62"/>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62"/>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70">IF(ISERROR(IF(LEN(X373)&gt;1,X373,VLOOKUP(X372,$AC:$AD,2,FALSE))),"",IF(LEN(X373)&gt;1,X373,VLOOKUP(X372,$AC:$AD,2,FALSE)))</f>
        <v/>
      </c>
      <c r="Y374" s="12" t="str">
        <f t="shared" si="70"/>
        <v/>
      </c>
      <c r="Z374" s="12" t="str">
        <f t="shared" si="70"/>
        <v/>
      </c>
      <c r="AA374" s="12" t="str">
        <f t="shared" si="70"/>
        <v> </v>
      </c>
      <c r="AC374" s="31"/>
      <c r="AD374" s="31"/>
      <c r="BF374" s="12" t="s">
        <v>0</v>
      </c>
    </row>
    <row r="375" spans="1:58">
      <c r="A375" s="3" t="str">
        <f t="shared" si="62"/>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62"/>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62"/>
        <v>&amp;br;&amp;br;</v>
      </c>
      <c r="B377" s="3" t="s">
        <v>0</v>
      </c>
      <c r="C377" s="3" t="s">
        <v>142</v>
      </c>
      <c r="R377" s="3"/>
      <c r="S377" s="3"/>
      <c r="T377" s="3"/>
      <c r="U377" s="3"/>
      <c r="V377" s="3"/>
      <c r="BF377" s="12" t="s">
        <v>0</v>
      </c>
    </row>
    <row r="378" spans="1:58">
      <c r="A378" s="3" t="str">
        <f t="shared" si="62"/>
        <v>#back(text=戻る,left)</v>
      </c>
      <c r="B378" s="3" t="s">
        <v>0</v>
      </c>
      <c r="C378" s="3" t="s">
        <v>151</v>
      </c>
      <c r="R378" s="3"/>
      <c r="S378" s="3"/>
      <c r="T378" s="3"/>
      <c r="U378" s="3"/>
      <c r="V378" s="3"/>
      <c r="BF378" s="12" t="s">
        <v>0</v>
      </c>
    </row>
    <row r="379" spans="1:58">
      <c r="A379" s="3" t="str">
        <f t="shared" si="62"/>
        <v>&amp;br;</v>
      </c>
      <c r="B379" s="3" t="s">
        <v>0</v>
      </c>
      <c r="C379" s="3" t="s">
        <v>161</v>
      </c>
      <c r="R379" s="3"/>
      <c r="S379" s="3"/>
      <c r="T379" s="3"/>
      <c r="U379" s="3"/>
      <c r="V379" s="3"/>
      <c r="BF379" s="12" t="s">
        <v>0</v>
      </c>
    </row>
    <row r="380" spans="1:58">
      <c r="A380" s="3" t="str">
        <f t="shared" si="62"/>
        <v>#comment(above,nsize=[15],size=[30],num=[10])</v>
      </c>
      <c r="B380" s="3" t="s">
        <v>0</v>
      </c>
      <c r="C380" s="3" t="s">
        <v>170</v>
      </c>
      <c r="R380" s="3"/>
      <c r="S380" s="3"/>
      <c r="T380" s="3"/>
      <c r="U380" s="3"/>
      <c r="V380" s="3"/>
      <c r="BF380" s="12" t="s">
        <v>0</v>
      </c>
    </row>
    <row r="381" spans="1:58">
      <c r="A381" s="3" t="str">
        <f t="shared" si="62"/>
        <v>&amp;br;&amp;br;</v>
      </c>
      <c r="B381" s="3" t="s">
        <v>0</v>
      </c>
      <c r="C381" s="3" t="s">
        <v>142</v>
      </c>
      <c r="R381" s="3"/>
      <c r="S381" s="3"/>
      <c r="T381" s="3"/>
      <c r="U381" s="3"/>
      <c r="V381" s="3"/>
      <c r="AC381" s="31"/>
      <c r="AD381" s="31"/>
      <c r="BF381" s="12" t="s">
        <v>0</v>
      </c>
    </row>
    <row r="382" spans="1:58">
      <c r="A382" s="3" t="str">
        <f t="shared" si="62"/>
        <v/>
      </c>
      <c r="B382" s="3" t="s">
        <v>0</v>
      </c>
      <c r="Q382" s="8"/>
      <c r="R382" s="9"/>
      <c r="S382" s="9"/>
      <c r="T382" s="9"/>
      <c r="U382" s="9"/>
      <c r="V382" s="10"/>
      <c r="W382" s="11">
        <v>30</v>
      </c>
      <c r="X382" s="8"/>
      <c r="Y382" s="29"/>
      <c r="Z382" s="29"/>
      <c r="AA382" s="30"/>
      <c r="AC382" s="31"/>
      <c r="AD382" s="31"/>
      <c r="BF382" s="12" t="s">
        <v>0</v>
      </c>
    </row>
    <row r="383" spans="1:58">
      <c r="A383" s="3" t="str">
        <f t="shared" si="62"/>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62"/>
        <v>|LEFT:80|LEFT:100|LEFT:100|LEFT:100|LEFT:100|LEFT:100|c</v>
      </c>
      <c r="B384" s="3" t="s">
        <v>0</v>
      </c>
      <c r="C384" s="3" t="s">
        <v>83</v>
      </c>
      <c r="D384" s="6" t="str">
        <f>$Q$1</f>
        <v>LEFT:80</v>
      </c>
      <c r="E384" s="6" t="s">
        <v>83</v>
      </c>
      <c r="F384" s="6" t="str">
        <f t="shared" ref="F384:J384" si="71">$R$1</f>
        <v>LEFT:100</v>
      </c>
      <c r="G384" s="6" t="s">
        <v>83</v>
      </c>
      <c r="H384" s="6" t="str">
        <f t="shared" si="71"/>
        <v>LEFT:100</v>
      </c>
      <c r="I384" s="6" t="s">
        <v>83</v>
      </c>
      <c r="J384" s="6" t="str">
        <f t="shared" si="71"/>
        <v>LEFT:100</v>
      </c>
      <c r="K384" s="6" t="s">
        <v>83</v>
      </c>
      <c r="L384" s="6" t="str">
        <f>$R$1</f>
        <v>LEFT:100</v>
      </c>
      <c r="M384" s="6" t="s">
        <v>83</v>
      </c>
      <c r="N384" s="6" t="str">
        <f>$R$1</f>
        <v>LEFT:100</v>
      </c>
      <c r="O384" s="3" t="s">
        <v>83</v>
      </c>
      <c r="P384" s="3" t="s">
        <v>84</v>
      </c>
      <c r="Q384" s="17" t="s">
        <v>6</v>
      </c>
      <c r="R384" s="13" t="str">
        <f>INDEX(AF:AF,W382+1)</f>
        <v>白</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62"/>
        <v>|色|白|レアリティ||マナコスト||</v>
      </c>
      <c r="B385" s="3" t="s">
        <v>0</v>
      </c>
      <c r="C385" s="3" t="s">
        <v>83</v>
      </c>
      <c r="D385" s="7" t="s">
        <v>6</v>
      </c>
      <c r="E385" s="3" t="s">
        <v>83</v>
      </c>
      <c r="F385" s="3" t="str">
        <f>IF(R384=0,"",R384)</f>
        <v>白</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62"/>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62"/>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72">IF(ISERROR(IF(LEN(X386)&gt;1,X386,VLOOKUP(X385,$AC:$AD,2,FALSE))),"",IF(LEN(X386)&gt;1,X386,VLOOKUP(X385,$AC:$AD,2,FALSE)))</f>
        <v/>
      </c>
      <c r="Y387" s="12" t="str">
        <f t="shared" si="72"/>
        <v/>
      </c>
      <c r="Z387" s="12" t="str">
        <f t="shared" si="72"/>
        <v/>
      </c>
      <c r="AA387" s="12" t="str">
        <f t="shared" si="72"/>
        <v> </v>
      </c>
      <c r="AC387" s="31"/>
      <c r="AD387" s="31"/>
      <c r="BF387" s="12" t="s">
        <v>0</v>
      </c>
    </row>
    <row r="388" spans="1:58">
      <c r="A388" s="3" t="str">
        <f t="shared" si="62"/>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62"/>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3">CONCATENATE(C390,D390,E390,F390,G390,H390,I390,J390,K390,L390,M390,N390,O390,P390)</f>
        <v>&amp;br;&amp;br;</v>
      </c>
      <c r="B390" s="3" t="s">
        <v>0</v>
      </c>
      <c r="C390" s="3" t="s">
        <v>142</v>
      </c>
      <c r="R390" s="3"/>
      <c r="S390" s="3"/>
      <c r="T390" s="3"/>
      <c r="U390" s="3"/>
      <c r="V390" s="3"/>
      <c r="BF390" s="12" t="s">
        <v>0</v>
      </c>
    </row>
    <row r="391" spans="1:58">
      <c r="A391" s="3" t="str">
        <f t="shared" si="73"/>
        <v>#back(text=戻る,left)</v>
      </c>
      <c r="B391" s="3" t="s">
        <v>0</v>
      </c>
      <c r="C391" s="3" t="s">
        <v>151</v>
      </c>
      <c r="R391" s="3"/>
      <c r="S391" s="3"/>
      <c r="T391" s="3"/>
      <c r="U391" s="3"/>
      <c r="V391" s="3"/>
      <c r="BF391" s="12" t="s">
        <v>0</v>
      </c>
    </row>
    <row r="392" spans="1:58">
      <c r="A392" s="3" t="str">
        <f t="shared" si="73"/>
        <v>&amp;br;</v>
      </c>
      <c r="B392" s="3" t="s">
        <v>0</v>
      </c>
      <c r="C392" s="3" t="s">
        <v>161</v>
      </c>
      <c r="R392" s="3"/>
      <c r="S392" s="3"/>
      <c r="T392" s="3"/>
      <c r="U392" s="3"/>
      <c r="V392" s="3"/>
      <c r="BF392" s="12" t="s">
        <v>0</v>
      </c>
    </row>
    <row r="393" spans="1:58">
      <c r="A393" s="3" t="str">
        <f t="shared" si="73"/>
        <v>#comment(above,nsize=[15],size=[30],num=[10])</v>
      </c>
      <c r="B393" s="3" t="s">
        <v>0</v>
      </c>
      <c r="C393" s="3" t="s">
        <v>170</v>
      </c>
      <c r="R393" s="3"/>
      <c r="S393" s="3"/>
      <c r="T393" s="3"/>
      <c r="U393" s="3"/>
      <c r="V393" s="3"/>
      <c r="BF393" s="12" t="s">
        <v>0</v>
      </c>
    </row>
    <row r="394" spans="1:58">
      <c r="A394" s="3" t="str">
        <f t="shared" si="73"/>
        <v>&amp;br;&amp;br;</v>
      </c>
      <c r="B394" s="3" t="s">
        <v>0</v>
      </c>
      <c r="C394" s="3" t="s">
        <v>142</v>
      </c>
      <c r="R394" s="3"/>
      <c r="S394" s="3"/>
      <c r="T394" s="3"/>
      <c r="U394" s="3"/>
      <c r="V394" s="3"/>
      <c r="AC394" s="31"/>
      <c r="AD394" s="31"/>
      <c r="BF394" s="12" t="s">
        <v>0</v>
      </c>
    </row>
    <row r="395" spans="1:58">
      <c r="A395" s="3" t="str">
        <f t="shared" si="73"/>
        <v/>
      </c>
      <c r="B395" s="3" t="s">
        <v>0</v>
      </c>
      <c r="Q395" s="8"/>
      <c r="R395" s="9"/>
      <c r="S395" s="9"/>
      <c r="T395" s="9"/>
      <c r="U395" s="9"/>
      <c r="V395" s="10"/>
      <c r="W395" s="11">
        <v>31</v>
      </c>
      <c r="X395" s="8"/>
      <c r="Y395" s="29"/>
      <c r="Z395" s="29"/>
      <c r="AA395" s="30"/>
      <c r="AC395" s="31"/>
      <c r="AD395" s="31"/>
      <c r="BF395" s="12" t="s">
        <v>0</v>
      </c>
    </row>
    <row r="396" spans="1:58">
      <c r="A396" s="3" t="str">
        <f t="shared" si="73"/>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3"/>
        <v>|LEFT:80|LEFT:100|LEFT:100|LEFT:100|LEFT:100|LEFT:100|c</v>
      </c>
      <c r="B397" s="3" t="s">
        <v>0</v>
      </c>
      <c r="C397" s="3" t="s">
        <v>83</v>
      </c>
      <c r="D397" s="6" t="str">
        <f>$Q$1</f>
        <v>LEFT:80</v>
      </c>
      <c r="E397" s="6" t="s">
        <v>83</v>
      </c>
      <c r="F397" s="6" t="str">
        <f t="shared" ref="F397:J397" si="74">$R$1</f>
        <v>LEFT:100</v>
      </c>
      <c r="G397" s="6" t="s">
        <v>83</v>
      </c>
      <c r="H397" s="6" t="str">
        <f t="shared" si="74"/>
        <v>LEFT:100</v>
      </c>
      <c r="I397" s="6" t="s">
        <v>83</v>
      </c>
      <c r="J397" s="6" t="str">
        <f t="shared" si="74"/>
        <v>LEFT:100</v>
      </c>
      <c r="K397" s="6" t="s">
        <v>83</v>
      </c>
      <c r="L397" s="6" t="str">
        <f>$R$1</f>
        <v>LEFT:100</v>
      </c>
      <c r="M397" s="6" t="s">
        <v>83</v>
      </c>
      <c r="N397" s="6" t="str">
        <f>$R$1</f>
        <v>LEFT:100</v>
      </c>
      <c r="O397" s="3" t="s">
        <v>83</v>
      </c>
      <c r="P397" s="3" t="s">
        <v>84</v>
      </c>
      <c r="Q397" s="17" t="s">
        <v>6</v>
      </c>
      <c r="R397" s="13" t="str">
        <f>INDEX(AF:AF,W395+1)</f>
        <v>白</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3"/>
        <v>|色|白|レアリティ||マナコスト||</v>
      </c>
      <c r="B398" s="3" t="s">
        <v>0</v>
      </c>
      <c r="C398" s="3" t="s">
        <v>83</v>
      </c>
      <c r="D398" s="7" t="s">
        <v>6</v>
      </c>
      <c r="E398" s="3" t="s">
        <v>83</v>
      </c>
      <c r="F398" s="3" t="str">
        <f>IF(R397=0,"",R397)</f>
        <v>白</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3"/>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3"/>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5">IF(ISERROR(IF(LEN(X399)&gt;1,X399,VLOOKUP(X398,$AC:$AD,2,FALSE))),"",IF(LEN(X399)&gt;1,X399,VLOOKUP(X398,$AC:$AD,2,FALSE)))</f>
        <v/>
      </c>
      <c r="Y400" s="12" t="str">
        <f t="shared" si="75"/>
        <v/>
      </c>
      <c r="Z400" s="12" t="str">
        <f t="shared" si="75"/>
        <v/>
      </c>
      <c r="AA400" s="12" t="str">
        <f t="shared" si="75"/>
        <v> </v>
      </c>
      <c r="AC400" s="31"/>
      <c r="AD400" s="31"/>
      <c r="BF400" s="12" t="s">
        <v>0</v>
      </c>
    </row>
    <row r="401" spans="1:58">
      <c r="A401" s="3" t="str">
        <f t="shared" si="73"/>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3"/>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3"/>
        <v>&amp;br;&amp;br;</v>
      </c>
      <c r="B403" s="3" t="s">
        <v>0</v>
      </c>
      <c r="C403" s="3" t="s">
        <v>142</v>
      </c>
      <c r="R403" s="3"/>
      <c r="S403" s="3"/>
      <c r="T403" s="3"/>
      <c r="U403" s="3"/>
      <c r="V403" s="3"/>
      <c r="BF403" s="12" t="s">
        <v>0</v>
      </c>
    </row>
    <row r="404" spans="1:58">
      <c r="A404" s="3" t="str">
        <f t="shared" si="73"/>
        <v>#back(text=戻る,left)</v>
      </c>
      <c r="B404" s="3" t="s">
        <v>0</v>
      </c>
      <c r="C404" s="3" t="s">
        <v>151</v>
      </c>
      <c r="R404" s="3"/>
      <c r="S404" s="3"/>
      <c r="T404" s="3"/>
      <c r="U404" s="3"/>
      <c r="V404" s="3"/>
      <c r="BF404" s="12" t="s">
        <v>0</v>
      </c>
    </row>
    <row r="405" spans="1:58">
      <c r="A405" s="3" t="str">
        <f t="shared" si="73"/>
        <v>&amp;br;</v>
      </c>
      <c r="B405" s="3" t="s">
        <v>0</v>
      </c>
      <c r="C405" s="3" t="s">
        <v>161</v>
      </c>
      <c r="R405" s="3"/>
      <c r="S405" s="3"/>
      <c r="T405" s="3"/>
      <c r="U405" s="3"/>
      <c r="V405" s="3"/>
      <c r="BF405" s="12" t="s">
        <v>0</v>
      </c>
    </row>
    <row r="406" spans="1:58">
      <c r="A406" s="3" t="str">
        <f t="shared" si="73"/>
        <v>#comment(above,nsize=[15],size=[30],num=[10])</v>
      </c>
      <c r="B406" s="3" t="s">
        <v>0</v>
      </c>
      <c r="C406" s="3" t="s">
        <v>170</v>
      </c>
      <c r="R406" s="3"/>
      <c r="S406" s="3"/>
      <c r="T406" s="3"/>
      <c r="U406" s="3"/>
      <c r="V406" s="3"/>
      <c r="BF406" s="12" t="s">
        <v>0</v>
      </c>
    </row>
    <row r="407" spans="1:58">
      <c r="A407" s="3" t="str">
        <f t="shared" si="73"/>
        <v>&amp;br;&amp;br;</v>
      </c>
      <c r="B407" s="3" t="s">
        <v>0</v>
      </c>
      <c r="C407" s="3" t="s">
        <v>142</v>
      </c>
      <c r="R407" s="3"/>
      <c r="S407" s="3"/>
      <c r="T407" s="3"/>
      <c r="U407" s="3"/>
      <c r="V407" s="3"/>
      <c r="AC407" s="31"/>
      <c r="AD407" s="31"/>
      <c r="BF407" s="12" t="s">
        <v>0</v>
      </c>
    </row>
    <row r="408" spans="1:58">
      <c r="A408" s="3" t="str">
        <f t="shared" si="73"/>
        <v/>
      </c>
      <c r="B408" s="3" t="s">
        <v>0</v>
      </c>
      <c r="Q408" s="8"/>
      <c r="R408" s="9"/>
      <c r="S408" s="9"/>
      <c r="T408" s="9"/>
      <c r="U408" s="9"/>
      <c r="V408" s="10"/>
      <c r="W408" s="11">
        <v>32</v>
      </c>
      <c r="X408" s="8"/>
      <c r="Y408" s="29"/>
      <c r="Z408" s="29"/>
      <c r="AA408" s="30"/>
      <c r="AC408" s="31"/>
      <c r="AD408" s="31"/>
      <c r="BF408" s="12" t="s">
        <v>0</v>
      </c>
    </row>
    <row r="409" spans="1:58">
      <c r="A409" s="3" t="str">
        <f t="shared" si="73"/>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3"/>
        <v>|LEFT:80|LEFT:100|LEFT:100|LEFT:100|LEFT:100|LEFT:100|c</v>
      </c>
      <c r="B410" s="3" t="s">
        <v>0</v>
      </c>
      <c r="C410" s="3" t="s">
        <v>83</v>
      </c>
      <c r="D410" s="6" t="str">
        <f>$Q$1</f>
        <v>LEFT:80</v>
      </c>
      <c r="E410" s="6" t="s">
        <v>83</v>
      </c>
      <c r="F410" s="6" t="str">
        <f t="shared" ref="F410:J410" si="76">$R$1</f>
        <v>LEFT:100</v>
      </c>
      <c r="G410" s="6" t="s">
        <v>83</v>
      </c>
      <c r="H410" s="6" t="str">
        <f t="shared" si="76"/>
        <v>LEFT:100</v>
      </c>
      <c r="I410" s="6" t="s">
        <v>83</v>
      </c>
      <c r="J410" s="6" t="str">
        <f t="shared" si="76"/>
        <v>LEFT:100</v>
      </c>
      <c r="K410" s="6" t="s">
        <v>83</v>
      </c>
      <c r="L410" s="6" t="str">
        <f>$R$1</f>
        <v>LEFT:100</v>
      </c>
      <c r="M410" s="6" t="s">
        <v>83</v>
      </c>
      <c r="N410" s="6" t="str">
        <f>$R$1</f>
        <v>LEFT:100</v>
      </c>
      <c r="O410" s="3" t="s">
        <v>83</v>
      </c>
      <c r="P410" s="3" t="s">
        <v>84</v>
      </c>
      <c r="Q410" s="17" t="s">
        <v>6</v>
      </c>
      <c r="R410" s="13" t="str">
        <f>INDEX(AF:AF,W408+1)</f>
        <v>白</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3"/>
        <v>|色|白|レアリティ||マナコスト||</v>
      </c>
      <c r="B411" s="3" t="s">
        <v>0</v>
      </c>
      <c r="C411" s="3" t="s">
        <v>83</v>
      </c>
      <c r="D411" s="7" t="s">
        <v>6</v>
      </c>
      <c r="E411" s="3" t="s">
        <v>83</v>
      </c>
      <c r="F411" s="3" t="str">
        <f>IF(R410=0,"",R410)</f>
        <v>白</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3"/>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3"/>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7">IF(ISERROR(IF(LEN(X412)&gt;1,X412,VLOOKUP(X411,$AC:$AD,2,FALSE))),"",IF(LEN(X412)&gt;1,X412,VLOOKUP(X411,$AC:$AD,2,FALSE)))</f>
        <v/>
      </c>
      <c r="Y413" s="12" t="str">
        <f t="shared" si="77"/>
        <v/>
      </c>
      <c r="Z413" s="12" t="str">
        <f t="shared" si="77"/>
        <v/>
      </c>
      <c r="AA413" s="12" t="str">
        <f t="shared" si="77"/>
        <v> </v>
      </c>
      <c r="AC413" s="31"/>
      <c r="AD413" s="31"/>
      <c r="BF413" s="12" t="s">
        <v>0</v>
      </c>
    </row>
    <row r="414" spans="1:58">
      <c r="A414" s="3" t="str">
        <f t="shared" si="73"/>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3"/>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3"/>
        <v>&amp;br;&amp;br;</v>
      </c>
      <c r="B416" s="3" t="s">
        <v>0</v>
      </c>
      <c r="C416" s="3" t="s">
        <v>142</v>
      </c>
      <c r="R416" s="3"/>
      <c r="S416" s="3"/>
      <c r="T416" s="3"/>
      <c r="U416" s="3"/>
      <c r="V416" s="3"/>
      <c r="BF416" s="12" t="s">
        <v>0</v>
      </c>
    </row>
    <row r="417" spans="1:58">
      <c r="A417" s="3" t="str">
        <f t="shared" si="73"/>
        <v>#back(text=戻る,left)</v>
      </c>
      <c r="B417" s="3" t="s">
        <v>0</v>
      </c>
      <c r="C417" s="3" t="s">
        <v>151</v>
      </c>
      <c r="R417" s="3"/>
      <c r="S417" s="3"/>
      <c r="T417" s="3"/>
      <c r="U417" s="3"/>
      <c r="V417" s="3"/>
      <c r="BF417" s="12" t="s">
        <v>0</v>
      </c>
    </row>
    <row r="418" spans="1:58">
      <c r="A418" s="3" t="str">
        <f t="shared" si="73"/>
        <v>&amp;br;</v>
      </c>
      <c r="B418" s="3" t="s">
        <v>0</v>
      </c>
      <c r="C418" s="3" t="s">
        <v>161</v>
      </c>
      <c r="R418" s="3"/>
      <c r="S418" s="3"/>
      <c r="T418" s="3"/>
      <c r="U418" s="3"/>
      <c r="V418" s="3"/>
      <c r="BF418" s="12" t="s">
        <v>0</v>
      </c>
    </row>
    <row r="419" spans="1:58">
      <c r="A419" s="3" t="str">
        <f t="shared" si="73"/>
        <v>#comment(above,nsize=[15],size=[30],num=[10])</v>
      </c>
      <c r="B419" s="3" t="s">
        <v>0</v>
      </c>
      <c r="C419" s="3" t="s">
        <v>170</v>
      </c>
      <c r="R419" s="3"/>
      <c r="S419" s="3"/>
      <c r="T419" s="3"/>
      <c r="U419" s="3"/>
      <c r="V419" s="3"/>
      <c r="BF419" s="12" t="s">
        <v>0</v>
      </c>
    </row>
    <row r="420" spans="1:58">
      <c r="A420" s="3" t="str">
        <f t="shared" si="73"/>
        <v>&amp;br;&amp;br;</v>
      </c>
      <c r="B420" s="3" t="s">
        <v>0</v>
      </c>
      <c r="C420" s="3" t="s">
        <v>142</v>
      </c>
      <c r="R420" s="3"/>
      <c r="S420" s="3"/>
      <c r="T420" s="3"/>
      <c r="U420" s="3"/>
      <c r="V420" s="3"/>
      <c r="AC420" s="31"/>
      <c r="AD420" s="31"/>
      <c r="BF420" s="12" t="s">
        <v>0</v>
      </c>
    </row>
    <row r="421" spans="1:58">
      <c r="A421" s="3" t="str">
        <f t="shared" si="73"/>
        <v/>
      </c>
      <c r="B421" s="3" t="s">
        <v>0</v>
      </c>
      <c r="Q421" s="8"/>
      <c r="R421" s="9"/>
      <c r="S421" s="9"/>
      <c r="T421" s="9"/>
      <c r="U421" s="9"/>
      <c r="V421" s="10"/>
      <c r="W421" s="11">
        <v>33</v>
      </c>
      <c r="X421" s="8"/>
      <c r="Y421" s="29"/>
      <c r="Z421" s="29"/>
      <c r="AA421" s="30"/>
      <c r="AC421" s="31"/>
      <c r="AD421" s="31"/>
      <c r="BF421" s="12" t="s">
        <v>0</v>
      </c>
    </row>
    <row r="422" spans="1:58">
      <c r="A422" s="3" t="str">
        <f t="shared" si="73"/>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3"/>
        <v>|LEFT:80|LEFT:100|LEFT:100|LEFT:100|LEFT:100|LEFT:100|c</v>
      </c>
      <c r="B423" s="3" t="s">
        <v>0</v>
      </c>
      <c r="C423" s="3" t="s">
        <v>83</v>
      </c>
      <c r="D423" s="6" t="str">
        <f>$Q$1</f>
        <v>LEFT:80</v>
      </c>
      <c r="E423" s="6" t="s">
        <v>83</v>
      </c>
      <c r="F423" s="6" t="str">
        <f t="shared" ref="F423:J423" si="78">$R$1</f>
        <v>LEFT:100</v>
      </c>
      <c r="G423" s="6" t="s">
        <v>83</v>
      </c>
      <c r="H423" s="6" t="str">
        <f t="shared" si="78"/>
        <v>LEFT:100</v>
      </c>
      <c r="I423" s="6" t="s">
        <v>83</v>
      </c>
      <c r="J423" s="6" t="str">
        <f t="shared" si="78"/>
        <v>LEFT:100</v>
      </c>
      <c r="K423" s="6" t="s">
        <v>83</v>
      </c>
      <c r="L423" s="6" t="str">
        <f>$R$1</f>
        <v>LEFT:100</v>
      </c>
      <c r="M423" s="6" t="s">
        <v>83</v>
      </c>
      <c r="N423" s="6" t="str">
        <f>$R$1</f>
        <v>LEFT:100</v>
      </c>
      <c r="O423" s="3" t="s">
        <v>83</v>
      </c>
      <c r="P423" s="3" t="s">
        <v>84</v>
      </c>
      <c r="Q423" s="17" t="s">
        <v>6</v>
      </c>
      <c r="R423" s="13" t="str">
        <f>INDEX(AF:AF,W421+1)</f>
        <v>白</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3"/>
        <v>|色|白|レアリティ||マナコスト||</v>
      </c>
      <c r="B424" s="3" t="s">
        <v>0</v>
      </c>
      <c r="C424" s="3" t="s">
        <v>83</v>
      </c>
      <c r="D424" s="7" t="s">
        <v>6</v>
      </c>
      <c r="E424" s="3" t="s">
        <v>83</v>
      </c>
      <c r="F424" s="3" t="str">
        <f>IF(R423=0,"",R423)</f>
        <v>白</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3"/>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3"/>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9">IF(ISERROR(IF(LEN(X425)&gt;1,X425,VLOOKUP(X424,$AC:$AD,2,FALSE))),"",IF(LEN(X425)&gt;1,X425,VLOOKUP(X424,$AC:$AD,2,FALSE)))</f>
        <v/>
      </c>
      <c r="Y426" s="12" t="str">
        <f t="shared" si="79"/>
        <v/>
      </c>
      <c r="Z426" s="12" t="str">
        <f t="shared" si="79"/>
        <v/>
      </c>
      <c r="AA426" s="12" t="str">
        <f t="shared" si="79"/>
        <v> </v>
      </c>
      <c r="AC426" s="31"/>
      <c r="AD426" s="31"/>
      <c r="BF426" s="12" t="s">
        <v>0</v>
      </c>
    </row>
    <row r="427" spans="1:58">
      <c r="A427" s="3" t="str">
        <f t="shared" si="73"/>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3"/>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3"/>
        <v>&amp;br;&amp;br;</v>
      </c>
      <c r="B429" s="3" t="s">
        <v>0</v>
      </c>
      <c r="C429" s="3" t="s">
        <v>142</v>
      </c>
      <c r="R429" s="3"/>
      <c r="S429" s="3"/>
      <c r="T429" s="3"/>
      <c r="U429" s="3"/>
      <c r="V429" s="3"/>
      <c r="BF429" s="12" t="s">
        <v>0</v>
      </c>
    </row>
    <row r="430" spans="1:58">
      <c r="A430" s="3" t="str">
        <f t="shared" si="73"/>
        <v>#back(text=戻る,left)</v>
      </c>
      <c r="B430" s="3" t="s">
        <v>0</v>
      </c>
      <c r="C430" s="3" t="s">
        <v>151</v>
      </c>
      <c r="R430" s="3"/>
      <c r="S430" s="3"/>
      <c r="T430" s="3"/>
      <c r="U430" s="3"/>
      <c r="V430" s="3"/>
      <c r="BF430" s="12" t="s">
        <v>0</v>
      </c>
    </row>
    <row r="431" spans="1:58">
      <c r="A431" s="3" t="str">
        <f t="shared" si="73"/>
        <v>&amp;br;</v>
      </c>
      <c r="B431" s="3" t="s">
        <v>0</v>
      </c>
      <c r="C431" s="3" t="s">
        <v>161</v>
      </c>
      <c r="R431" s="3"/>
      <c r="S431" s="3"/>
      <c r="T431" s="3"/>
      <c r="U431" s="3"/>
      <c r="V431" s="3"/>
      <c r="BF431" s="12" t="s">
        <v>0</v>
      </c>
    </row>
    <row r="432" spans="1:58">
      <c r="A432" s="3" t="str">
        <f t="shared" si="73"/>
        <v>#comment(above,nsize=[15],size=[30],num=[10])</v>
      </c>
      <c r="B432" s="3" t="s">
        <v>0</v>
      </c>
      <c r="C432" s="3" t="s">
        <v>170</v>
      </c>
      <c r="R432" s="3"/>
      <c r="S432" s="3"/>
      <c r="T432" s="3"/>
      <c r="U432" s="3"/>
      <c r="V432" s="3"/>
      <c r="BF432" s="12" t="s">
        <v>0</v>
      </c>
    </row>
    <row r="433" spans="1:58">
      <c r="A433" s="3" t="str">
        <f t="shared" si="73"/>
        <v>&amp;br;&amp;br;</v>
      </c>
      <c r="B433" s="3" t="s">
        <v>0</v>
      </c>
      <c r="C433" s="3" t="s">
        <v>142</v>
      </c>
      <c r="R433" s="3"/>
      <c r="S433" s="3"/>
      <c r="T433" s="3"/>
      <c r="U433" s="3"/>
      <c r="V433" s="3"/>
      <c r="AC433" s="31"/>
      <c r="AD433" s="31"/>
      <c r="BF433" s="12" t="s">
        <v>0</v>
      </c>
    </row>
    <row r="434" spans="1:58">
      <c r="A434" s="3" t="str">
        <f t="shared" si="73"/>
        <v/>
      </c>
      <c r="B434" s="3" t="s">
        <v>0</v>
      </c>
      <c r="Q434" s="8"/>
      <c r="R434" s="9"/>
      <c r="S434" s="9"/>
      <c r="T434" s="9"/>
      <c r="U434" s="9"/>
      <c r="V434" s="10"/>
      <c r="W434" s="11">
        <v>34</v>
      </c>
      <c r="X434" s="8"/>
      <c r="Y434" s="29"/>
      <c r="Z434" s="29"/>
      <c r="AA434" s="30"/>
      <c r="AC434" s="31"/>
      <c r="AD434" s="31"/>
      <c r="BF434" s="12" t="s">
        <v>0</v>
      </c>
    </row>
    <row r="435" spans="1:58">
      <c r="A435" s="3" t="str">
        <f t="shared" si="73"/>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3"/>
        <v>|LEFT:80|LEFT:100|LEFT:100|LEFT:100|LEFT:100|LEFT:100|c</v>
      </c>
      <c r="B436" s="3" t="s">
        <v>0</v>
      </c>
      <c r="C436" s="3" t="s">
        <v>83</v>
      </c>
      <c r="D436" s="6" t="str">
        <f>$Q$1</f>
        <v>LEFT:80</v>
      </c>
      <c r="E436" s="6" t="s">
        <v>83</v>
      </c>
      <c r="F436" s="6" t="str">
        <f t="shared" ref="F436:J436" si="80">$R$1</f>
        <v>LEFT:100</v>
      </c>
      <c r="G436" s="6" t="s">
        <v>83</v>
      </c>
      <c r="H436" s="6" t="str">
        <f t="shared" si="80"/>
        <v>LEFT:100</v>
      </c>
      <c r="I436" s="6" t="s">
        <v>83</v>
      </c>
      <c r="J436" s="6" t="str">
        <f t="shared" si="80"/>
        <v>LEFT:100</v>
      </c>
      <c r="K436" s="6" t="s">
        <v>83</v>
      </c>
      <c r="L436" s="6" t="str">
        <f>$R$1</f>
        <v>LEFT:100</v>
      </c>
      <c r="M436" s="6" t="s">
        <v>83</v>
      </c>
      <c r="N436" s="6" t="str">
        <f>$R$1</f>
        <v>LEFT:100</v>
      </c>
      <c r="O436" s="3" t="s">
        <v>83</v>
      </c>
      <c r="P436" s="3" t="s">
        <v>84</v>
      </c>
      <c r="Q436" s="17" t="s">
        <v>6</v>
      </c>
      <c r="R436" s="13" t="str">
        <f>INDEX(AF:AF,W434+1)</f>
        <v>白</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3"/>
        <v>|色|白|レアリティ||マナコスト||</v>
      </c>
      <c r="B437" s="3" t="s">
        <v>0</v>
      </c>
      <c r="C437" s="3" t="s">
        <v>83</v>
      </c>
      <c r="D437" s="7" t="s">
        <v>6</v>
      </c>
      <c r="E437" s="3" t="s">
        <v>83</v>
      </c>
      <c r="F437" s="3" t="str">
        <f>IF(R436=0,"",R436)</f>
        <v>白</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3"/>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3"/>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81">IF(ISERROR(IF(LEN(X438)&gt;1,X438,VLOOKUP(X437,$AC:$AD,2,FALSE))),"",IF(LEN(X438)&gt;1,X438,VLOOKUP(X437,$AC:$AD,2,FALSE)))</f>
        <v/>
      </c>
      <c r="Y439" s="12" t="str">
        <f t="shared" si="81"/>
        <v/>
      </c>
      <c r="Z439" s="12" t="str">
        <f t="shared" si="81"/>
        <v/>
      </c>
      <c r="AA439" s="12" t="str">
        <f t="shared" si="81"/>
        <v> </v>
      </c>
      <c r="AC439" s="31"/>
      <c r="AD439" s="31"/>
      <c r="BF439" s="12" t="s">
        <v>0</v>
      </c>
    </row>
    <row r="440" spans="1:58">
      <c r="A440" s="3" t="str">
        <f t="shared" si="73"/>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3"/>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3"/>
        <v>&amp;br;&amp;br;</v>
      </c>
      <c r="B442" s="3" t="s">
        <v>0</v>
      </c>
      <c r="C442" s="3" t="s">
        <v>142</v>
      </c>
      <c r="R442" s="3"/>
      <c r="S442" s="3"/>
      <c r="T442" s="3"/>
      <c r="U442" s="3"/>
      <c r="V442" s="3"/>
      <c r="BF442" s="12" t="s">
        <v>0</v>
      </c>
    </row>
    <row r="443" spans="1:58">
      <c r="A443" s="3" t="str">
        <f t="shared" si="73"/>
        <v>#back(text=戻る,left)</v>
      </c>
      <c r="B443" s="3" t="s">
        <v>0</v>
      </c>
      <c r="C443" s="3" t="s">
        <v>151</v>
      </c>
      <c r="R443" s="3"/>
      <c r="S443" s="3"/>
      <c r="T443" s="3"/>
      <c r="U443" s="3"/>
      <c r="V443" s="3"/>
      <c r="BF443" s="12" t="s">
        <v>0</v>
      </c>
    </row>
    <row r="444" spans="1:58">
      <c r="A444" s="3" t="str">
        <f t="shared" si="73"/>
        <v>&amp;br;</v>
      </c>
      <c r="B444" s="3" t="s">
        <v>0</v>
      </c>
      <c r="C444" s="3" t="s">
        <v>161</v>
      </c>
      <c r="R444" s="3"/>
      <c r="S444" s="3"/>
      <c r="T444" s="3"/>
      <c r="U444" s="3"/>
      <c r="V444" s="3"/>
      <c r="BF444" s="12" t="s">
        <v>0</v>
      </c>
    </row>
    <row r="445" spans="1:58">
      <c r="A445" s="3" t="str">
        <f t="shared" si="73"/>
        <v>#comment(above,nsize=[15],size=[30],num=[10])</v>
      </c>
      <c r="B445" s="3" t="s">
        <v>0</v>
      </c>
      <c r="C445" s="3" t="s">
        <v>170</v>
      </c>
      <c r="R445" s="3"/>
      <c r="S445" s="3"/>
      <c r="T445" s="3"/>
      <c r="U445" s="3"/>
      <c r="V445" s="3"/>
      <c r="BF445" s="12" t="s">
        <v>0</v>
      </c>
    </row>
    <row r="446" spans="1:58">
      <c r="A446" s="3" t="str">
        <f t="shared" si="73"/>
        <v>&amp;br;&amp;br;</v>
      </c>
      <c r="B446" s="3" t="s">
        <v>0</v>
      </c>
      <c r="C446" s="3" t="s">
        <v>142</v>
      </c>
      <c r="R446" s="3"/>
      <c r="S446" s="3"/>
      <c r="T446" s="3"/>
      <c r="U446" s="3"/>
      <c r="V446" s="3"/>
      <c r="AC446" s="31"/>
      <c r="AD446" s="31"/>
      <c r="BF446" s="12" t="s">
        <v>0</v>
      </c>
    </row>
    <row r="447" spans="1:58">
      <c r="A447" s="3" t="str">
        <f t="shared" si="73"/>
        <v/>
      </c>
      <c r="B447" s="3" t="s">
        <v>0</v>
      </c>
      <c r="Q447" s="8"/>
      <c r="R447" s="9"/>
      <c r="S447" s="9"/>
      <c r="T447" s="9"/>
      <c r="U447" s="9"/>
      <c r="V447" s="10"/>
      <c r="W447" s="11">
        <v>35</v>
      </c>
      <c r="X447" s="8"/>
      <c r="Y447" s="29"/>
      <c r="Z447" s="29"/>
      <c r="AA447" s="30"/>
      <c r="AC447" s="31"/>
      <c r="AD447" s="31"/>
      <c r="BF447" s="12" t="s">
        <v>0</v>
      </c>
    </row>
    <row r="448" spans="1:58">
      <c r="A448" s="3" t="str">
        <f t="shared" si="73"/>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3"/>
        <v>|LEFT:80|LEFT:100|LEFT:100|LEFT:100|LEFT:100|LEFT:100|c</v>
      </c>
      <c r="B449" s="3" t="s">
        <v>0</v>
      </c>
      <c r="C449" s="3" t="s">
        <v>83</v>
      </c>
      <c r="D449" s="6" t="str">
        <f>$Q$1</f>
        <v>LEFT:80</v>
      </c>
      <c r="E449" s="6" t="s">
        <v>83</v>
      </c>
      <c r="F449" s="6" t="str">
        <f t="shared" ref="F449:J449" si="82">$R$1</f>
        <v>LEFT:100</v>
      </c>
      <c r="G449" s="6" t="s">
        <v>83</v>
      </c>
      <c r="H449" s="6" t="str">
        <f t="shared" si="82"/>
        <v>LEFT:100</v>
      </c>
      <c r="I449" s="6" t="s">
        <v>83</v>
      </c>
      <c r="J449" s="6" t="str">
        <f t="shared" si="82"/>
        <v>LEFT:100</v>
      </c>
      <c r="K449" s="6" t="s">
        <v>83</v>
      </c>
      <c r="L449" s="6" t="str">
        <f>$R$1</f>
        <v>LEFT:100</v>
      </c>
      <c r="M449" s="6" t="s">
        <v>83</v>
      </c>
      <c r="N449" s="6" t="str">
        <f>$R$1</f>
        <v>LEFT:100</v>
      </c>
      <c r="O449" s="3" t="s">
        <v>83</v>
      </c>
      <c r="P449" s="3" t="s">
        <v>84</v>
      </c>
      <c r="Q449" s="17" t="s">
        <v>6</v>
      </c>
      <c r="R449" s="13" t="str">
        <f>INDEX(AF:AF,W447+1)</f>
        <v>白</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3"/>
        <v>|色|白|レアリティ||マナコスト||</v>
      </c>
      <c r="B450" s="3" t="s">
        <v>0</v>
      </c>
      <c r="C450" s="3" t="s">
        <v>83</v>
      </c>
      <c r="D450" s="7" t="s">
        <v>6</v>
      </c>
      <c r="E450" s="3" t="s">
        <v>83</v>
      </c>
      <c r="F450" s="3" t="str">
        <f>IF(R449=0,"",R449)</f>
        <v>白</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3"/>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3"/>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3">IF(ISERROR(IF(LEN(X451)&gt;1,X451,VLOOKUP(X450,$AC:$AD,2,FALSE))),"",IF(LEN(X451)&gt;1,X451,VLOOKUP(X450,$AC:$AD,2,FALSE)))</f>
        <v/>
      </c>
      <c r="Y452" s="12" t="str">
        <f t="shared" si="83"/>
        <v/>
      </c>
      <c r="Z452" s="12" t="str">
        <f t="shared" si="83"/>
        <v/>
      </c>
      <c r="AA452" s="12" t="str">
        <f t="shared" si="83"/>
        <v> </v>
      </c>
      <c r="AC452" s="31"/>
      <c r="AD452" s="31"/>
      <c r="BF452" s="12" t="s">
        <v>0</v>
      </c>
    </row>
    <row r="453" spans="1:58">
      <c r="A453" s="3" t="str">
        <f t="shared" si="73"/>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4">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4"/>
        <v>&amp;br;&amp;br;</v>
      </c>
      <c r="B455" s="3" t="s">
        <v>0</v>
      </c>
      <c r="C455" s="3" t="s">
        <v>142</v>
      </c>
      <c r="R455" s="3"/>
      <c r="S455" s="3"/>
      <c r="T455" s="3"/>
      <c r="U455" s="3"/>
      <c r="V455" s="3"/>
      <c r="BF455" s="12" t="s">
        <v>0</v>
      </c>
    </row>
    <row r="456" spans="1:58">
      <c r="A456" s="3" t="str">
        <f t="shared" si="84"/>
        <v>#back(text=戻る,left)</v>
      </c>
      <c r="B456" s="3" t="s">
        <v>0</v>
      </c>
      <c r="C456" s="3" t="s">
        <v>151</v>
      </c>
      <c r="R456" s="3"/>
      <c r="S456" s="3"/>
      <c r="T456" s="3"/>
      <c r="U456" s="3"/>
      <c r="V456" s="3"/>
      <c r="BF456" s="12" t="s">
        <v>0</v>
      </c>
    </row>
    <row r="457" spans="1:58">
      <c r="A457" s="3" t="str">
        <f t="shared" si="84"/>
        <v>&amp;br;</v>
      </c>
      <c r="B457" s="3" t="s">
        <v>0</v>
      </c>
      <c r="C457" s="3" t="s">
        <v>161</v>
      </c>
      <c r="R457" s="3"/>
      <c r="S457" s="3"/>
      <c r="T457" s="3"/>
      <c r="U457" s="3"/>
      <c r="V457" s="3"/>
      <c r="BF457" s="12" t="s">
        <v>0</v>
      </c>
    </row>
    <row r="458" spans="1:58">
      <c r="A458" s="3" t="str">
        <f t="shared" si="84"/>
        <v>#comment(above,nsize=[15],size=[30],num=[10])</v>
      </c>
      <c r="B458" s="3" t="s">
        <v>0</v>
      </c>
      <c r="C458" s="3" t="s">
        <v>170</v>
      </c>
      <c r="R458" s="3"/>
      <c r="S458" s="3"/>
      <c r="T458" s="3"/>
      <c r="U458" s="3"/>
      <c r="V458" s="3"/>
      <c r="BF458" s="12" t="s">
        <v>0</v>
      </c>
    </row>
    <row r="459" spans="1:58">
      <c r="A459" s="3" t="str">
        <f t="shared" si="84"/>
        <v>&amp;br;&amp;br;</v>
      </c>
      <c r="B459" s="3" t="s">
        <v>0</v>
      </c>
      <c r="C459" s="3" t="s">
        <v>142</v>
      </c>
      <c r="R459" s="3"/>
      <c r="S459" s="3"/>
      <c r="T459" s="3"/>
      <c r="U459" s="3"/>
      <c r="V459" s="3"/>
      <c r="AC459" s="31"/>
      <c r="AD459" s="31"/>
      <c r="BF459" s="12" t="s">
        <v>0</v>
      </c>
    </row>
    <row r="460" spans="1:58">
      <c r="A460" s="3" t="str">
        <f t="shared" si="84"/>
        <v/>
      </c>
      <c r="B460" s="3" t="s">
        <v>0</v>
      </c>
      <c r="Q460" s="8"/>
      <c r="R460" s="9"/>
      <c r="S460" s="9"/>
      <c r="T460" s="9"/>
      <c r="U460" s="9"/>
      <c r="V460" s="10"/>
      <c r="W460" s="11">
        <v>36</v>
      </c>
      <c r="X460" s="8"/>
      <c r="Y460" s="29"/>
      <c r="Z460" s="29"/>
      <c r="AA460" s="30"/>
      <c r="AC460" s="31"/>
      <c r="AD460" s="31"/>
      <c r="BF460" s="12" t="s">
        <v>0</v>
      </c>
    </row>
    <row r="461" spans="1:58">
      <c r="A461" s="3" t="str">
        <f t="shared" si="84"/>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4"/>
        <v>|LEFT:80|LEFT:100|LEFT:100|LEFT:100|LEFT:100|LEFT:100|c</v>
      </c>
      <c r="B462" s="3" t="s">
        <v>0</v>
      </c>
      <c r="C462" s="3" t="s">
        <v>83</v>
      </c>
      <c r="D462" s="6" t="str">
        <f>$Q$1</f>
        <v>LEFT:80</v>
      </c>
      <c r="E462" s="6" t="s">
        <v>83</v>
      </c>
      <c r="F462" s="6" t="str">
        <f t="shared" ref="F462:J462" si="85">$R$1</f>
        <v>LEFT:100</v>
      </c>
      <c r="G462" s="6" t="s">
        <v>83</v>
      </c>
      <c r="H462" s="6" t="str">
        <f t="shared" si="85"/>
        <v>LEFT:100</v>
      </c>
      <c r="I462" s="6" t="s">
        <v>83</v>
      </c>
      <c r="J462" s="6" t="str">
        <f t="shared" si="85"/>
        <v>LEFT:100</v>
      </c>
      <c r="K462" s="6" t="s">
        <v>83</v>
      </c>
      <c r="L462" s="6" t="str">
        <f>$R$1</f>
        <v>LEFT:100</v>
      </c>
      <c r="M462" s="6" t="s">
        <v>83</v>
      </c>
      <c r="N462" s="6" t="str">
        <f>$R$1</f>
        <v>LEFT:100</v>
      </c>
      <c r="O462" s="3" t="s">
        <v>83</v>
      </c>
      <c r="P462" s="3" t="s">
        <v>84</v>
      </c>
      <c r="Q462" s="17" t="s">
        <v>6</v>
      </c>
      <c r="R462" s="13" t="str">
        <f>INDEX(AF:AF,W460+1)</f>
        <v>白</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4"/>
        <v>|色|白|レアリティ||マナコスト||</v>
      </c>
      <c r="B463" s="3" t="s">
        <v>0</v>
      </c>
      <c r="C463" s="3" t="s">
        <v>83</v>
      </c>
      <c r="D463" s="7" t="s">
        <v>6</v>
      </c>
      <c r="E463" s="3" t="s">
        <v>83</v>
      </c>
      <c r="F463" s="3" t="str">
        <f>IF(R462=0,"",R462)</f>
        <v>白</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4"/>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4"/>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6">IF(ISERROR(IF(LEN(X464)&gt;1,X464,VLOOKUP(X463,$AC:$AD,2,FALSE))),"",IF(LEN(X464)&gt;1,X464,VLOOKUP(X463,$AC:$AD,2,FALSE)))</f>
        <v/>
      </c>
      <c r="Y465" s="12" t="str">
        <f t="shared" si="86"/>
        <v/>
      </c>
      <c r="Z465" s="12" t="str">
        <f t="shared" si="86"/>
        <v/>
      </c>
      <c r="AA465" s="12" t="str">
        <f t="shared" si="86"/>
        <v> </v>
      </c>
      <c r="AC465" s="31"/>
      <c r="AD465" s="31"/>
      <c r="BF465" s="12" t="s">
        <v>0</v>
      </c>
    </row>
    <row r="466" spans="1:58">
      <c r="A466" s="3" t="str">
        <f t="shared" si="84"/>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4"/>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4"/>
        <v>&amp;br;&amp;br;</v>
      </c>
      <c r="B468" s="3" t="s">
        <v>0</v>
      </c>
      <c r="C468" s="3" t="s">
        <v>142</v>
      </c>
      <c r="R468" s="3"/>
      <c r="S468" s="3"/>
      <c r="T468" s="3"/>
      <c r="U468" s="3"/>
      <c r="V468" s="3"/>
      <c r="BF468" s="12" t="s">
        <v>0</v>
      </c>
    </row>
    <row r="469" spans="1:58">
      <c r="A469" s="3" t="str">
        <f t="shared" si="84"/>
        <v>#back(text=戻る,left)</v>
      </c>
      <c r="B469" s="3" t="s">
        <v>0</v>
      </c>
      <c r="C469" s="3" t="s">
        <v>151</v>
      </c>
      <c r="R469" s="3"/>
      <c r="S469" s="3"/>
      <c r="T469" s="3"/>
      <c r="U469" s="3"/>
      <c r="V469" s="3"/>
      <c r="BF469" s="12" t="s">
        <v>0</v>
      </c>
    </row>
    <row r="470" spans="1:58">
      <c r="A470" s="3" t="str">
        <f t="shared" si="84"/>
        <v>&amp;br;</v>
      </c>
      <c r="B470" s="3" t="s">
        <v>0</v>
      </c>
      <c r="C470" s="3" t="s">
        <v>161</v>
      </c>
      <c r="R470" s="3"/>
      <c r="S470" s="3"/>
      <c r="T470" s="3"/>
      <c r="U470" s="3"/>
      <c r="V470" s="3"/>
      <c r="BF470" s="12" t="s">
        <v>0</v>
      </c>
    </row>
    <row r="471" spans="1:58">
      <c r="A471" s="3" t="str">
        <f t="shared" si="84"/>
        <v>#comment(above,nsize=[15],size=[30],num=[10])</v>
      </c>
      <c r="B471" s="3" t="s">
        <v>0</v>
      </c>
      <c r="C471" s="3" t="s">
        <v>170</v>
      </c>
      <c r="R471" s="3"/>
      <c r="S471" s="3"/>
      <c r="T471" s="3"/>
      <c r="U471" s="3"/>
      <c r="V471" s="3"/>
      <c r="BF471" s="12" t="s">
        <v>0</v>
      </c>
    </row>
    <row r="472" spans="1:58">
      <c r="A472" s="3" t="str">
        <f t="shared" si="84"/>
        <v>&amp;br;&amp;br;</v>
      </c>
      <c r="B472" s="3" t="s">
        <v>0</v>
      </c>
      <c r="C472" s="3" t="s">
        <v>142</v>
      </c>
      <c r="R472" s="3"/>
      <c r="S472" s="3"/>
      <c r="T472" s="3"/>
      <c r="U472" s="3"/>
      <c r="V472" s="3"/>
      <c r="AC472" s="31"/>
      <c r="AD472" s="31"/>
      <c r="BF472" s="12" t="s">
        <v>0</v>
      </c>
    </row>
    <row r="473" spans="1:58">
      <c r="A473" s="3" t="str">
        <f t="shared" si="84"/>
        <v/>
      </c>
      <c r="B473" s="3" t="s">
        <v>0</v>
      </c>
      <c r="Q473" s="8"/>
      <c r="R473" s="9"/>
      <c r="S473" s="9"/>
      <c r="T473" s="9"/>
      <c r="U473" s="9"/>
      <c r="V473" s="10"/>
      <c r="W473" s="11">
        <v>37</v>
      </c>
      <c r="X473" s="8"/>
      <c r="Y473" s="29"/>
      <c r="Z473" s="29"/>
      <c r="AA473" s="30"/>
      <c r="AC473" s="31"/>
      <c r="AD473" s="31"/>
      <c r="BF473" s="12" t="s">
        <v>0</v>
      </c>
    </row>
    <row r="474" spans="1:58">
      <c r="A474" s="3" t="str">
        <f t="shared" si="84"/>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4"/>
        <v>|LEFT:80|LEFT:100|LEFT:100|LEFT:100|LEFT:100|LEFT:100|c</v>
      </c>
      <c r="B475" s="3" t="s">
        <v>0</v>
      </c>
      <c r="C475" s="3" t="s">
        <v>83</v>
      </c>
      <c r="D475" s="6" t="str">
        <f>$Q$1</f>
        <v>LEFT:80</v>
      </c>
      <c r="E475" s="6" t="s">
        <v>83</v>
      </c>
      <c r="F475" s="6" t="str">
        <f t="shared" ref="F475:J475" si="87">$R$1</f>
        <v>LEFT:100</v>
      </c>
      <c r="G475" s="6" t="s">
        <v>83</v>
      </c>
      <c r="H475" s="6" t="str">
        <f t="shared" si="87"/>
        <v>LEFT:100</v>
      </c>
      <c r="I475" s="6" t="s">
        <v>83</v>
      </c>
      <c r="J475" s="6" t="str">
        <f t="shared" si="87"/>
        <v>LEFT:100</v>
      </c>
      <c r="K475" s="6" t="s">
        <v>83</v>
      </c>
      <c r="L475" s="6" t="str">
        <f>$R$1</f>
        <v>LEFT:100</v>
      </c>
      <c r="M475" s="6" t="s">
        <v>83</v>
      </c>
      <c r="N475" s="6" t="str">
        <f>$R$1</f>
        <v>LEFT:100</v>
      </c>
      <c r="O475" s="3" t="s">
        <v>83</v>
      </c>
      <c r="P475" s="3" t="s">
        <v>84</v>
      </c>
      <c r="Q475" s="17" t="s">
        <v>6</v>
      </c>
      <c r="R475" s="13" t="str">
        <f>INDEX(AF:AF,W473+1)</f>
        <v>白</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4"/>
        <v>|色|白|レアリティ||マナコスト||</v>
      </c>
      <c r="B476" s="3" t="s">
        <v>0</v>
      </c>
      <c r="C476" s="3" t="s">
        <v>83</v>
      </c>
      <c r="D476" s="7" t="s">
        <v>6</v>
      </c>
      <c r="E476" s="3" t="s">
        <v>83</v>
      </c>
      <c r="F476" s="3" t="str">
        <f>IF(R475=0,"",R475)</f>
        <v>白</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4"/>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4"/>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8">IF(ISERROR(IF(LEN(X477)&gt;1,X477,VLOOKUP(X476,$AC:$AD,2,FALSE))),"",IF(LEN(X477)&gt;1,X477,VLOOKUP(X476,$AC:$AD,2,FALSE)))</f>
        <v/>
      </c>
      <c r="Y478" s="12" t="str">
        <f t="shared" si="88"/>
        <v/>
      </c>
      <c r="Z478" s="12" t="str">
        <f t="shared" si="88"/>
        <v/>
      </c>
      <c r="AA478" s="12" t="str">
        <f t="shared" si="88"/>
        <v> </v>
      </c>
      <c r="AC478" s="31"/>
      <c r="AD478" s="31"/>
      <c r="BF478" s="12" t="s">
        <v>0</v>
      </c>
    </row>
    <row r="479" spans="1:58">
      <c r="A479" s="3" t="str">
        <f t="shared" si="84"/>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4"/>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4"/>
        <v>&amp;br;&amp;br;</v>
      </c>
      <c r="B481" s="3" t="s">
        <v>0</v>
      </c>
      <c r="C481" s="3" t="s">
        <v>142</v>
      </c>
      <c r="R481" s="3"/>
      <c r="S481" s="3"/>
      <c r="T481" s="3"/>
      <c r="U481" s="3"/>
      <c r="V481" s="3"/>
      <c r="BF481" s="12" t="s">
        <v>0</v>
      </c>
    </row>
    <row r="482" spans="1:58">
      <c r="A482" s="3" t="str">
        <f t="shared" si="84"/>
        <v>#back(text=戻る,left)</v>
      </c>
      <c r="B482" s="3" t="s">
        <v>0</v>
      </c>
      <c r="C482" s="3" t="s">
        <v>151</v>
      </c>
      <c r="R482" s="3"/>
      <c r="S482" s="3"/>
      <c r="T482" s="3"/>
      <c r="U482" s="3"/>
      <c r="V482" s="3"/>
      <c r="BF482" s="12" t="s">
        <v>0</v>
      </c>
    </row>
    <row r="483" spans="1:58">
      <c r="A483" s="3" t="str">
        <f t="shared" si="84"/>
        <v>&amp;br;</v>
      </c>
      <c r="B483" s="3" t="s">
        <v>0</v>
      </c>
      <c r="C483" s="3" t="s">
        <v>161</v>
      </c>
      <c r="R483" s="3"/>
      <c r="S483" s="3"/>
      <c r="T483" s="3"/>
      <c r="U483" s="3"/>
      <c r="V483" s="3"/>
      <c r="BF483" s="12" t="s">
        <v>0</v>
      </c>
    </row>
    <row r="484" spans="1:58">
      <c r="A484" s="3" t="str">
        <f t="shared" si="84"/>
        <v>#comment(above,nsize=[15],size=[30],num=[10])</v>
      </c>
      <c r="B484" s="3" t="s">
        <v>0</v>
      </c>
      <c r="C484" s="3" t="s">
        <v>170</v>
      </c>
      <c r="R484" s="3"/>
      <c r="S484" s="3"/>
      <c r="T484" s="3"/>
      <c r="U484" s="3"/>
      <c r="V484" s="3"/>
      <c r="BF484" s="12" t="s">
        <v>0</v>
      </c>
    </row>
    <row r="485" spans="1:58">
      <c r="A485" s="3" t="str">
        <f t="shared" si="84"/>
        <v>&amp;br;&amp;br;</v>
      </c>
      <c r="B485" s="3" t="s">
        <v>0</v>
      </c>
      <c r="C485" s="3" t="s">
        <v>142</v>
      </c>
      <c r="R485" s="3"/>
      <c r="S485" s="3"/>
      <c r="T485" s="3"/>
      <c r="U485" s="3"/>
      <c r="V485" s="3"/>
      <c r="AC485" s="31"/>
      <c r="AD485" s="31"/>
      <c r="BF485" s="12" t="s">
        <v>0</v>
      </c>
    </row>
    <row r="486" spans="1:58">
      <c r="A486" s="3" t="str">
        <f t="shared" si="84"/>
        <v/>
      </c>
      <c r="B486" s="3" t="s">
        <v>0</v>
      </c>
      <c r="Q486" s="8"/>
      <c r="R486" s="9"/>
      <c r="S486" s="9"/>
      <c r="T486" s="9"/>
      <c r="U486" s="9"/>
      <c r="V486" s="10"/>
      <c r="W486" s="11">
        <v>38</v>
      </c>
      <c r="X486" s="8"/>
      <c r="Y486" s="29"/>
      <c r="Z486" s="29"/>
      <c r="AA486" s="30"/>
      <c r="AC486" s="31"/>
      <c r="AD486" s="31"/>
      <c r="BF486" s="12" t="s">
        <v>0</v>
      </c>
    </row>
    <row r="487" spans="1:58">
      <c r="A487" s="3" t="str">
        <f t="shared" si="84"/>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4"/>
        <v>|LEFT:80|LEFT:100|LEFT:100|LEFT:100|LEFT:100|LEFT:100|c</v>
      </c>
      <c r="B488" s="3" t="s">
        <v>0</v>
      </c>
      <c r="C488" s="3" t="s">
        <v>83</v>
      </c>
      <c r="D488" s="6" t="str">
        <f>$Q$1</f>
        <v>LEFT:80</v>
      </c>
      <c r="E488" s="6" t="s">
        <v>83</v>
      </c>
      <c r="F488" s="6" t="str">
        <f t="shared" ref="F488:J488" si="89">$R$1</f>
        <v>LEFT:100</v>
      </c>
      <c r="G488" s="6" t="s">
        <v>83</v>
      </c>
      <c r="H488" s="6" t="str">
        <f t="shared" si="89"/>
        <v>LEFT:100</v>
      </c>
      <c r="I488" s="6" t="s">
        <v>83</v>
      </c>
      <c r="J488" s="6" t="str">
        <f t="shared" si="89"/>
        <v>LEFT:100</v>
      </c>
      <c r="K488" s="6" t="s">
        <v>83</v>
      </c>
      <c r="L488" s="6" t="str">
        <f>$R$1</f>
        <v>LEFT:100</v>
      </c>
      <c r="M488" s="6" t="s">
        <v>83</v>
      </c>
      <c r="N488" s="6" t="str">
        <f>$R$1</f>
        <v>LEFT:100</v>
      </c>
      <c r="O488" s="3" t="s">
        <v>83</v>
      </c>
      <c r="P488" s="3" t="s">
        <v>84</v>
      </c>
      <c r="Q488" s="17" t="s">
        <v>6</v>
      </c>
      <c r="R488" s="13" t="str">
        <f>INDEX(AF:AF,W486+1)</f>
        <v>白</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4"/>
        <v>|色|白|レアリティ||マナコスト||</v>
      </c>
      <c r="B489" s="3" t="s">
        <v>0</v>
      </c>
      <c r="C489" s="3" t="s">
        <v>83</v>
      </c>
      <c r="D489" s="7" t="s">
        <v>6</v>
      </c>
      <c r="E489" s="3" t="s">
        <v>83</v>
      </c>
      <c r="F489" s="3" t="str">
        <f>IF(R488=0,"",R488)</f>
        <v>白</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4"/>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4"/>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90">IF(ISERROR(IF(LEN(X490)&gt;1,X490,VLOOKUP(X489,$AC:$AD,2,FALSE))),"",IF(LEN(X490)&gt;1,X490,VLOOKUP(X489,$AC:$AD,2,FALSE)))</f>
        <v/>
      </c>
      <c r="Y491" s="12" t="str">
        <f t="shared" si="90"/>
        <v/>
      </c>
      <c r="Z491" s="12" t="str">
        <f t="shared" si="90"/>
        <v/>
      </c>
      <c r="AA491" s="12" t="str">
        <f t="shared" si="90"/>
        <v> </v>
      </c>
      <c r="AC491" s="31"/>
      <c r="AD491" s="31"/>
      <c r="BF491" s="12" t="s">
        <v>0</v>
      </c>
    </row>
    <row r="492" spans="1:58">
      <c r="A492" s="3" t="str">
        <f t="shared" si="84"/>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4"/>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4"/>
        <v>&amp;br;&amp;br;</v>
      </c>
      <c r="B494" s="3" t="s">
        <v>0</v>
      </c>
      <c r="C494" s="3" t="s">
        <v>142</v>
      </c>
      <c r="R494" s="3"/>
      <c r="S494" s="3"/>
      <c r="T494" s="3"/>
      <c r="U494" s="3"/>
      <c r="V494" s="3"/>
      <c r="BF494" s="12" t="s">
        <v>0</v>
      </c>
    </row>
    <row r="495" spans="1:58">
      <c r="A495" s="3" t="str">
        <f t="shared" si="84"/>
        <v>#back(text=戻る,left)</v>
      </c>
      <c r="B495" s="3" t="s">
        <v>0</v>
      </c>
      <c r="C495" s="3" t="s">
        <v>151</v>
      </c>
      <c r="R495" s="3"/>
      <c r="S495" s="3"/>
      <c r="T495" s="3"/>
      <c r="U495" s="3"/>
      <c r="V495" s="3"/>
      <c r="BF495" s="12" t="s">
        <v>0</v>
      </c>
    </row>
    <row r="496" spans="1:58">
      <c r="A496" s="3" t="str">
        <f t="shared" si="84"/>
        <v>&amp;br;</v>
      </c>
      <c r="B496" s="3" t="s">
        <v>0</v>
      </c>
      <c r="C496" s="3" t="s">
        <v>161</v>
      </c>
      <c r="R496" s="3"/>
      <c r="S496" s="3"/>
      <c r="T496" s="3"/>
      <c r="U496" s="3"/>
      <c r="V496" s="3"/>
      <c r="BF496" s="12" t="s">
        <v>0</v>
      </c>
    </row>
    <row r="497" spans="1:58">
      <c r="A497" s="3" t="str">
        <f t="shared" si="84"/>
        <v>#comment(above,nsize=[15],size=[30],num=[10])</v>
      </c>
      <c r="B497" s="3" t="s">
        <v>0</v>
      </c>
      <c r="C497" s="3" t="s">
        <v>170</v>
      </c>
      <c r="R497" s="3"/>
      <c r="S497" s="3"/>
      <c r="T497" s="3"/>
      <c r="U497" s="3"/>
      <c r="V497" s="3"/>
      <c r="BF497" s="12" t="s">
        <v>0</v>
      </c>
    </row>
    <row r="498" spans="1:58">
      <c r="A498" s="3" t="str">
        <f t="shared" si="84"/>
        <v>&amp;br;&amp;br;</v>
      </c>
      <c r="B498" s="3" t="s">
        <v>0</v>
      </c>
      <c r="C498" s="3" t="s">
        <v>142</v>
      </c>
      <c r="R498" s="3"/>
      <c r="S498" s="3"/>
      <c r="T498" s="3"/>
      <c r="U498" s="3"/>
      <c r="V498" s="3"/>
      <c r="AC498" s="31"/>
      <c r="AD498" s="31"/>
      <c r="BF498" s="12" t="s">
        <v>0</v>
      </c>
    </row>
    <row r="499" spans="1:58">
      <c r="A499" s="3" t="str">
        <f t="shared" si="84"/>
        <v/>
      </c>
      <c r="B499" s="3" t="s">
        <v>0</v>
      </c>
      <c r="Q499" s="8"/>
      <c r="R499" s="9"/>
      <c r="S499" s="9"/>
      <c r="T499" s="9"/>
      <c r="U499" s="9"/>
      <c r="V499" s="10"/>
      <c r="W499" s="11">
        <v>39</v>
      </c>
      <c r="X499" s="8"/>
      <c r="Y499" s="29"/>
      <c r="Z499" s="29"/>
      <c r="AA499" s="30"/>
      <c r="AC499" s="31"/>
      <c r="AD499" s="31"/>
      <c r="BF499" s="12" t="s">
        <v>0</v>
      </c>
    </row>
    <row r="500" spans="1:58">
      <c r="A500" s="3" t="str">
        <f t="shared" si="84"/>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4"/>
        <v>|LEFT:80|LEFT:100|LEFT:100|LEFT:100|LEFT:100|LEFT:100|c</v>
      </c>
      <c r="B501" s="3" t="s">
        <v>0</v>
      </c>
      <c r="C501" s="3" t="s">
        <v>83</v>
      </c>
      <c r="D501" s="6" t="str">
        <f>$Q$1</f>
        <v>LEFT:80</v>
      </c>
      <c r="E501" s="6" t="s">
        <v>83</v>
      </c>
      <c r="F501" s="6" t="str">
        <f t="shared" ref="F501:J501" si="91">$R$1</f>
        <v>LEFT:100</v>
      </c>
      <c r="G501" s="6" t="s">
        <v>83</v>
      </c>
      <c r="H501" s="6" t="str">
        <f t="shared" si="91"/>
        <v>LEFT:100</v>
      </c>
      <c r="I501" s="6" t="s">
        <v>83</v>
      </c>
      <c r="J501" s="6" t="str">
        <f t="shared" si="91"/>
        <v>LEFT:100</v>
      </c>
      <c r="K501" s="6" t="s">
        <v>83</v>
      </c>
      <c r="L501" s="6" t="str">
        <f>$R$1</f>
        <v>LEFT:100</v>
      </c>
      <c r="M501" s="6" t="s">
        <v>83</v>
      </c>
      <c r="N501" s="6" t="str">
        <f>$R$1</f>
        <v>LEFT:100</v>
      </c>
      <c r="O501" s="3" t="s">
        <v>83</v>
      </c>
      <c r="P501" s="3" t="s">
        <v>84</v>
      </c>
      <c r="Q501" s="17" t="s">
        <v>6</v>
      </c>
      <c r="R501" s="13" t="str">
        <f>INDEX(AF:AF,W499+1)</f>
        <v>白</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4"/>
        <v>|色|白|レアリティ||マナコスト||</v>
      </c>
      <c r="B502" s="3" t="s">
        <v>0</v>
      </c>
      <c r="C502" s="3" t="s">
        <v>83</v>
      </c>
      <c r="D502" s="7" t="s">
        <v>6</v>
      </c>
      <c r="E502" s="3" t="s">
        <v>83</v>
      </c>
      <c r="F502" s="3" t="str">
        <f>IF(R501=0,"",R501)</f>
        <v>白</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4"/>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4"/>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92">IF(ISERROR(IF(LEN(X503)&gt;1,X503,VLOOKUP(X502,$AC:$AD,2,FALSE))),"",IF(LEN(X503)&gt;1,X503,VLOOKUP(X502,$AC:$AD,2,FALSE)))</f>
        <v/>
      </c>
      <c r="Y504" s="12" t="str">
        <f t="shared" si="92"/>
        <v/>
      </c>
      <c r="Z504" s="12" t="str">
        <f t="shared" si="92"/>
        <v/>
      </c>
      <c r="AA504" s="12" t="str">
        <f t="shared" si="92"/>
        <v> </v>
      </c>
      <c r="AC504" s="31"/>
      <c r="AD504" s="31"/>
      <c r="BF504" s="12" t="s">
        <v>0</v>
      </c>
    </row>
    <row r="505" spans="1:58">
      <c r="A505" s="3" t="str">
        <f t="shared" si="84"/>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4"/>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4"/>
        <v>&amp;br;&amp;br;</v>
      </c>
      <c r="B507" s="3" t="s">
        <v>0</v>
      </c>
      <c r="C507" s="3" t="s">
        <v>142</v>
      </c>
      <c r="R507" s="3"/>
      <c r="S507" s="3"/>
      <c r="T507" s="3"/>
      <c r="U507" s="3"/>
      <c r="V507" s="3"/>
      <c r="BF507" s="12" t="s">
        <v>0</v>
      </c>
    </row>
    <row r="508" spans="1:58">
      <c r="A508" s="3" t="str">
        <f t="shared" si="84"/>
        <v>#back(text=戻る,left)</v>
      </c>
      <c r="B508" s="3" t="s">
        <v>0</v>
      </c>
      <c r="C508" s="3" t="s">
        <v>151</v>
      </c>
      <c r="R508" s="3"/>
      <c r="S508" s="3"/>
      <c r="T508" s="3"/>
      <c r="U508" s="3"/>
      <c r="V508" s="3"/>
      <c r="BF508" s="12" t="s">
        <v>0</v>
      </c>
    </row>
    <row r="509" spans="1:58">
      <c r="A509" s="3" t="str">
        <f t="shared" si="84"/>
        <v>&amp;br;</v>
      </c>
      <c r="B509" s="3" t="s">
        <v>0</v>
      </c>
      <c r="C509" s="3" t="s">
        <v>161</v>
      </c>
      <c r="R509" s="3"/>
      <c r="S509" s="3"/>
      <c r="T509" s="3"/>
      <c r="U509" s="3"/>
      <c r="V509" s="3"/>
      <c r="BF509" s="12" t="s">
        <v>0</v>
      </c>
    </row>
    <row r="510" spans="1:58">
      <c r="A510" s="3" t="str">
        <f t="shared" si="84"/>
        <v>#comment(above,nsize=[15],size=[30],num=[10])</v>
      </c>
      <c r="B510" s="3" t="s">
        <v>0</v>
      </c>
      <c r="C510" s="3" t="s">
        <v>170</v>
      </c>
      <c r="R510" s="3"/>
      <c r="S510" s="3"/>
      <c r="T510" s="3"/>
      <c r="U510" s="3"/>
      <c r="V510" s="3"/>
      <c r="BF510" s="12" t="s">
        <v>0</v>
      </c>
    </row>
    <row r="511" spans="1:58">
      <c r="A511" s="3" t="str">
        <f t="shared" si="84"/>
        <v>&amp;br;&amp;br;</v>
      </c>
      <c r="B511" s="3" t="s">
        <v>0</v>
      </c>
      <c r="C511" s="3" t="s">
        <v>142</v>
      </c>
      <c r="R511" s="3"/>
      <c r="S511" s="3"/>
      <c r="T511" s="3"/>
      <c r="U511" s="3"/>
      <c r="V511" s="3"/>
      <c r="AC511" s="31"/>
      <c r="AD511" s="31"/>
      <c r="BF511" s="12" t="s">
        <v>0</v>
      </c>
    </row>
    <row r="512" spans="1:58">
      <c r="A512" s="3" t="str">
        <f t="shared" si="84"/>
        <v/>
      </c>
      <c r="B512" s="3" t="s">
        <v>0</v>
      </c>
      <c r="Q512" s="8"/>
      <c r="R512" s="9"/>
      <c r="S512" s="9"/>
      <c r="T512" s="9"/>
      <c r="U512" s="9"/>
      <c r="V512" s="10"/>
      <c r="W512" s="11">
        <v>40</v>
      </c>
      <c r="X512" s="8"/>
      <c r="Y512" s="29"/>
      <c r="Z512" s="29"/>
      <c r="AA512" s="30"/>
      <c r="AC512" s="31"/>
      <c r="AD512" s="31"/>
      <c r="BF512" s="12" t="s">
        <v>0</v>
      </c>
    </row>
    <row r="513" spans="1:58">
      <c r="A513" s="3" t="str">
        <f t="shared" si="84"/>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4"/>
        <v>|LEFT:80|LEFT:100|LEFT:100|LEFT:100|LEFT:100|LEFT:100|c</v>
      </c>
      <c r="B514" s="3" t="s">
        <v>0</v>
      </c>
      <c r="C514" s="3" t="s">
        <v>83</v>
      </c>
      <c r="D514" s="6" t="str">
        <f>$Q$1</f>
        <v>LEFT:80</v>
      </c>
      <c r="E514" s="6" t="s">
        <v>83</v>
      </c>
      <c r="F514" s="6" t="str">
        <f t="shared" ref="F514:J514" si="93">$R$1</f>
        <v>LEFT:100</v>
      </c>
      <c r="G514" s="6" t="s">
        <v>83</v>
      </c>
      <c r="H514" s="6" t="str">
        <f t="shared" si="93"/>
        <v>LEFT:100</v>
      </c>
      <c r="I514" s="6" t="s">
        <v>83</v>
      </c>
      <c r="J514" s="6" t="str">
        <f t="shared" si="93"/>
        <v>LEFT:100</v>
      </c>
      <c r="K514" s="6" t="s">
        <v>83</v>
      </c>
      <c r="L514" s="6" t="str">
        <f>$R$1</f>
        <v>LEFT:100</v>
      </c>
      <c r="M514" s="6" t="s">
        <v>83</v>
      </c>
      <c r="N514" s="6" t="str">
        <f>$R$1</f>
        <v>LEFT:100</v>
      </c>
      <c r="O514" s="3" t="s">
        <v>83</v>
      </c>
      <c r="P514" s="3" t="s">
        <v>84</v>
      </c>
      <c r="Q514" s="17" t="s">
        <v>6</v>
      </c>
      <c r="R514" s="13" t="str">
        <f>INDEX(AF:AF,W512+1)</f>
        <v>白</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4"/>
        <v>|色|白|レアリティ||マナコスト||</v>
      </c>
      <c r="B515" s="3" t="s">
        <v>0</v>
      </c>
      <c r="C515" s="3" t="s">
        <v>83</v>
      </c>
      <c r="D515" s="7" t="s">
        <v>6</v>
      </c>
      <c r="E515" s="3" t="s">
        <v>83</v>
      </c>
      <c r="F515" s="3" t="str">
        <f>IF(R514=0,"",R514)</f>
        <v>白</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4"/>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4"/>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4">IF(ISERROR(IF(LEN(X516)&gt;1,X516,VLOOKUP(X515,$AC:$AD,2,FALSE))),"",IF(LEN(X516)&gt;1,X516,VLOOKUP(X515,$AC:$AD,2,FALSE)))</f>
        <v/>
      </c>
      <c r="Y517" s="12" t="str">
        <f t="shared" si="94"/>
        <v/>
      </c>
      <c r="Z517" s="12" t="str">
        <f t="shared" si="94"/>
        <v/>
      </c>
      <c r="AA517" s="12" t="str">
        <f t="shared" si="94"/>
        <v> </v>
      </c>
      <c r="AC517" s="31"/>
      <c r="AD517" s="31"/>
      <c r="BF517" s="12" t="s">
        <v>0</v>
      </c>
    </row>
    <row r="518" spans="1:58">
      <c r="A518" s="3" t="str">
        <f t="shared" ref="A518:A581" si="95">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5"/>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5"/>
        <v>&amp;br;&amp;br;</v>
      </c>
      <c r="B520" s="3" t="s">
        <v>0</v>
      </c>
      <c r="C520" s="3" t="s">
        <v>142</v>
      </c>
      <c r="R520" s="3"/>
      <c r="S520" s="3"/>
      <c r="T520" s="3"/>
      <c r="U520" s="3"/>
      <c r="V520" s="3"/>
      <c r="BF520" s="12" t="s">
        <v>0</v>
      </c>
    </row>
    <row r="521" spans="1:58">
      <c r="A521" s="3" t="str">
        <f t="shared" si="95"/>
        <v>#back(text=戻る,left)</v>
      </c>
      <c r="B521" s="3" t="s">
        <v>0</v>
      </c>
      <c r="C521" s="3" t="s">
        <v>151</v>
      </c>
      <c r="R521" s="3"/>
      <c r="S521" s="3"/>
      <c r="T521" s="3"/>
      <c r="U521" s="3"/>
      <c r="V521" s="3"/>
      <c r="BF521" s="12" t="s">
        <v>0</v>
      </c>
    </row>
    <row r="522" spans="1:58">
      <c r="A522" s="3" t="str">
        <f t="shared" si="95"/>
        <v>&amp;br;</v>
      </c>
      <c r="B522" s="3" t="s">
        <v>0</v>
      </c>
      <c r="C522" s="3" t="s">
        <v>161</v>
      </c>
      <c r="R522" s="3"/>
      <c r="S522" s="3"/>
      <c r="T522" s="3"/>
      <c r="U522" s="3"/>
      <c r="V522" s="3"/>
      <c r="BF522" s="12" t="s">
        <v>0</v>
      </c>
    </row>
    <row r="523" spans="1:58">
      <c r="A523" s="3" t="str">
        <f t="shared" si="95"/>
        <v>#comment(above,nsize=[15],size=[30],num=[10])</v>
      </c>
      <c r="B523" s="3" t="s">
        <v>0</v>
      </c>
      <c r="C523" s="3" t="s">
        <v>170</v>
      </c>
      <c r="R523" s="3"/>
      <c r="S523" s="3"/>
      <c r="T523" s="3"/>
      <c r="U523" s="3"/>
      <c r="V523" s="3"/>
      <c r="BF523" s="12" t="s">
        <v>0</v>
      </c>
    </row>
    <row r="524" spans="1:58">
      <c r="A524" s="3" t="str">
        <f t="shared" si="95"/>
        <v>&amp;br;&amp;br;</v>
      </c>
      <c r="B524" s="3" t="s">
        <v>0</v>
      </c>
      <c r="C524" s="3" t="s">
        <v>142</v>
      </c>
      <c r="R524" s="3"/>
      <c r="S524" s="3"/>
      <c r="T524" s="3"/>
      <c r="U524" s="3"/>
      <c r="V524" s="3"/>
      <c r="AC524" s="31"/>
      <c r="AD524" s="31"/>
      <c r="BF524" s="12" t="s">
        <v>0</v>
      </c>
    </row>
    <row r="525" spans="1:58">
      <c r="A525" s="3" t="str">
        <f t="shared" si="95"/>
        <v/>
      </c>
      <c r="B525" s="3" t="s">
        <v>0</v>
      </c>
      <c r="Q525" s="8"/>
      <c r="R525" s="9"/>
      <c r="S525" s="9"/>
      <c r="T525" s="9"/>
      <c r="U525" s="9"/>
      <c r="V525" s="10"/>
      <c r="W525" s="11">
        <v>41</v>
      </c>
      <c r="X525" s="8"/>
      <c r="Y525" s="29"/>
      <c r="Z525" s="29"/>
      <c r="AA525" s="30"/>
      <c r="AC525" s="31"/>
      <c r="AD525" s="31"/>
      <c r="BF525" s="12" t="s">
        <v>0</v>
      </c>
    </row>
    <row r="526" spans="1:58">
      <c r="A526" s="3" t="str">
        <f t="shared" si="95"/>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5"/>
        <v>|LEFT:80|LEFT:100|LEFT:100|LEFT:100|LEFT:100|LEFT:100|c</v>
      </c>
      <c r="B527" s="3" t="s">
        <v>0</v>
      </c>
      <c r="C527" s="3" t="s">
        <v>83</v>
      </c>
      <c r="D527" s="6" t="str">
        <f>$Q$1</f>
        <v>LEFT:80</v>
      </c>
      <c r="E527" s="6" t="s">
        <v>83</v>
      </c>
      <c r="F527" s="6" t="str">
        <f t="shared" ref="F527:J527" si="96">$R$1</f>
        <v>LEFT:100</v>
      </c>
      <c r="G527" s="6" t="s">
        <v>83</v>
      </c>
      <c r="H527" s="6" t="str">
        <f t="shared" si="96"/>
        <v>LEFT:100</v>
      </c>
      <c r="I527" s="6" t="s">
        <v>83</v>
      </c>
      <c r="J527" s="6" t="str">
        <f t="shared" si="96"/>
        <v>LEFT:100</v>
      </c>
      <c r="K527" s="6" t="s">
        <v>83</v>
      </c>
      <c r="L527" s="6" t="str">
        <f>$R$1</f>
        <v>LEFT:100</v>
      </c>
      <c r="M527" s="6" t="s">
        <v>83</v>
      </c>
      <c r="N527" s="6" t="str">
        <f>$R$1</f>
        <v>LEFT:100</v>
      </c>
      <c r="O527" s="3" t="s">
        <v>83</v>
      </c>
      <c r="P527" s="3" t="s">
        <v>84</v>
      </c>
      <c r="Q527" s="17" t="s">
        <v>6</v>
      </c>
      <c r="R527" s="13" t="str">
        <f>INDEX(AF:AF,W525+1)</f>
        <v>白</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5"/>
        <v>|色|白|レアリティ||マナコスト||</v>
      </c>
      <c r="B528" s="3" t="s">
        <v>0</v>
      </c>
      <c r="C528" s="3" t="s">
        <v>83</v>
      </c>
      <c r="D528" s="7" t="s">
        <v>6</v>
      </c>
      <c r="E528" s="3" t="s">
        <v>83</v>
      </c>
      <c r="F528" s="3" t="str">
        <f>IF(R527=0,"",R527)</f>
        <v>白</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5"/>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5"/>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7">IF(ISERROR(IF(LEN(X529)&gt;1,X529,VLOOKUP(X528,$AC:$AD,2,FALSE))),"",IF(LEN(X529)&gt;1,X529,VLOOKUP(X528,$AC:$AD,2,FALSE)))</f>
        <v/>
      </c>
      <c r="Y530" s="12" t="str">
        <f t="shared" si="97"/>
        <v/>
      </c>
      <c r="Z530" s="12" t="str">
        <f t="shared" si="97"/>
        <v/>
      </c>
      <c r="AA530" s="12" t="str">
        <f t="shared" si="97"/>
        <v> </v>
      </c>
      <c r="AC530" s="31"/>
      <c r="AD530" s="31"/>
      <c r="BF530" s="12" t="s">
        <v>0</v>
      </c>
    </row>
    <row r="531" spans="1:58">
      <c r="A531" s="3" t="str">
        <f t="shared" si="95"/>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5"/>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5"/>
        <v>&amp;br;&amp;br;</v>
      </c>
      <c r="B533" s="3" t="s">
        <v>0</v>
      </c>
      <c r="C533" s="3" t="s">
        <v>142</v>
      </c>
      <c r="R533" s="3"/>
      <c r="S533" s="3"/>
      <c r="T533" s="3"/>
      <c r="U533" s="3"/>
      <c r="V533" s="3"/>
      <c r="BF533" s="12" t="s">
        <v>0</v>
      </c>
    </row>
    <row r="534" spans="1:58">
      <c r="A534" s="3" t="str">
        <f t="shared" si="95"/>
        <v>#back(text=戻る,left)</v>
      </c>
      <c r="B534" s="3" t="s">
        <v>0</v>
      </c>
      <c r="C534" s="3" t="s">
        <v>151</v>
      </c>
      <c r="R534" s="3"/>
      <c r="S534" s="3"/>
      <c r="T534" s="3"/>
      <c r="U534" s="3"/>
      <c r="V534" s="3"/>
      <c r="BF534" s="12" t="s">
        <v>0</v>
      </c>
    </row>
    <row r="535" spans="1:58">
      <c r="A535" s="3" t="str">
        <f t="shared" si="95"/>
        <v>&amp;br;</v>
      </c>
      <c r="B535" s="3" t="s">
        <v>0</v>
      </c>
      <c r="C535" s="3" t="s">
        <v>161</v>
      </c>
      <c r="R535" s="3"/>
      <c r="S535" s="3"/>
      <c r="T535" s="3"/>
      <c r="U535" s="3"/>
      <c r="V535" s="3"/>
      <c r="BF535" s="12" t="s">
        <v>0</v>
      </c>
    </row>
    <row r="536" spans="1:58">
      <c r="A536" s="3" t="str">
        <f t="shared" si="95"/>
        <v>#comment(above,nsize=[15],size=[30],num=[10])</v>
      </c>
      <c r="B536" s="3" t="s">
        <v>0</v>
      </c>
      <c r="C536" s="3" t="s">
        <v>170</v>
      </c>
      <c r="R536" s="3"/>
      <c r="S536" s="3"/>
      <c r="T536" s="3"/>
      <c r="U536" s="3"/>
      <c r="V536" s="3"/>
      <c r="BF536" s="12" t="s">
        <v>0</v>
      </c>
    </row>
    <row r="537" spans="1:58">
      <c r="A537" s="3" t="str">
        <f t="shared" si="95"/>
        <v>&amp;br;&amp;br;</v>
      </c>
      <c r="B537" s="3" t="s">
        <v>0</v>
      </c>
      <c r="C537" s="3" t="s">
        <v>142</v>
      </c>
      <c r="R537" s="3"/>
      <c r="S537" s="3"/>
      <c r="T537" s="3"/>
      <c r="U537" s="3"/>
      <c r="V537" s="3"/>
      <c r="AC537" s="31"/>
      <c r="AD537" s="31"/>
      <c r="BF537" s="12" t="s">
        <v>0</v>
      </c>
    </row>
    <row r="538" spans="1:58">
      <c r="A538" s="3" t="str">
        <f t="shared" si="95"/>
        <v/>
      </c>
      <c r="B538" s="3" t="s">
        <v>0</v>
      </c>
      <c r="Q538" s="8"/>
      <c r="R538" s="9"/>
      <c r="S538" s="9"/>
      <c r="T538" s="9"/>
      <c r="U538" s="9"/>
      <c r="V538" s="10"/>
      <c r="W538" s="11">
        <v>42</v>
      </c>
      <c r="X538" s="8"/>
      <c r="Y538" s="29"/>
      <c r="Z538" s="29"/>
      <c r="AA538" s="30"/>
      <c r="AC538" s="31"/>
      <c r="AD538" s="31"/>
      <c r="BF538" s="12" t="s">
        <v>0</v>
      </c>
    </row>
    <row r="539" spans="1:58">
      <c r="A539" s="3" t="str">
        <f t="shared" si="95"/>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5"/>
        <v>|LEFT:80|LEFT:100|LEFT:100|LEFT:100|LEFT:100|LEFT:100|c</v>
      </c>
      <c r="B540" s="3" t="s">
        <v>0</v>
      </c>
      <c r="C540" s="3" t="s">
        <v>83</v>
      </c>
      <c r="D540" s="6" t="str">
        <f>$Q$1</f>
        <v>LEFT:80</v>
      </c>
      <c r="E540" s="6" t="s">
        <v>83</v>
      </c>
      <c r="F540" s="6" t="str">
        <f t="shared" ref="F540:J540" si="98">$R$1</f>
        <v>LEFT:100</v>
      </c>
      <c r="G540" s="6" t="s">
        <v>83</v>
      </c>
      <c r="H540" s="6" t="str">
        <f t="shared" si="98"/>
        <v>LEFT:100</v>
      </c>
      <c r="I540" s="6" t="s">
        <v>83</v>
      </c>
      <c r="J540" s="6" t="str">
        <f t="shared" si="98"/>
        <v>LEFT:100</v>
      </c>
      <c r="K540" s="6" t="s">
        <v>83</v>
      </c>
      <c r="L540" s="6" t="str">
        <f>$R$1</f>
        <v>LEFT:100</v>
      </c>
      <c r="M540" s="6" t="s">
        <v>83</v>
      </c>
      <c r="N540" s="6" t="str">
        <f>$R$1</f>
        <v>LEFT:100</v>
      </c>
      <c r="O540" s="3" t="s">
        <v>83</v>
      </c>
      <c r="P540" s="3" t="s">
        <v>84</v>
      </c>
      <c r="Q540" s="17" t="s">
        <v>6</v>
      </c>
      <c r="R540" s="13" t="str">
        <f>INDEX(AF:AF,W538+1)</f>
        <v>白</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5"/>
        <v>|色|白|レアリティ||マナコスト||</v>
      </c>
      <c r="B541" s="3" t="s">
        <v>0</v>
      </c>
      <c r="C541" s="3" t="s">
        <v>83</v>
      </c>
      <c r="D541" s="7" t="s">
        <v>6</v>
      </c>
      <c r="E541" s="3" t="s">
        <v>83</v>
      </c>
      <c r="F541" s="3" t="str">
        <f>IF(R540=0,"",R540)</f>
        <v>白</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5"/>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5"/>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9">IF(ISERROR(IF(LEN(X542)&gt;1,X542,VLOOKUP(X541,$AC:$AD,2,FALSE))),"",IF(LEN(X542)&gt;1,X542,VLOOKUP(X541,$AC:$AD,2,FALSE)))</f>
        <v/>
      </c>
      <c r="Y543" s="12" t="str">
        <f t="shared" si="99"/>
        <v/>
      </c>
      <c r="Z543" s="12" t="str">
        <f t="shared" si="99"/>
        <v/>
      </c>
      <c r="AA543" s="12" t="str">
        <f t="shared" si="99"/>
        <v> </v>
      </c>
      <c r="AC543" s="31"/>
      <c r="AD543" s="31"/>
      <c r="BF543" s="12" t="s">
        <v>0</v>
      </c>
    </row>
    <row r="544" spans="1:58">
      <c r="A544" s="3" t="str">
        <f t="shared" si="95"/>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5"/>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5"/>
        <v>&amp;br;&amp;br;</v>
      </c>
      <c r="B546" s="3" t="s">
        <v>0</v>
      </c>
      <c r="C546" s="3" t="s">
        <v>142</v>
      </c>
      <c r="R546" s="3"/>
      <c r="S546" s="3"/>
      <c r="T546" s="3"/>
      <c r="U546" s="3"/>
      <c r="V546" s="3"/>
      <c r="BF546" s="12" t="s">
        <v>0</v>
      </c>
    </row>
    <row r="547" spans="1:58">
      <c r="A547" s="3" t="str">
        <f t="shared" si="95"/>
        <v>#back(text=戻る,left)</v>
      </c>
      <c r="B547" s="3" t="s">
        <v>0</v>
      </c>
      <c r="C547" s="3" t="s">
        <v>151</v>
      </c>
      <c r="R547" s="3"/>
      <c r="S547" s="3"/>
      <c r="T547" s="3"/>
      <c r="U547" s="3"/>
      <c r="V547" s="3"/>
      <c r="BF547" s="12" t="s">
        <v>0</v>
      </c>
    </row>
    <row r="548" spans="1:58">
      <c r="A548" s="3" t="str">
        <f t="shared" si="95"/>
        <v>&amp;br;</v>
      </c>
      <c r="B548" s="3" t="s">
        <v>0</v>
      </c>
      <c r="C548" s="3" t="s">
        <v>161</v>
      </c>
      <c r="R548" s="3"/>
      <c r="S548" s="3"/>
      <c r="T548" s="3"/>
      <c r="U548" s="3"/>
      <c r="V548" s="3"/>
      <c r="BF548" s="12" t="s">
        <v>0</v>
      </c>
    </row>
    <row r="549" spans="1:58">
      <c r="A549" s="3" t="str">
        <f t="shared" si="95"/>
        <v>#comment(above,nsize=[15],size=[30],num=[10])</v>
      </c>
      <c r="B549" s="3" t="s">
        <v>0</v>
      </c>
      <c r="C549" s="3" t="s">
        <v>170</v>
      </c>
      <c r="R549" s="3"/>
      <c r="S549" s="3"/>
      <c r="T549" s="3"/>
      <c r="U549" s="3"/>
      <c r="V549" s="3"/>
      <c r="BF549" s="12" t="s">
        <v>0</v>
      </c>
    </row>
    <row r="550" spans="1:58">
      <c r="A550" s="3" t="str">
        <f t="shared" si="95"/>
        <v>&amp;br;&amp;br;</v>
      </c>
      <c r="B550" s="3" t="s">
        <v>0</v>
      </c>
      <c r="C550" s="3" t="s">
        <v>142</v>
      </c>
      <c r="R550" s="3"/>
      <c r="S550" s="3"/>
      <c r="T550" s="3"/>
      <c r="U550" s="3"/>
      <c r="V550" s="3"/>
      <c r="AC550" s="31"/>
      <c r="AD550" s="31"/>
      <c r="BF550" s="12" t="s">
        <v>0</v>
      </c>
    </row>
    <row r="551" spans="1:58">
      <c r="A551" s="3" t="str">
        <f t="shared" si="95"/>
        <v/>
      </c>
      <c r="B551" s="3" t="s">
        <v>0</v>
      </c>
      <c r="Q551" s="8"/>
      <c r="R551" s="9"/>
      <c r="S551" s="9"/>
      <c r="T551" s="9"/>
      <c r="U551" s="9"/>
      <c r="V551" s="10"/>
      <c r="W551" s="11">
        <v>43</v>
      </c>
      <c r="X551" s="8"/>
      <c r="Y551" s="29"/>
      <c r="Z551" s="29"/>
      <c r="AA551" s="30"/>
      <c r="AC551" s="31"/>
      <c r="AD551" s="31"/>
      <c r="BF551" s="12" t="s">
        <v>0</v>
      </c>
    </row>
    <row r="552" spans="1:58">
      <c r="A552" s="3" t="str">
        <f t="shared" si="95"/>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5"/>
        <v>|LEFT:80|LEFT:100|LEFT:100|LEFT:100|LEFT:100|LEFT:100|c</v>
      </c>
      <c r="B553" s="3" t="s">
        <v>0</v>
      </c>
      <c r="C553" s="3" t="s">
        <v>83</v>
      </c>
      <c r="D553" s="6" t="str">
        <f>$Q$1</f>
        <v>LEFT:80</v>
      </c>
      <c r="E553" s="6" t="s">
        <v>83</v>
      </c>
      <c r="F553" s="6" t="str">
        <f t="shared" ref="F553:J553" si="100">$R$1</f>
        <v>LEFT:100</v>
      </c>
      <c r="G553" s="6" t="s">
        <v>83</v>
      </c>
      <c r="H553" s="6" t="str">
        <f t="shared" si="100"/>
        <v>LEFT:100</v>
      </c>
      <c r="I553" s="6" t="s">
        <v>83</v>
      </c>
      <c r="J553" s="6" t="str">
        <f t="shared" si="100"/>
        <v>LEFT:100</v>
      </c>
      <c r="K553" s="6" t="s">
        <v>83</v>
      </c>
      <c r="L553" s="6" t="str">
        <f>$R$1</f>
        <v>LEFT:100</v>
      </c>
      <c r="M553" s="6" t="s">
        <v>83</v>
      </c>
      <c r="N553" s="6" t="str">
        <f>$R$1</f>
        <v>LEFT:100</v>
      </c>
      <c r="O553" s="3" t="s">
        <v>83</v>
      </c>
      <c r="P553" s="3" t="s">
        <v>84</v>
      </c>
      <c r="Q553" s="17" t="s">
        <v>6</v>
      </c>
      <c r="R553" s="13" t="str">
        <f>INDEX(AF:AF,W551+1)</f>
        <v>白</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5"/>
        <v>|色|白|レアリティ||マナコスト||</v>
      </c>
      <c r="B554" s="3" t="s">
        <v>0</v>
      </c>
      <c r="C554" s="3" t="s">
        <v>83</v>
      </c>
      <c r="D554" s="7" t="s">
        <v>6</v>
      </c>
      <c r="E554" s="3" t="s">
        <v>83</v>
      </c>
      <c r="F554" s="3" t="str">
        <f>IF(R553=0,"",R553)</f>
        <v>白</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5"/>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5"/>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101">IF(ISERROR(IF(LEN(X555)&gt;1,X555,VLOOKUP(X554,$AC:$AD,2,FALSE))),"",IF(LEN(X555)&gt;1,X555,VLOOKUP(X554,$AC:$AD,2,FALSE)))</f>
        <v/>
      </c>
      <c r="Y556" s="12" t="str">
        <f t="shared" si="101"/>
        <v/>
      </c>
      <c r="Z556" s="12" t="str">
        <f t="shared" si="101"/>
        <v/>
      </c>
      <c r="AA556" s="12" t="str">
        <f t="shared" si="101"/>
        <v> </v>
      </c>
      <c r="AC556" s="31"/>
      <c r="AD556" s="31"/>
      <c r="BF556" s="12" t="s">
        <v>0</v>
      </c>
    </row>
    <row r="557" spans="1:58">
      <c r="A557" s="3" t="str">
        <f t="shared" si="95"/>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5"/>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5"/>
        <v>&amp;br;&amp;br;</v>
      </c>
      <c r="B559" s="3" t="s">
        <v>0</v>
      </c>
      <c r="C559" s="3" t="s">
        <v>142</v>
      </c>
      <c r="R559" s="3"/>
      <c r="S559" s="3"/>
      <c r="T559" s="3"/>
      <c r="U559" s="3"/>
      <c r="V559" s="3"/>
      <c r="BF559" s="12" t="s">
        <v>0</v>
      </c>
    </row>
    <row r="560" spans="1:58">
      <c r="A560" s="3" t="str">
        <f t="shared" si="95"/>
        <v>#back(text=戻る,left)</v>
      </c>
      <c r="B560" s="3" t="s">
        <v>0</v>
      </c>
      <c r="C560" s="3" t="s">
        <v>151</v>
      </c>
      <c r="R560" s="3"/>
      <c r="S560" s="3"/>
      <c r="T560" s="3"/>
      <c r="U560" s="3"/>
      <c r="V560" s="3"/>
      <c r="BF560" s="12" t="s">
        <v>0</v>
      </c>
    </row>
    <row r="561" spans="1:58">
      <c r="A561" s="3" t="str">
        <f t="shared" si="95"/>
        <v>&amp;br;</v>
      </c>
      <c r="B561" s="3" t="s">
        <v>0</v>
      </c>
      <c r="C561" s="3" t="s">
        <v>161</v>
      </c>
      <c r="R561" s="3"/>
      <c r="S561" s="3"/>
      <c r="T561" s="3"/>
      <c r="U561" s="3"/>
      <c r="V561" s="3"/>
      <c r="BF561" s="12" t="s">
        <v>0</v>
      </c>
    </row>
    <row r="562" spans="1:58">
      <c r="A562" s="3" t="str">
        <f t="shared" si="95"/>
        <v>#comment(above,nsize=[15],size=[30],num=[10])</v>
      </c>
      <c r="B562" s="3" t="s">
        <v>0</v>
      </c>
      <c r="C562" s="3" t="s">
        <v>170</v>
      </c>
      <c r="R562" s="3"/>
      <c r="S562" s="3"/>
      <c r="T562" s="3"/>
      <c r="U562" s="3"/>
      <c r="V562" s="3"/>
      <c r="BF562" s="12" t="s">
        <v>0</v>
      </c>
    </row>
    <row r="563" spans="1:58">
      <c r="A563" s="3" t="str">
        <f t="shared" si="95"/>
        <v>&amp;br;&amp;br;</v>
      </c>
      <c r="B563" s="3" t="s">
        <v>0</v>
      </c>
      <c r="C563" s="3" t="s">
        <v>142</v>
      </c>
      <c r="R563" s="3"/>
      <c r="S563" s="3"/>
      <c r="T563" s="3"/>
      <c r="U563" s="3"/>
      <c r="V563" s="3"/>
      <c r="AC563" s="31"/>
      <c r="AD563" s="31"/>
      <c r="BF563" s="12" t="s">
        <v>0</v>
      </c>
    </row>
    <row r="564" spans="1:58">
      <c r="A564" s="3" t="str">
        <f t="shared" si="95"/>
        <v/>
      </c>
      <c r="B564" s="3" t="s">
        <v>0</v>
      </c>
      <c r="Q564" s="8"/>
      <c r="R564" s="9"/>
      <c r="S564" s="9"/>
      <c r="T564" s="9"/>
      <c r="U564" s="9"/>
      <c r="V564" s="10"/>
      <c r="W564" s="11">
        <v>44</v>
      </c>
      <c r="X564" s="8"/>
      <c r="Y564" s="29"/>
      <c r="Z564" s="29"/>
      <c r="AA564" s="30"/>
      <c r="AC564" s="31"/>
      <c r="AD564" s="31"/>
      <c r="BF564" s="12" t="s">
        <v>0</v>
      </c>
    </row>
    <row r="565" spans="1:58">
      <c r="A565" s="3" t="str">
        <f t="shared" si="95"/>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5"/>
        <v>|LEFT:80|LEFT:100|LEFT:100|LEFT:100|LEFT:100|LEFT:100|c</v>
      </c>
      <c r="B566" s="3" t="s">
        <v>0</v>
      </c>
      <c r="C566" s="3" t="s">
        <v>83</v>
      </c>
      <c r="D566" s="6" t="str">
        <f>$Q$1</f>
        <v>LEFT:80</v>
      </c>
      <c r="E566" s="6" t="s">
        <v>83</v>
      </c>
      <c r="F566" s="6" t="str">
        <f t="shared" ref="F566:J566" si="102">$R$1</f>
        <v>LEFT:100</v>
      </c>
      <c r="G566" s="6" t="s">
        <v>83</v>
      </c>
      <c r="H566" s="6" t="str">
        <f t="shared" si="102"/>
        <v>LEFT:100</v>
      </c>
      <c r="I566" s="6" t="s">
        <v>83</v>
      </c>
      <c r="J566" s="6" t="str">
        <f t="shared" si="102"/>
        <v>LEFT:100</v>
      </c>
      <c r="K566" s="6" t="s">
        <v>83</v>
      </c>
      <c r="L566" s="6" t="str">
        <f>$R$1</f>
        <v>LEFT:100</v>
      </c>
      <c r="M566" s="6" t="s">
        <v>83</v>
      </c>
      <c r="N566" s="6" t="str">
        <f>$R$1</f>
        <v>LEFT:100</v>
      </c>
      <c r="O566" s="3" t="s">
        <v>83</v>
      </c>
      <c r="P566" s="3" t="s">
        <v>84</v>
      </c>
      <c r="Q566" s="17" t="s">
        <v>6</v>
      </c>
      <c r="R566" s="13" t="str">
        <f>INDEX(AF:AF,W564+1)</f>
        <v>白</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5"/>
        <v>|色|白|レアリティ||マナコスト||</v>
      </c>
      <c r="B567" s="3" t="s">
        <v>0</v>
      </c>
      <c r="C567" s="3" t="s">
        <v>83</v>
      </c>
      <c r="D567" s="7" t="s">
        <v>6</v>
      </c>
      <c r="E567" s="3" t="s">
        <v>83</v>
      </c>
      <c r="F567" s="3" t="str">
        <f>IF(R566=0,"",R566)</f>
        <v>白</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5"/>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5"/>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3">IF(ISERROR(IF(LEN(X568)&gt;1,X568,VLOOKUP(X567,$AC:$AD,2,FALSE))),"",IF(LEN(X568)&gt;1,X568,VLOOKUP(X567,$AC:$AD,2,FALSE)))</f>
        <v/>
      </c>
      <c r="Y569" s="12" t="str">
        <f t="shared" si="103"/>
        <v/>
      </c>
      <c r="Z569" s="12" t="str">
        <f t="shared" si="103"/>
        <v/>
      </c>
      <c r="AA569" s="12" t="str">
        <f t="shared" si="103"/>
        <v> </v>
      </c>
      <c r="AC569" s="31"/>
      <c r="AD569" s="31"/>
      <c r="BF569" s="12" t="s">
        <v>0</v>
      </c>
    </row>
    <row r="570" spans="1:58">
      <c r="A570" s="3" t="str">
        <f t="shared" si="95"/>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5"/>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5"/>
        <v>&amp;br;&amp;br;</v>
      </c>
      <c r="B572" s="3" t="s">
        <v>0</v>
      </c>
      <c r="C572" s="3" t="s">
        <v>142</v>
      </c>
      <c r="R572" s="3"/>
      <c r="S572" s="3"/>
      <c r="T572" s="3"/>
      <c r="U572" s="3"/>
      <c r="V572" s="3"/>
      <c r="BF572" s="12" t="s">
        <v>0</v>
      </c>
    </row>
    <row r="573" spans="1:58">
      <c r="A573" s="3" t="str">
        <f t="shared" si="95"/>
        <v>#back(text=戻る,left)</v>
      </c>
      <c r="B573" s="3" t="s">
        <v>0</v>
      </c>
      <c r="C573" s="3" t="s">
        <v>151</v>
      </c>
      <c r="R573" s="3"/>
      <c r="S573" s="3"/>
      <c r="T573" s="3"/>
      <c r="U573" s="3"/>
      <c r="V573" s="3"/>
      <c r="BF573" s="12" t="s">
        <v>0</v>
      </c>
    </row>
    <row r="574" spans="1:58">
      <c r="A574" s="3" t="str">
        <f t="shared" si="95"/>
        <v>&amp;br;</v>
      </c>
      <c r="B574" s="3" t="s">
        <v>0</v>
      </c>
      <c r="C574" s="3" t="s">
        <v>161</v>
      </c>
      <c r="R574" s="3"/>
      <c r="S574" s="3"/>
      <c r="T574" s="3"/>
      <c r="U574" s="3"/>
      <c r="V574" s="3"/>
      <c r="BF574" s="12" t="s">
        <v>0</v>
      </c>
    </row>
    <row r="575" spans="1:58">
      <c r="A575" s="3" t="str">
        <f t="shared" si="95"/>
        <v>#comment(above,nsize=[15],size=[30],num=[10])</v>
      </c>
      <c r="B575" s="3" t="s">
        <v>0</v>
      </c>
      <c r="C575" s="3" t="s">
        <v>170</v>
      </c>
      <c r="R575" s="3"/>
      <c r="S575" s="3"/>
      <c r="T575" s="3"/>
      <c r="U575" s="3"/>
      <c r="V575" s="3"/>
      <c r="BF575" s="12" t="s">
        <v>0</v>
      </c>
    </row>
    <row r="576" spans="1:58">
      <c r="A576" s="3" t="str">
        <f t="shared" si="95"/>
        <v>&amp;br;&amp;br;</v>
      </c>
      <c r="B576" s="3" t="s">
        <v>0</v>
      </c>
      <c r="C576" s="3" t="s">
        <v>142</v>
      </c>
      <c r="R576" s="3"/>
      <c r="S576" s="3"/>
      <c r="T576" s="3"/>
      <c r="U576" s="3"/>
      <c r="V576" s="3"/>
      <c r="AC576" s="31"/>
      <c r="AD576" s="31"/>
      <c r="BF576" s="12" t="s">
        <v>0</v>
      </c>
    </row>
    <row r="577" spans="1:58">
      <c r="A577" s="3" t="str">
        <f t="shared" si="95"/>
        <v/>
      </c>
      <c r="B577" s="3" t="s">
        <v>0</v>
      </c>
      <c r="Q577" s="8"/>
      <c r="R577" s="9"/>
      <c r="S577" s="9"/>
      <c r="T577" s="9"/>
      <c r="U577" s="9"/>
      <c r="V577" s="10"/>
      <c r="W577" s="11">
        <v>45</v>
      </c>
      <c r="X577" s="8"/>
      <c r="Y577" s="29"/>
      <c r="Z577" s="29"/>
      <c r="AA577" s="30"/>
      <c r="AC577" s="31"/>
      <c r="AD577" s="31"/>
      <c r="BF577" s="12" t="s">
        <v>0</v>
      </c>
    </row>
    <row r="578" spans="1:58">
      <c r="A578" s="3" t="str">
        <f t="shared" si="95"/>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5"/>
        <v>|LEFT:80|LEFT:100|LEFT:100|LEFT:100|LEFT:100|LEFT:100|c</v>
      </c>
      <c r="B579" s="3" t="s">
        <v>0</v>
      </c>
      <c r="C579" s="3" t="s">
        <v>83</v>
      </c>
      <c r="D579" s="6" t="str">
        <f>$Q$1</f>
        <v>LEFT:80</v>
      </c>
      <c r="E579" s="6" t="s">
        <v>83</v>
      </c>
      <c r="F579" s="6" t="str">
        <f t="shared" ref="F579:J579" si="104">$R$1</f>
        <v>LEFT:100</v>
      </c>
      <c r="G579" s="6" t="s">
        <v>83</v>
      </c>
      <c r="H579" s="6" t="str">
        <f t="shared" si="104"/>
        <v>LEFT:100</v>
      </c>
      <c r="I579" s="6" t="s">
        <v>83</v>
      </c>
      <c r="J579" s="6" t="str">
        <f t="shared" si="104"/>
        <v>LEFT:100</v>
      </c>
      <c r="K579" s="6" t="s">
        <v>83</v>
      </c>
      <c r="L579" s="6" t="str">
        <f>$R$1</f>
        <v>LEFT:100</v>
      </c>
      <c r="M579" s="6" t="s">
        <v>83</v>
      </c>
      <c r="N579" s="6" t="str">
        <f>$R$1</f>
        <v>LEFT:100</v>
      </c>
      <c r="O579" s="3" t="s">
        <v>83</v>
      </c>
      <c r="P579" s="3" t="s">
        <v>84</v>
      </c>
      <c r="Q579" s="17" t="s">
        <v>6</v>
      </c>
      <c r="R579" s="13" t="str">
        <f>INDEX(AF:AF,W577+1)</f>
        <v>白</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5"/>
        <v>|色|白|レアリティ||マナコスト||</v>
      </c>
      <c r="B580" s="3" t="s">
        <v>0</v>
      </c>
      <c r="C580" s="3" t="s">
        <v>83</v>
      </c>
      <c r="D580" s="7" t="s">
        <v>6</v>
      </c>
      <c r="E580" s="3" t="s">
        <v>83</v>
      </c>
      <c r="F580" s="3" t="str">
        <f>IF(R579=0,"",R579)</f>
        <v>白</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5"/>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5">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6">IF(ISERROR(IF(LEN(X581)&gt;1,X581,VLOOKUP(X580,$AC:$AD,2,FALSE))),"",IF(LEN(X581)&gt;1,X581,VLOOKUP(X580,$AC:$AD,2,FALSE)))</f>
        <v/>
      </c>
      <c r="Y582" s="12" t="str">
        <f t="shared" si="106"/>
        <v/>
      </c>
      <c r="Z582" s="12" t="str">
        <f t="shared" si="106"/>
        <v/>
      </c>
      <c r="AA582" s="12" t="str">
        <f t="shared" si="106"/>
        <v> </v>
      </c>
      <c r="AC582" s="31"/>
      <c r="AD582" s="31"/>
      <c r="BF582" s="12" t="s">
        <v>0</v>
      </c>
    </row>
    <row r="583" spans="1:58">
      <c r="A583" s="3" t="str">
        <f t="shared" si="105"/>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5"/>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5"/>
        <v>&amp;br;&amp;br;</v>
      </c>
      <c r="B585" s="3" t="s">
        <v>0</v>
      </c>
      <c r="C585" s="3" t="s">
        <v>142</v>
      </c>
      <c r="R585" s="3"/>
      <c r="S585" s="3"/>
      <c r="T585" s="3"/>
      <c r="U585" s="3"/>
      <c r="V585" s="3"/>
      <c r="BF585" s="12" t="s">
        <v>0</v>
      </c>
    </row>
    <row r="586" spans="1:58">
      <c r="A586" s="3" t="str">
        <f t="shared" si="105"/>
        <v>#back(text=戻る,left)</v>
      </c>
      <c r="B586" s="3" t="s">
        <v>0</v>
      </c>
      <c r="C586" s="3" t="s">
        <v>151</v>
      </c>
      <c r="R586" s="3"/>
      <c r="S586" s="3"/>
      <c r="T586" s="3"/>
      <c r="U586" s="3"/>
      <c r="V586" s="3"/>
      <c r="BF586" s="12" t="s">
        <v>0</v>
      </c>
    </row>
    <row r="587" spans="1:58">
      <c r="A587" s="3" t="str">
        <f t="shared" si="105"/>
        <v>&amp;br;</v>
      </c>
      <c r="B587" s="3" t="s">
        <v>0</v>
      </c>
      <c r="C587" s="3" t="s">
        <v>161</v>
      </c>
      <c r="R587" s="3"/>
      <c r="S587" s="3"/>
      <c r="T587" s="3"/>
      <c r="U587" s="3"/>
      <c r="V587" s="3"/>
      <c r="BF587" s="12" t="s">
        <v>0</v>
      </c>
    </row>
    <row r="588" spans="1:58">
      <c r="A588" s="3" t="str">
        <f t="shared" si="105"/>
        <v>#comment(above,nsize=[15],size=[30],num=[10])</v>
      </c>
      <c r="B588" s="3" t="s">
        <v>0</v>
      </c>
      <c r="C588" s="3" t="s">
        <v>170</v>
      </c>
      <c r="R588" s="3"/>
      <c r="S588" s="3"/>
      <c r="T588" s="3"/>
      <c r="U588" s="3"/>
      <c r="V588" s="3"/>
      <c r="BF588" s="12" t="s">
        <v>0</v>
      </c>
    </row>
    <row r="589" spans="1:58">
      <c r="A589" s="3" t="str">
        <f t="shared" si="105"/>
        <v>&amp;br;&amp;br;</v>
      </c>
      <c r="B589" s="3" t="s">
        <v>0</v>
      </c>
      <c r="C589" s="3" t="s">
        <v>142</v>
      </c>
      <c r="R589" s="3"/>
      <c r="S589" s="3"/>
      <c r="T589" s="3"/>
      <c r="U589" s="3"/>
      <c r="V589" s="3"/>
      <c r="AC589" s="31"/>
      <c r="AD589" s="31"/>
      <c r="BF589" s="12" t="s">
        <v>0</v>
      </c>
    </row>
    <row r="590" spans="1:58">
      <c r="A590" s="3" t="str">
        <f t="shared" si="105"/>
        <v/>
      </c>
      <c r="B590" s="3" t="s">
        <v>0</v>
      </c>
      <c r="Q590" s="8"/>
      <c r="R590" s="9"/>
      <c r="S590" s="9"/>
      <c r="T590" s="9"/>
      <c r="U590" s="9"/>
      <c r="V590" s="10"/>
      <c r="W590" s="11">
        <v>46</v>
      </c>
      <c r="X590" s="8"/>
      <c r="Y590" s="29"/>
      <c r="Z590" s="29"/>
      <c r="AA590" s="30"/>
      <c r="AC590" s="31"/>
      <c r="AD590" s="31"/>
      <c r="BF590" s="12" t="s">
        <v>0</v>
      </c>
    </row>
    <row r="591" spans="1:58">
      <c r="A591" s="3" t="str">
        <f t="shared" si="105"/>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5"/>
        <v>|LEFT:80|LEFT:100|LEFT:100|LEFT:100|LEFT:100|LEFT:100|c</v>
      </c>
      <c r="B592" s="3" t="s">
        <v>0</v>
      </c>
      <c r="C592" s="3" t="s">
        <v>83</v>
      </c>
      <c r="D592" s="6" t="str">
        <f>$Q$1</f>
        <v>LEFT:80</v>
      </c>
      <c r="E592" s="6" t="s">
        <v>83</v>
      </c>
      <c r="F592" s="6" t="str">
        <f t="shared" ref="F592:J592" si="107">$R$1</f>
        <v>LEFT:100</v>
      </c>
      <c r="G592" s="6" t="s">
        <v>83</v>
      </c>
      <c r="H592" s="6" t="str">
        <f t="shared" si="107"/>
        <v>LEFT:100</v>
      </c>
      <c r="I592" s="6" t="s">
        <v>83</v>
      </c>
      <c r="J592" s="6" t="str">
        <f t="shared" si="107"/>
        <v>LEFT:100</v>
      </c>
      <c r="K592" s="6" t="s">
        <v>83</v>
      </c>
      <c r="L592" s="6" t="str">
        <f>$R$1</f>
        <v>LEFT:100</v>
      </c>
      <c r="M592" s="6" t="s">
        <v>83</v>
      </c>
      <c r="N592" s="6" t="str">
        <f>$R$1</f>
        <v>LEFT:100</v>
      </c>
      <c r="O592" s="3" t="s">
        <v>83</v>
      </c>
      <c r="P592" s="3" t="s">
        <v>84</v>
      </c>
      <c r="Q592" s="17" t="s">
        <v>6</v>
      </c>
      <c r="R592" s="13" t="str">
        <f>INDEX(AF:AF,W590+1)</f>
        <v>白</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5"/>
        <v>|色|白|レアリティ||マナコスト||</v>
      </c>
      <c r="B593" s="3" t="s">
        <v>0</v>
      </c>
      <c r="C593" s="3" t="s">
        <v>83</v>
      </c>
      <c r="D593" s="7" t="s">
        <v>6</v>
      </c>
      <c r="E593" s="3" t="s">
        <v>83</v>
      </c>
      <c r="F593" s="3" t="str">
        <f>IF(R592=0,"",R592)</f>
        <v>白</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5"/>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5"/>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8">IF(ISERROR(IF(LEN(X594)&gt;1,X594,VLOOKUP(X593,$AC:$AD,2,FALSE))),"",IF(LEN(X594)&gt;1,X594,VLOOKUP(X593,$AC:$AD,2,FALSE)))</f>
        <v/>
      </c>
      <c r="Y595" s="12" t="str">
        <f t="shared" si="108"/>
        <v/>
      </c>
      <c r="Z595" s="12" t="str">
        <f t="shared" si="108"/>
        <v/>
      </c>
      <c r="AA595" s="12" t="str">
        <f t="shared" si="108"/>
        <v> </v>
      </c>
      <c r="AC595" s="31"/>
      <c r="AD595" s="31"/>
      <c r="BF595" s="12" t="s">
        <v>0</v>
      </c>
    </row>
    <row r="596" spans="1:58">
      <c r="A596" s="3" t="str">
        <f t="shared" si="105"/>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5"/>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5"/>
        <v>&amp;br;&amp;br;</v>
      </c>
      <c r="B598" s="3" t="s">
        <v>0</v>
      </c>
      <c r="C598" s="3" t="s">
        <v>142</v>
      </c>
      <c r="R598" s="3"/>
      <c r="S598" s="3"/>
      <c r="T598" s="3"/>
      <c r="U598" s="3"/>
      <c r="V598" s="3"/>
      <c r="BF598" s="12" t="s">
        <v>0</v>
      </c>
    </row>
    <row r="599" spans="1:58">
      <c r="A599" s="3" t="str">
        <f t="shared" si="105"/>
        <v>#back(text=戻る,left)</v>
      </c>
      <c r="B599" s="3" t="s">
        <v>0</v>
      </c>
      <c r="C599" s="3" t="s">
        <v>151</v>
      </c>
      <c r="R599" s="3"/>
      <c r="S599" s="3"/>
      <c r="T599" s="3"/>
      <c r="U599" s="3"/>
      <c r="V599" s="3"/>
      <c r="BF599" s="12" t="s">
        <v>0</v>
      </c>
    </row>
    <row r="600" spans="1:58">
      <c r="A600" s="3" t="str">
        <f t="shared" si="105"/>
        <v>&amp;br;</v>
      </c>
      <c r="B600" s="3" t="s">
        <v>0</v>
      </c>
      <c r="C600" s="3" t="s">
        <v>161</v>
      </c>
      <c r="R600" s="3"/>
      <c r="S600" s="3"/>
      <c r="T600" s="3"/>
      <c r="U600" s="3"/>
      <c r="V600" s="3"/>
      <c r="BF600" s="12" t="s">
        <v>0</v>
      </c>
    </row>
    <row r="601" spans="1:58">
      <c r="A601" s="3" t="str">
        <f t="shared" si="105"/>
        <v>#comment(above,nsize=[15],size=[30],num=[10])</v>
      </c>
      <c r="B601" s="3" t="s">
        <v>0</v>
      </c>
      <c r="C601" s="3" t="s">
        <v>170</v>
      </c>
      <c r="R601" s="3"/>
      <c r="S601" s="3"/>
      <c r="T601" s="3"/>
      <c r="U601" s="3"/>
      <c r="V601" s="3"/>
      <c r="BF601" s="12" t="s">
        <v>0</v>
      </c>
    </row>
    <row r="602" spans="1:58">
      <c r="A602" s="3" t="str">
        <f t="shared" si="105"/>
        <v>&amp;br;&amp;br;</v>
      </c>
      <c r="B602" s="3" t="s">
        <v>0</v>
      </c>
      <c r="C602" s="3" t="s">
        <v>142</v>
      </c>
      <c r="R602" s="3"/>
      <c r="S602" s="3"/>
      <c r="T602" s="3"/>
      <c r="U602" s="3"/>
      <c r="V602" s="3"/>
      <c r="AC602" s="31"/>
      <c r="AD602" s="31"/>
      <c r="BF602" s="12" t="s">
        <v>0</v>
      </c>
    </row>
    <row r="603" spans="1:58">
      <c r="A603" s="3" t="str">
        <f t="shared" si="105"/>
        <v/>
      </c>
      <c r="B603" s="3" t="s">
        <v>0</v>
      </c>
      <c r="Q603" s="8"/>
      <c r="R603" s="9"/>
      <c r="S603" s="9"/>
      <c r="T603" s="9"/>
      <c r="U603" s="9"/>
      <c r="V603" s="10"/>
      <c r="W603" s="11">
        <v>47</v>
      </c>
      <c r="X603" s="8"/>
      <c r="Y603" s="29"/>
      <c r="Z603" s="29"/>
      <c r="AA603" s="30"/>
      <c r="AC603" s="31"/>
      <c r="AD603" s="31"/>
      <c r="BF603" s="12" t="s">
        <v>0</v>
      </c>
    </row>
    <row r="604" spans="1:58">
      <c r="A604" s="3" t="str">
        <f t="shared" si="105"/>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5"/>
        <v>|LEFT:80|LEFT:100|LEFT:100|LEFT:100|LEFT:100|LEFT:100|c</v>
      </c>
      <c r="B605" s="3" t="s">
        <v>0</v>
      </c>
      <c r="C605" s="3" t="s">
        <v>83</v>
      </c>
      <c r="D605" s="6" t="str">
        <f>$Q$1</f>
        <v>LEFT:80</v>
      </c>
      <c r="E605" s="6" t="s">
        <v>83</v>
      </c>
      <c r="F605" s="6" t="str">
        <f t="shared" ref="F605:J605" si="109">$R$1</f>
        <v>LEFT:100</v>
      </c>
      <c r="G605" s="6" t="s">
        <v>83</v>
      </c>
      <c r="H605" s="6" t="str">
        <f t="shared" si="109"/>
        <v>LEFT:100</v>
      </c>
      <c r="I605" s="6" t="s">
        <v>83</v>
      </c>
      <c r="J605" s="6" t="str">
        <f t="shared" si="109"/>
        <v>LEFT:100</v>
      </c>
      <c r="K605" s="6" t="s">
        <v>83</v>
      </c>
      <c r="L605" s="6" t="str">
        <f>$R$1</f>
        <v>LEFT:100</v>
      </c>
      <c r="M605" s="6" t="s">
        <v>83</v>
      </c>
      <c r="N605" s="6" t="str">
        <f>$R$1</f>
        <v>LEFT:100</v>
      </c>
      <c r="O605" s="3" t="s">
        <v>83</v>
      </c>
      <c r="P605" s="3" t="s">
        <v>84</v>
      </c>
      <c r="Q605" s="17" t="s">
        <v>6</v>
      </c>
      <c r="R605" s="13" t="str">
        <f>INDEX(AF:AF,W603+1)</f>
        <v>白</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5"/>
        <v>|色|白|レアリティ||マナコスト||</v>
      </c>
      <c r="B606" s="3" t="s">
        <v>0</v>
      </c>
      <c r="C606" s="3" t="s">
        <v>83</v>
      </c>
      <c r="D606" s="7" t="s">
        <v>6</v>
      </c>
      <c r="E606" s="3" t="s">
        <v>83</v>
      </c>
      <c r="F606" s="3" t="str">
        <f>IF(R605=0,"",R605)</f>
        <v>白</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5"/>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5"/>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10">IF(ISERROR(IF(LEN(X607)&gt;1,X607,VLOOKUP(X606,$AC:$AD,2,FALSE))),"",IF(LEN(X607)&gt;1,X607,VLOOKUP(X606,$AC:$AD,2,FALSE)))</f>
        <v/>
      </c>
      <c r="Y608" s="12" t="str">
        <f t="shared" si="110"/>
        <v/>
      </c>
      <c r="Z608" s="12" t="str">
        <f t="shared" si="110"/>
        <v/>
      </c>
      <c r="AA608" s="12" t="str">
        <f t="shared" si="110"/>
        <v> </v>
      </c>
      <c r="AC608" s="31"/>
      <c r="AD608" s="31"/>
      <c r="BF608" s="12" t="s">
        <v>0</v>
      </c>
    </row>
    <row r="609" spans="1:58">
      <c r="A609" s="3" t="str">
        <f t="shared" si="105"/>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5"/>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5"/>
        <v>&amp;br;&amp;br;</v>
      </c>
      <c r="B611" s="3" t="s">
        <v>0</v>
      </c>
      <c r="C611" s="3" t="s">
        <v>142</v>
      </c>
      <c r="R611" s="3"/>
      <c r="S611" s="3"/>
      <c r="T611" s="3"/>
      <c r="U611" s="3"/>
      <c r="V611" s="3"/>
      <c r="BF611" s="12" t="s">
        <v>0</v>
      </c>
    </row>
    <row r="612" spans="1:58">
      <c r="A612" s="3" t="str">
        <f t="shared" si="105"/>
        <v>#back(text=戻る,left)</v>
      </c>
      <c r="B612" s="3" t="s">
        <v>0</v>
      </c>
      <c r="C612" s="3" t="s">
        <v>151</v>
      </c>
      <c r="R612" s="3"/>
      <c r="S612" s="3"/>
      <c r="T612" s="3"/>
      <c r="U612" s="3"/>
      <c r="V612" s="3"/>
      <c r="BF612" s="12" t="s">
        <v>0</v>
      </c>
    </row>
    <row r="613" spans="1:58">
      <c r="A613" s="3" t="str">
        <f t="shared" si="105"/>
        <v>&amp;br;</v>
      </c>
      <c r="B613" s="3" t="s">
        <v>0</v>
      </c>
      <c r="C613" s="3" t="s">
        <v>161</v>
      </c>
      <c r="R613" s="3"/>
      <c r="S613" s="3"/>
      <c r="T613" s="3"/>
      <c r="U613" s="3"/>
      <c r="V613" s="3"/>
      <c r="BF613" s="12" t="s">
        <v>0</v>
      </c>
    </row>
    <row r="614" spans="1:58">
      <c r="A614" s="3" t="str">
        <f t="shared" si="105"/>
        <v>#comment(above,nsize=[15],size=[30],num=[10])</v>
      </c>
      <c r="B614" s="3" t="s">
        <v>0</v>
      </c>
      <c r="C614" s="3" t="s">
        <v>170</v>
      </c>
      <c r="R614" s="3"/>
      <c r="S614" s="3"/>
      <c r="T614" s="3"/>
      <c r="U614" s="3"/>
      <c r="V614" s="3"/>
      <c r="BF614" s="12" t="s">
        <v>0</v>
      </c>
    </row>
    <row r="615" spans="1:58">
      <c r="A615" s="3" t="str">
        <f t="shared" si="105"/>
        <v>&amp;br;&amp;br;</v>
      </c>
      <c r="B615" s="3" t="s">
        <v>0</v>
      </c>
      <c r="C615" s="3" t="s">
        <v>142</v>
      </c>
      <c r="R615" s="3"/>
      <c r="S615" s="3"/>
      <c r="T615" s="3"/>
      <c r="U615" s="3"/>
      <c r="V615" s="3"/>
      <c r="AC615" s="31"/>
      <c r="AD615" s="31"/>
      <c r="BF615" s="12" t="s">
        <v>0</v>
      </c>
    </row>
    <row r="616" spans="1:58">
      <c r="A616" s="3" t="str">
        <f t="shared" si="105"/>
        <v/>
      </c>
      <c r="B616" s="3" t="s">
        <v>0</v>
      </c>
      <c r="Q616" s="8"/>
      <c r="R616" s="9"/>
      <c r="S616" s="9"/>
      <c r="T616" s="9"/>
      <c r="U616" s="9"/>
      <c r="V616" s="10"/>
      <c r="W616" s="11">
        <v>48</v>
      </c>
      <c r="X616" s="8"/>
      <c r="Y616" s="29"/>
      <c r="Z616" s="29"/>
      <c r="AA616" s="30"/>
      <c r="AC616" s="31"/>
      <c r="AD616" s="31"/>
      <c r="BF616" s="12" t="s">
        <v>0</v>
      </c>
    </row>
    <row r="617" spans="1:58">
      <c r="A617" s="3" t="str">
        <f t="shared" si="105"/>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5"/>
        <v>|LEFT:80|LEFT:100|LEFT:100|LEFT:100|LEFT:100|LEFT:100|c</v>
      </c>
      <c r="B618" s="3" t="s">
        <v>0</v>
      </c>
      <c r="C618" s="3" t="s">
        <v>83</v>
      </c>
      <c r="D618" s="6" t="str">
        <f>$Q$1</f>
        <v>LEFT:80</v>
      </c>
      <c r="E618" s="6" t="s">
        <v>83</v>
      </c>
      <c r="F618" s="6" t="str">
        <f t="shared" ref="F618:J618" si="111">$R$1</f>
        <v>LEFT:100</v>
      </c>
      <c r="G618" s="6" t="s">
        <v>83</v>
      </c>
      <c r="H618" s="6" t="str">
        <f t="shared" si="111"/>
        <v>LEFT:100</v>
      </c>
      <c r="I618" s="6" t="s">
        <v>83</v>
      </c>
      <c r="J618" s="6" t="str">
        <f t="shared" si="111"/>
        <v>LEFT:100</v>
      </c>
      <c r="K618" s="6" t="s">
        <v>83</v>
      </c>
      <c r="L618" s="6" t="str">
        <f>$R$1</f>
        <v>LEFT:100</v>
      </c>
      <c r="M618" s="6" t="s">
        <v>83</v>
      </c>
      <c r="N618" s="6" t="str">
        <f>$R$1</f>
        <v>LEFT:100</v>
      </c>
      <c r="O618" s="3" t="s">
        <v>83</v>
      </c>
      <c r="P618" s="3" t="s">
        <v>84</v>
      </c>
      <c r="Q618" s="17" t="s">
        <v>6</v>
      </c>
      <c r="R618" s="13" t="str">
        <f>INDEX(AF:AF,W616+1)</f>
        <v>白</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5"/>
        <v>|色|白|レアリティ||マナコスト||</v>
      </c>
      <c r="B619" s="3" t="s">
        <v>0</v>
      </c>
      <c r="C619" s="3" t="s">
        <v>83</v>
      </c>
      <c r="D619" s="7" t="s">
        <v>6</v>
      </c>
      <c r="E619" s="3" t="s">
        <v>83</v>
      </c>
      <c r="F619" s="3" t="str">
        <f>IF(R618=0,"",R618)</f>
        <v>白</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5"/>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5"/>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12">IF(ISERROR(IF(LEN(X620)&gt;1,X620,VLOOKUP(X619,$AC:$AD,2,FALSE))),"",IF(LEN(X620)&gt;1,X620,VLOOKUP(X619,$AC:$AD,2,FALSE)))</f>
        <v/>
      </c>
      <c r="Y621" s="12" t="str">
        <f t="shared" si="112"/>
        <v/>
      </c>
      <c r="Z621" s="12" t="str">
        <f t="shared" si="112"/>
        <v/>
      </c>
      <c r="AA621" s="12" t="str">
        <f t="shared" si="112"/>
        <v> </v>
      </c>
      <c r="AC621" s="31"/>
      <c r="AD621" s="31"/>
      <c r="BF621" s="12" t="s">
        <v>0</v>
      </c>
    </row>
    <row r="622" spans="1:58">
      <c r="A622" s="3" t="str">
        <f t="shared" si="105"/>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5"/>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5"/>
        <v>&amp;br;&amp;br;</v>
      </c>
      <c r="B624" s="3" t="s">
        <v>0</v>
      </c>
      <c r="C624" s="3" t="s">
        <v>142</v>
      </c>
      <c r="R624" s="3"/>
      <c r="S624" s="3"/>
      <c r="T624" s="3"/>
      <c r="U624" s="3"/>
      <c r="V624" s="3"/>
      <c r="BF624" s="12" t="s">
        <v>0</v>
      </c>
    </row>
    <row r="625" spans="1:58">
      <c r="A625" s="3" t="str">
        <f t="shared" si="105"/>
        <v>#back(text=戻る,left)</v>
      </c>
      <c r="B625" s="3" t="s">
        <v>0</v>
      </c>
      <c r="C625" s="3" t="s">
        <v>151</v>
      </c>
      <c r="R625" s="3"/>
      <c r="S625" s="3"/>
      <c r="T625" s="3"/>
      <c r="U625" s="3"/>
      <c r="V625" s="3"/>
      <c r="BF625" s="12" t="s">
        <v>0</v>
      </c>
    </row>
    <row r="626" spans="1:58">
      <c r="A626" s="3" t="str">
        <f t="shared" si="105"/>
        <v>&amp;br;</v>
      </c>
      <c r="B626" s="3" t="s">
        <v>0</v>
      </c>
      <c r="C626" s="3" t="s">
        <v>161</v>
      </c>
      <c r="R626" s="3"/>
      <c r="S626" s="3"/>
      <c r="T626" s="3"/>
      <c r="U626" s="3"/>
      <c r="V626" s="3"/>
      <c r="BF626" s="12" t="s">
        <v>0</v>
      </c>
    </row>
    <row r="627" spans="1:58">
      <c r="A627" s="3" t="str">
        <f t="shared" si="105"/>
        <v>#comment(above,nsize=[15],size=[30],num=[10])</v>
      </c>
      <c r="B627" s="3" t="s">
        <v>0</v>
      </c>
      <c r="C627" s="3" t="s">
        <v>170</v>
      </c>
      <c r="R627" s="3"/>
      <c r="S627" s="3"/>
      <c r="T627" s="3"/>
      <c r="U627" s="3"/>
      <c r="V627" s="3"/>
      <c r="BF627" s="12" t="s">
        <v>0</v>
      </c>
    </row>
    <row r="628" spans="1:58">
      <c r="A628" s="3" t="str">
        <f t="shared" si="105"/>
        <v>&amp;br;&amp;br;</v>
      </c>
      <c r="B628" s="3" t="s">
        <v>0</v>
      </c>
      <c r="C628" s="3" t="s">
        <v>142</v>
      </c>
      <c r="R628" s="3"/>
      <c r="S628" s="3"/>
      <c r="T628" s="3"/>
      <c r="U628" s="3"/>
      <c r="V628" s="3"/>
      <c r="AC628" s="31"/>
      <c r="AD628" s="31"/>
      <c r="BF628" s="12" t="s">
        <v>0</v>
      </c>
    </row>
    <row r="629" spans="1:58">
      <c r="A629" s="3" t="str">
        <f t="shared" si="105"/>
        <v/>
      </c>
      <c r="B629" s="3" t="s">
        <v>0</v>
      </c>
      <c r="Q629" s="8"/>
      <c r="R629" s="9"/>
      <c r="S629" s="9"/>
      <c r="T629" s="9"/>
      <c r="U629" s="9"/>
      <c r="V629" s="10"/>
      <c r="W629" s="11">
        <v>49</v>
      </c>
      <c r="X629" s="8"/>
      <c r="Y629" s="29"/>
      <c r="Z629" s="29"/>
      <c r="AA629" s="30"/>
      <c r="AC629" s="31"/>
      <c r="AD629" s="31"/>
      <c r="BF629" s="12" t="s">
        <v>0</v>
      </c>
    </row>
    <row r="630" spans="1:58">
      <c r="A630" s="3" t="str">
        <f t="shared" si="105"/>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5"/>
        <v>|LEFT:80|LEFT:100|LEFT:100|LEFT:100|LEFT:100|LEFT:100|c</v>
      </c>
      <c r="B631" s="3" t="s">
        <v>0</v>
      </c>
      <c r="C631" s="3" t="s">
        <v>83</v>
      </c>
      <c r="D631" s="6" t="str">
        <f>$Q$1</f>
        <v>LEFT:80</v>
      </c>
      <c r="E631" s="6" t="s">
        <v>83</v>
      </c>
      <c r="F631" s="6" t="str">
        <f t="shared" ref="F631:J631" si="113">$R$1</f>
        <v>LEFT:100</v>
      </c>
      <c r="G631" s="6" t="s">
        <v>83</v>
      </c>
      <c r="H631" s="6" t="str">
        <f t="shared" si="113"/>
        <v>LEFT:100</v>
      </c>
      <c r="I631" s="6" t="s">
        <v>83</v>
      </c>
      <c r="J631" s="6" t="str">
        <f t="shared" si="113"/>
        <v>LEFT:100</v>
      </c>
      <c r="K631" s="6" t="s">
        <v>83</v>
      </c>
      <c r="L631" s="6" t="str">
        <f>$R$1</f>
        <v>LEFT:100</v>
      </c>
      <c r="M631" s="6" t="s">
        <v>83</v>
      </c>
      <c r="N631" s="6" t="str">
        <f>$R$1</f>
        <v>LEFT:100</v>
      </c>
      <c r="O631" s="3" t="s">
        <v>83</v>
      </c>
      <c r="P631" s="3" t="s">
        <v>84</v>
      </c>
      <c r="Q631" s="17" t="s">
        <v>6</v>
      </c>
      <c r="R631" s="13" t="str">
        <f>INDEX(AF:AF,W629+1)</f>
        <v>白</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5"/>
        <v>|色|白|レアリティ||マナコスト||</v>
      </c>
      <c r="B632" s="3" t="s">
        <v>0</v>
      </c>
      <c r="C632" s="3" t="s">
        <v>83</v>
      </c>
      <c r="D632" s="7" t="s">
        <v>6</v>
      </c>
      <c r="E632" s="3" t="s">
        <v>83</v>
      </c>
      <c r="F632" s="3" t="str">
        <f>IF(R631=0,"",R631)</f>
        <v>白</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5"/>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5"/>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4">IF(ISERROR(IF(LEN(X633)&gt;1,X633,VLOOKUP(X632,$AC:$AD,2,FALSE))),"",IF(LEN(X633)&gt;1,X633,VLOOKUP(X632,$AC:$AD,2,FALSE)))</f>
        <v/>
      </c>
      <c r="Y634" s="12" t="str">
        <f t="shared" si="114"/>
        <v/>
      </c>
      <c r="Z634" s="12" t="str">
        <f t="shared" si="114"/>
        <v/>
      </c>
      <c r="AA634" s="12" t="str">
        <f t="shared" si="114"/>
        <v> </v>
      </c>
      <c r="AC634" s="31"/>
      <c r="AD634" s="31"/>
      <c r="BF634" s="12" t="s">
        <v>0</v>
      </c>
    </row>
    <row r="635" spans="1:58">
      <c r="A635" s="3" t="str">
        <f t="shared" si="105"/>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5"/>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5"/>
        <v>&amp;br;&amp;br;</v>
      </c>
      <c r="B637" s="3" t="s">
        <v>0</v>
      </c>
      <c r="C637" s="3" t="s">
        <v>142</v>
      </c>
      <c r="R637" s="3"/>
      <c r="S637" s="3"/>
      <c r="T637" s="3"/>
      <c r="U637" s="3"/>
      <c r="V637" s="3"/>
      <c r="BF637" s="12" t="s">
        <v>0</v>
      </c>
    </row>
    <row r="638" spans="1:58">
      <c r="A638" s="3" t="str">
        <f t="shared" si="105"/>
        <v>#back(text=戻る,left)</v>
      </c>
      <c r="B638" s="3" t="s">
        <v>0</v>
      </c>
      <c r="C638" s="3" t="s">
        <v>151</v>
      </c>
      <c r="R638" s="3"/>
      <c r="S638" s="3"/>
      <c r="T638" s="3"/>
      <c r="U638" s="3"/>
      <c r="V638" s="3"/>
      <c r="BF638" s="12" t="s">
        <v>0</v>
      </c>
    </row>
    <row r="639" spans="1:58">
      <c r="A639" s="3" t="str">
        <f t="shared" si="105"/>
        <v>&amp;br;</v>
      </c>
      <c r="B639" s="3" t="s">
        <v>0</v>
      </c>
      <c r="C639" s="3" t="s">
        <v>161</v>
      </c>
      <c r="R639" s="3"/>
      <c r="S639" s="3"/>
      <c r="T639" s="3"/>
      <c r="U639" s="3"/>
      <c r="V639" s="3"/>
      <c r="BF639" s="12" t="s">
        <v>0</v>
      </c>
    </row>
    <row r="640" spans="1:58">
      <c r="A640" s="3" t="str">
        <f t="shared" si="105"/>
        <v>#comment(above,nsize=[15],size=[30],num=[10])</v>
      </c>
      <c r="B640" s="3" t="s">
        <v>0</v>
      </c>
      <c r="C640" s="3" t="s">
        <v>170</v>
      </c>
      <c r="R640" s="3"/>
      <c r="S640" s="3"/>
      <c r="T640" s="3"/>
      <c r="U640" s="3"/>
      <c r="V640" s="3"/>
      <c r="BF640" s="12" t="s">
        <v>0</v>
      </c>
    </row>
    <row r="641" spans="1:58">
      <c r="A641" s="3" t="str">
        <f t="shared" si="105"/>
        <v>&amp;br;&amp;br;</v>
      </c>
      <c r="B641" s="3" t="s">
        <v>0</v>
      </c>
      <c r="C641" s="3" t="s">
        <v>142</v>
      </c>
      <c r="R641" s="3"/>
      <c r="S641" s="3"/>
      <c r="T641" s="3"/>
      <c r="U641" s="3"/>
      <c r="V641" s="3"/>
      <c r="AC641" s="31"/>
      <c r="AD641" s="31"/>
      <c r="BF641" s="12" t="s">
        <v>0</v>
      </c>
    </row>
    <row r="642" spans="1:58">
      <c r="A642" s="3" t="str">
        <f t="shared" si="105"/>
        <v/>
      </c>
      <c r="B642" s="3" t="s">
        <v>0</v>
      </c>
      <c r="Q642" s="8"/>
      <c r="R642" s="9"/>
      <c r="S642" s="9"/>
      <c r="T642" s="9"/>
      <c r="U642" s="9"/>
      <c r="V642" s="10"/>
      <c r="W642" s="11">
        <v>50</v>
      </c>
      <c r="X642" s="8"/>
      <c r="Y642" s="29"/>
      <c r="Z642" s="29"/>
      <c r="AA642" s="30"/>
      <c r="AC642" s="31"/>
      <c r="AD642" s="31"/>
      <c r="BF642" s="12" t="s">
        <v>0</v>
      </c>
    </row>
    <row r="643" spans="1:58">
      <c r="A643" s="3" t="str">
        <f t="shared" si="105"/>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5"/>
        <v>|LEFT:80|LEFT:100|LEFT:100|LEFT:100|LEFT:100|LEFT:100|c</v>
      </c>
      <c r="B644" s="3" t="s">
        <v>0</v>
      </c>
      <c r="C644" s="3" t="s">
        <v>83</v>
      </c>
      <c r="D644" s="6" t="str">
        <f>$Q$1</f>
        <v>LEFT:80</v>
      </c>
      <c r="E644" s="6" t="s">
        <v>83</v>
      </c>
      <c r="F644" s="6" t="str">
        <f t="shared" ref="F644:J644" si="115">$R$1</f>
        <v>LEFT:100</v>
      </c>
      <c r="G644" s="6" t="s">
        <v>83</v>
      </c>
      <c r="H644" s="6" t="str">
        <f t="shared" si="115"/>
        <v>LEFT:100</v>
      </c>
      <c r="I644" s="6" t="s">
        <v>83</v>
      </c>
      <c r="J644" s="6" t="str">
        <f t="shared" si="115"/>
        <v>LEFT:100</v>
      </c>
      <c r="K644" s="6" t="s">
        <v>83</v>
      </c>
      <c r="L644" s="6" t="str">
        <f>$R$1</f>
        <v>LEFT:100</v>
      </c>
      <c r="M644" s="6" t="s">
        <v>83</v>
      </c>
      <c r="N644" s="6" t="str">
        <f>$R$1</f>
        <v>LEFT:100</v>
      </c>
      <c r="O644" s="3" t="s">
        <v>83</v>
      </c>
      <c r="P644" s="3" t="s">
        <v>84</v>
      </c>
      <c r="Q644" s="17" t="s">
        <v>6</v>
      </c>
      <c r="R644" s="13" t="str">
        <f>INDEX(AF:AF,W642+1)</f>
        <v>白</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5"/>
        <v>|色|白|レアリティ||マナコスト||</v>
      </c>
      <c r="B645" s="3" t="s">
        <v>0</v>
      </c>
      <c r="C645" s="3" t="s">
        <v>83</v>
      </c>
      <c r="D645" s="7" t="s">
        <v>6</v>
      </c>
      <c r="E645" s="3" t="s">
        <v>83</v>
      </c>
      <c r="F645" s="3" t="str">
        <f>IF(R644=0,"",R644)</f>
        <v>白</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6">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6"/>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7">IF(ISERROR(IF(LEN(X646)&gt;1,X646,VLOOKUP(X645,$AC:$AD,2,FALSE))),"",IF(LEN(X646)&gt;1,X646,VLOOKUP(X645,$AC:$AD,2,FALSE)))</f>
        <v/>
      </c>
      <c r="Y647" s="12" t="str">
        <f t="shared" si="117"/>
        <v/>
      </c>
      <c r="Z647" s="12" t="str">
        <f t="shared" si="117"/>
        <v/>
      </c>
      <c r="AA647" s="12" t="str">
        <f t="shared" si="117"/>
        <v> </v>
      </c>
      <c r="AC647" s="31"/>
      <c r="AD647" s="31"/>
      <c r="BF647" s="12" t="s">
        <v>0</v>
      </c>
    </row>
    <row r="648" spans="1:58">
      <c r="A648" s="3" t="str">
        <f t="shared" si="116"/>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6"/>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6"/>
        <v>&amp;br;&amp;br;</v>
      </c>
      <c r="B650" s="3" t="s">
        <v>0</v>
      </c>
      <c r="C650" s="3" t="s">
        <v>142</v>
      </c>
      <c r="R650" s="3"/>
      <c r="S650" s="3"/>
      <c r="T650" s="3"/>
      <c r="U650" s="3"/>
      <c r="V650" s="3"/>
      <c r="BF650" s="12" t="s">
        <v>0</v>
      </c>
    </row>
    <row r="651" spans="1:58">
      <c r="A651" s="3" t="str">
        <f t="shared" si="116"/>
        <v>#back(text=戻る,left)</v>
      </c>
      <c r="B651" s="3" t="s">
        <v>0</v>
      </c>
      <c r="C651" s="3" t="s">
        <v>151</v>
      </c>
      <c r="R651" s="3"/>
      <c r="S651" s="3"/>
      <c r="T651" s="3"/>
      <c r="U651" s="3"/>
      <c r="V651" s="3"/>
      <c r="BF651" s="12" t="s">
        <v>0</v>
      </c>
    </row>
    <row r="652" spans="1:58">
      <c r="A652" s="3" t="str">
        <f t="shared" si="116"/>
        <v>&amp;br;</v>
      </c>
      <c r="B652" s="3" t="s">
        <v>0</v>
      </c>
      <c r="C652" s="3" t="s">
        <v>161</v>
      </c>
      <c r="R652" s="3"/>
      <c r="S652" s="3"/>
      <c r="T652" s="3"/>
      <c r="U652" s="3"/>
      <c r="V652" s="3"/>
      <c r="BF652" s="12" t="s">
        <v>0</v>
      </c>
    </row>
    <row r="653" spans="1:58">
      <c r="A653" s="3" t="str">
        <f t="shared" si="116"/>
        <v>#comment(above,nsize=[15],size=[30],num=[10])</v>
      </c>
      <c r="B653" s="3" t="s">
        <v>0</v>
      </c>
      <c r="C653" s="3" t="s">
        <v>170</v>
      </c>
      <c r="R653" s="3"/>
      <c r="S653" s="3"/>
      <c r="T653" s="3"/>
      <c r="U653" s="3"/>
      <c r="V653" s="3"/>
      <c r="BF653" s="12" t="s">
        <v>0</v>
      </c>
    </row>
    <row r="654" spans="1:58">
      <c r="A654" s="3" t="str">
        <f t="shared" si="116"/>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355" sqref="A6:A355"/>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28</v>
      </c>
      <c r="AG2" s="4" t="s">
        <v>31</v>
      </c>
      <c r="AH2" s="4"/>
      <c r="AI2" s="4">
        <v>9</v>
      </c>
      <c r="AJ2" s="4" t="s">
        <v>518</v>
      </c>
      <c r="AK2" s="4" t="s">
        <v>81</v>
      </c>
      <c r="AL2" s="4" t="s">
        <v>34</v>
      </c>
      <c r="AM2" s="4"/>
      <c r="AN2" s="4" t="s">
        <v>519</v>
      </c>
      <c r="AO2" s="4" t="s">
        <v>520</v>
      </c>
      <c r="AP2" s="4"/>
      <c r="AQ2" s="4" t="s">
        <v>521</v>
      </c>
      <c r="AR2" s="4" t="s">
        <v>522</v>
      </c>
      <c r="AS2" s="4"/>
      <c r="AT2" s="40">
        <v>42738</v>
      </c>
      <c r="AU2" s="4"/>
      <c r="AV2" s="4"/>
      <c r="AW2" s="4"/>
      <c r="AX2" s="4">
        <v>1</v>
      </c>
      <c r="AY2" s="4">
        <v>3</v>
      </c>
      <c r="AZ2" s="4" t="str">
        <f t="shared" ref="AZ2:AZ51" si="0">LEFT(AQ2,2)</f>
        <v>この</v>
      </c>
      <c r="BA2" s="4" t="str">
        <f t="shared" ref="BA2:BA51" si="1">IF(ISERROR(FIND(" ",AQ2)),"",MID(AQ2,FIND(" ",AQ2)+1,2))</f>
        <v/>
      </c>
      <c r="BB2" s="4" t="str">
        <f t="shared" ref="BB2:BB51" si="2">IF(LEN(BA2)&gt;1,IF(ISERROR(FIND(" ",AQ2,FIND(" ",AQ2)+1)),"",MID(AQ2,FIND(" ",AQ2)+4,2)),"")</f>
        <v/>
      </c>
      <c r="BC2" s="4"/>
      <c r="BD2" s="4" t="str">
        <f t="shared" ref="BD2:BD51" si="3">IF(AQ2="","",AQ2&amp;IF(AR2="","","&amp;br;"&amp;AR2)&amp;IF(AS2="","","&amp;br;"&amp;AS2))</f>
        <v>このクリーチャーが戦場に出たとき、エネルギー化3を行う。&amp;br;超過1：カードを1枚引く。</v>
      </c>
      <c r="BE2" s="33" t="str">
        <f>IF(AK2="","",VLOOKUP(AK2,BH:BJ,3,FALSE))</f>
        <v>When this creature enters the battlefield, Energize 3.&amp;br;Overload 1: Draw 1 card.</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28</v>
      </c>
      <c r="AG3" s="4" t="s">
        <v>31</v>
      </c>
      <c r="AH3" s="4"/>
      <c r="AI3" s="4">
        <v>6</v>
      </c>
      <c r="AJ3" s="4" t="s">
        <v>523</v>
      </c>
      <c r="AK3" s="4" t="s">
        <v>325</v>
      </c>
      <c r="AL3" s="4" t="s">
        <v>34</v>
      </c>
      <c r="AM3" s="4"/>
      <c r="AN3" s="4" t="s">
        <v>524</v>
      </c>
      <c r="AO3" s="4"/>
      <c r="AP3" s="4"/>
      <c r="AQ3" s="4" t="s">
        <v>525</v>
      </c>
      <c r="AR3" s="4"/>
      <c r="AS3" s="4"/>
      <c r="AT3" s="40">
        <v>42738</v>
      </c>
      <c r="AU3" s="4"/>
      <c r="AV3" s="4"/>
      <c r="AW3" s="4"/>
      <c r="AX3" s="4">
        <v>1</v>
      </c>
      <c r="AY3" s="4">
        <v>3</v>
      </c>
      <c r="AZ3" s="4" t="str">
        <f t="shared" si="0"/>
        <v>ジェ</v>
      </c>
      <c r="BA3" s="4" t="str">
        <f t="shared" si="1"/>
        <v/>
      </c>
      <c r="BB3" s="4" t="str">
        <f t="shared" si="2"/>
        <v/>
      </c>
      <c r="BC3" s="4"/>
      <c r="BD3" s="4" t="str">
        <f t="shared" si="3"/>
        <v>ジェム1個を起動する：あなたのターン終了時まで、このクリーチャーは「ブロックされない｣を得る。</v>
      </c>
      <c r="BE3" s="33" t="str">
        <f>IF(AK3="","",VLOOKUP(AK3,BH:BJ,3,FALSE))</f>
        <v>Activate 1: This creature gains Unblockable until the end of your turn.</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28</v>
      </c>
      <c r="AG4" s="4" t="s">
        <v>31</v>
      </c>
      <c r="AH4" s="4"/>
      <c r="AI4" s="4">
        <v>15</v>
      </c>
      <c r="AJ4" s="4" t="s">
        <v>526</v>
      </c>
      <c r="AK4" s="4" t="s">
        <v>344</v>
      </c>
      <c r="AL4" s="4" t="s">
        <v>34</v>
      </c>
      <c r="AM4" s="4"/>
      <c r="AN4" s="4" t="s">
        <v>527</v>
      </c>
      <c r="AO4" s="4"/>
      <c r="AP4" s="4"/>
      <c r="AQ4" s="4" t="s">
        <v>528</v>
      </c>
      <c r="AR4" s="4" t="s">
        <v>529</v>
      </c>
      <c r="AS4" s="4" t="s">
        <v>530</v>
      </c>
      <c r="AT4" s="40">
        <v>42892</v>
      </c>
      <c r="AU4" s="4"/>
      <c r="AV4" s="4"/>
      <c r="AW4" s="4"/>
      <c r="AX4" s="4">
        <v>6</v>
      </c>
      <c r="AY4" s="4">
        <v>6</v>
      </c>
      <c r="AZ4" s="4" t="str">
        <f t="shared" si="0"/>
        <v>ディ</v>
      </c>
      <c r="BA4" s="4" t="str">
        <f t="shared" si="1"/>
        <v/>
      </c>
      <c r="BB4" s="4" t="str">
        <f t="shared" si="2"/>
        <v/>
      </c>
      <c r="BC4" s="4"/>
      <c r="BD4" s="4" t="str">
        <f t="shared" si="3"/>
        <v>ディフェンダー&amp;br;このクリーチャーは攻撃できない&amp;br;このクリーチャーが戦場に出たとき、エネルギー化4を行う。&amp;br;超過1：あなたのターン終了時まで、このクリーチャーは「攻撃できない｣を失う。</v>
      </c>
      <c r="BE4" s="33" t="str">
        <f>IF(AK4="","",VLOOKUP(AK4,BH:BJ,3,FALSE))</f>
        <v>This creature Can't Attack.&amp;br;When this creature enters the battlefield, Energize 4.&amp;br;Overload 1: This creature loses Can't Attack until the end of your turn.</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28</v>
      </c>
      <c r="AG5" s="4" t="s">
        <v>31</v>
      </c>
      <c r="AH5" s="4"/>
      <c r="AI5" s="4">
        <v>7</v>
      </c>
      <c r="AJ5" s="4" t="s">
        <v>531</v>
      </c>
      <c r="AK5" s="4" t="s">
        <v>400</v>
      </c>
      <c r="AL5" s="4" t="s">
        <v>34</v>
      </c>
      <c r="AM5" s="4"/>
      <c r="AN5" s="4" t="s">
        <v>519</v>
      </c>
      <c r="AO5" s="4" t="s">
        <v>36</v>
      </c>
      <c r="AP5" s="4"/>
      <c r="AQ5" s="4" t="s">
        <v>532</v>
      </c>
      <c r="AR5" s="4"/>
      <c r="AS5" s="4"/>
      <c r="AT5" s="40">
        <v>42768</v>
      </c>
      <c r="AU5" s="4"/>
      <c r="AV5" s="4"/>
      <c r="AW5" s="4"/>
      <c r="AX5" s="4">
        <v>2</v>
      </c>
      <c r="AY5" s="4">
        <v>2</v>
      </c>
      <c r="AZ5" s="4" t="str">
        <f t="shared" si="0"/>
        <v>この</v>
      </c>
      <c r="BA5" s="4" t="str">
        <f t="shared" si="1"/>
        <v/>
      </c>
      <c r="BB5" s="4" t="str">
        <f t="shared" si="2"/>
        <v/>
      </c>
      <c r="BC5" s="4"/>
      <c r="BD5" s="4" t="str">
        <f t="shared" si="3"/>
        <v>このクリーチャーが戦場に出たとき、あなたはカードを1枚引く。</v>
      </c>
      <c r="BE5" s="33" t="str">
        <f>IF(AK5="","",VLOOKUP(AK5,BH:BJ,3,FALSE))</f>
        <v>When this creature enters the battlefield, you draw 1 card.</v>
      </c>
      <c r="BF5" s="12" t="s">
        <v>0</v>
      </c>
      <c r="BG5" s="3">
        <v>4</v>
      </c>
      <c r="BH5" s="3" t="s">
        <v>71</v>
      </c>
      <c r="BI5" s="3" t="s">
        <v>39</v>
      </c>
      <c r="BJ5" s="3" t="s">
        <v>72</v>
      </c>
    </row>
    <row r="6" spans="1:62">
      <c r="A6" s="3" t="str">
        <f t="shared" ref="A6:A69" si="4">CONCATENATE(C6,D6,E6,F6,G6,H6,I6,J6,K6,L6,M6,N6,O6,P6)</f>
        <v>*理論霊気学者/Aether Theorist</v>
      </c>
      <c r="B6" s="3" t="s">
        <v>0</v>
      </c>
      <c r="C6" s="3" t="str">
        <f>"*"&amp;R6&amp;"/"&amp;T6</f>
        <v>*理論霊気学者/Aether Theorist</v>
      </c>
      <c r="Q6" s="12" t="s">
        <v>9</v>
      </c>
      <c r="R6" s="13" t="str">
        <f>INDEX(AJ:AJ,W5+1)</f>
        <v>理論霊気学者</v>
      </c>
      <c r="S6" s="14" t="s">
        <v>10</v>
      </c>
      <c r="T6" s="13" t="str">
        <f>INDEX(AK:AK,W5+1)</f>
        <v>Aether Theorist</v>
      </c>
      <c r="U6" s="14"/>
      <c r="V6" s="15"/>
      <c r="W6" s="16"/>
      <c r="X6" s="12"/>
      <c r="Y6" s="31"/>
      <c r="Z6" s="31"/>
      <c r="AA6" s="32"/>
      <c r="AB6" s="3" t="s">
        <v>73</v>
      </c>
      <c r="AC6" s="3" t="s">
        <v>74</v>
      </c>
      <c r="AD6" s="19" t="s">
        <v>75</v>
      </c>
      <c r="AE6" s="27">
        <v>5</v>
      </c>
      <c r="AF6" s="28" t="s">
        <v>28</v>
      </c>
      <c r="AG6" s="4" t="s">
        <v>31</v>
      </c>
      <c r="AH6" s="4"/>
      <c r="AI6" s="4">
        <v>11</v>
      </c>
      <c r="AJ6" s="4" t="s">
        <v>533</v>
      </c>
      <c r="AK6" s="4" t="s">
        <v>488</v>
      </c>
      <c r="AL6" s="4" t="s">
        <v>34</v>
      </c>
      <c r="AM6" s="4"/>
      <c r="AN6" s="4" t="s">
        <v>534</v>
      </c>
      <c r="AO6" s="4"/>
      <c r="AP6" s="4"/>
      <c r="AQ6" s="4" t="s">
        <v>79</v>
      </c>
      <c r="AR6" s="4" t="s">
        <v>51</v>
      </c>
      <c r="AS6" s="4" t="s">
        <v>101</v>
      </c>
      <c r="AT6" s="40">
        <v>42738</v>
      </c>
      <c r="AU6" s="4"/>
      <c r="AV6" s="4"/>
      <c r="AW6" s="4"/>
      <c r="AX6" s="4">
        <v>1</v>
      </c>
      <c r="AY6" s="4">
        <v>3</v>
      </c>
      <c r="AZ6" s="4" t="str">
        <f t="shared" si="0"/>
        <v>ディ</v>
      </c>
      <c r="BA6" s="4" t="str">
        <f t="shared" si="1"/>
        <v/>
      </c>
      <c r="BB6" s="4" t="str">
        <f t="shared" si="2"/>
        <v/>
      </c>
      <c r="BC6" s="4"/>
      <c r="BD6" s="4" t="str">
        <f t="shared" si="3"/>
        <v>ディフェンダー&amp;br;このクリーチャーが戦場に出たとき、エネルギー化2を行う。&amp;br;超過2：このクリーチャーは+1/+1の修整を受ける。</v>
      </c>
      <c r="BE6" s="33" t="str">
        <f>IF(AK6="","",VLOOKUP(AK6,BH:BJ,3,FALSE))</f>
        <v>When this creature enters the battlefield, Energize 2.&amp;br;Overload 2: This creature gets +1/+1.</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青</v>
      </c>
      <c r="S7" s="18" t="s">
        <v>7</v>
      </c>
      <c r="T7" s="13" t="str">
        <f>INDEX(AG:AG,W5+1)</f>
        <v>コモン</v>
      </c>
      <c r="U7" s="18" t="s">
        <v>8</v>
      </c>
      <c r="V7" s="13">
        <f>INDEX(AI:AI,W5+1)</f>
        <v>9</v>
      </c>
      <c r="W7" s="19"/>
      <c r="X7" s="13" t="str">
        <f>INDEX(AQ:AQ,W5+1)</f>
        <v>このクリーチャーが戦場に出たとき、エネルギー化3を行う。</v>
      </c>
      <c r="Y7" s="31"/>
      <c r="Z7" s="31"/>
      <c r="AA7" s="32"/>
      <c r="AB7" s="3" t="s">
        <v>85</v>
      </c>
      <c r="AC7" s="3" t="s">
        <v>86</v>
      </c>
      <c r="AD7" s="19" t="s">
        <v>87</v>
      </c>
      <c r="AE7" s="27">
        <v>6</v>
      </c>
      <c r="AF7" s="28" t="s">
        <v>28</v>
      </c>
      <c r="AG7" s="4" t="s">
        <v>31</v>
      </c>
      <c r="AH7" s="4"/>
      <c r="AI7" s="4">
        <v>7</v>
      </c>
      <c r="AJ7" s="4" t="s">
        <v>535</v>
      </c>
      <c r="AK7" s="4" t="s">
        <v>498</v>
      </c>
      <c r="AL7" s="4" t="s">
        <v>34</v>
      </c>
      <c r="AM7" s="4"/>
      <c r="AN7" s="4" t="s">
        <v>519</v>
      </c>
      <c r="AO7" s="4" t="s">
        <v>78</v>
      </c>
      <c r="AP7" s="4"/>
      <c r="AQ7" s="4" t="s">
        <v>536</v>
      </c>
      <c r="AR7" s="4"/>
      <c r="AS7" s="4"/>
      <c r="AT7" s="40">
        <v>42768</v>
      </c>
      <c r="AU7" s="4"/>
      <c r="AV7" s="4"/>
      <c r="AW7" s="4"/>
      <c r="AX7" s="4">
        <v>2</v>
      </c>
      <c r="AY7" s="4">
        <v>2</v>
      </c>
      <c r="AZ7" s="4" t="str">
        <f t="shared" si="0"/>
        <v>あな</v>
      </c>
      <c r="BA7" s="4" t="str">
        <f t="shared" si="1"/>
        <v/>
      </c>
      <c r="BB7" s="4" t="str">
        <f t="shared" si="2"/>
        <v/>
      </c>
      <c r="BC7" s="4"/>
      <c r="BD7" s="4" t="str">
        <f t="shared" si="3"/>
        <v>あなたが呪文かサポートかクリーチャーを唱えたとき、あなたのターン終了時まで、このクリーチャーは+1/+1の修整を受ける。</v>
      </c>
      <c r="BE7" s="33" t="str">
        <f>IF(AK7="","",VLOOKUP(AK7,BH:BJ,3,FALSE))</f>
        <v>When you cast a spell, support or creature, this creature gets +1/+1 until the end of your turn.</v>
      </c>
      <c r="BF7" s="12" t="s">
        <v>0</v>
      </c>
      <c r="BG7" s="3">
        <v>6</v>
      </c>
      <c r="BH7" s="3" t="s">
        <v>90</v>
      </c>
      <c r="BI7" s="3" t="s">
        <v>39</v>
      </c>
      <c r="BJ7" s="3" t="s">
        <v>91</v>
      </c>
    </row>
    <row r="8" spans="1:62">
      <c r="A8" s="3" t="str">
        <f t="shared" si="4"/>
        <v>|色|青|レアリティ|コモン|マナコスト|9|</v>
      </c>
      <c r="B8" s="3" t="s">
        <v>0</v>
      </c>
      <c r="C8" s="3" t="s">
        <v>83</v>
      </c>
      <c r="D8" s="7" t="s">
        <v>6</v>
      </c>
      <c r="E8" s="3" t="s">
        <v>83</v>
      </c>
      <c r="F8" s="3" t="str">
        <f>IF(R7=0,"",R7)</f>
        <v>青</v>
      </c>
      <c r="G8" s="3" t="s">
        <v>83</v>
      </c>
      <c r="H8" s="7" t="s">
        <v>92</v>
      </c>
      <c r="I8" s="3" t="s">
        <v>83</v>
      </c>
      <c r="J8" s="3" t="str">
        <f>IF(T7=0,"",T7)</f>
        <v>コモン</v>
      </c>
      <c r="K8" s="3" t="s">
        <v>83</v>
      </c>
      <c r="L8" s="7" t="s">
        <v>93</v>
      </c>
      <c r="M8" s="3" t="s">
        <v>83</v>
      </c>
      <c r="N8" s="3">
        <f>IF(V7=0,"",V7)</f>
        <v>9</v>
      </c>
      <c r="O8" s="3" t="s">
        <v>83</v>
      </c>
      <c r="Q8" s="12" t="s">
        <v>11</v>
      </c>
      <c r="R8" s="13" t="str">
        <f>INDEX(AL:AL,W5+1)</f>
        <v>クリーチャー</v>
      </c>
      <c r="S8" s="18" t="s">
        <v>94</v>
      </c>
      <c r="T8" s="13" t="str">
        <f>INDEX(AN:AN,W5+1)</f>
        <v>ヴィダルケン</v>
      </c>
      <c r="U8" s="13" t="str">
        <f>INDEX(AO:AO,W5+1)</f>
        <v>ならず者</v>
      </c>
      <c r="V8" s="13">
        <f>INDEX(AP:AP,W5+1)</f>
        <v>0</v>
      </c>
      <c r="W8" s="19"/>
      <c r="X8" s="13" t="str">
        <f>INDEX(AZ:AZ,W5+1)</f>
        <v>この</v>
      </c>
      <c r="Y8" s="13" t="str">
        <f>INDEX(BA:BA,W5+1)</f>
        <v/>
      </c>
      <c r="Z8" s="13" t="str">
        <f>INDEX(BB:BB,W5+1)</f>
        <v/>
      </c>
      <c r="AA8" s="13">
        <f>INDEX(BC:BC,W5+1)</f>
        <v>0</v>
      </c>
      <c r="AB8" s="3" t="s">
        <v>95</v>
      </c>
      <c r="AC8" s="3" t="s">
        <v>96</v>
      </c>
      <c r="AD8" s="19" t="s">
        <v>97</v>
      </c>
      <c r="AE8" s="27">
        <v>7</v>
      </c>
      <c r="AF8" s="28" t="s">
        <v>28</v>
      </c>
      <c r="AG8" s="4" t="s">
        <v>31</v>
      </c>
      <c r="AH8" s="4"/>
      <c r="AI8" s="4">
        <v>5</v>
      </c>
      <c r="AJ8" s="4" t="s">
        <v>537</v>
      </c>
      <c r="AK8" s="4" t="s">
        <v>510</v>
      </c>
      <c r="AL8" s="4" t="s">
        <v>34</v>
      </c>
      <c r="AM8" s="4"/>
      <c r="AN8" s="4" t="s">
        <v>69</v>
      </c>
      <c r="AO8" s="4" t="s">
        <v>36</v>
      </c>
      <c r="AP8" s="4"/>
      <c r="AQ8" s="4" t="s">
        <v>538</v>
      </c>
      <c r="AR8" s="4"/>
      <c r="AS8" s="4"/>
      <c r="AT8" s="40">
        <v>42768</v>
      </c>
      <c r="AU8" s="4"/>
      <c r="AV8" s="4"/>
      <c r="AW8" s="4"/>
      <c r="AX8" s="4">
        <v>2</v>
      </c>
      <c r="AY8" s="4">
        <v>2</v>
      </c>
      <c r="AZ8" s="4" t="str">
        <f t="shared" si="0"/>
        <v>あな</v>
      </c>
      <c r="BA8" s="4" t="str">
        <f t="shared" si="1"/>
        <v/>
      </c>
      <c r="BB8" s="4" t="str">
        <f t="shared" si="2"/>
        <v/>
      </c>
      <c r="BC8" s="4"/>
      <c r="BD8" s="4" t="str">
        <f t="shared" si="3"/>
        <v>あなたがコントロールするサポートがボードに出たとき、あなたのターン終了時まで、このクリーチャーは+飛行を得る。</v>
      </c>
      <c r="BE8" s="33" t="str">
        <f>IF(AK8="","",VLOOKUP(AK8,BH:BJ,3,FALSE))</f>
        <v>When a support you control enters the board, this creature gains Flying until the end of your turn.</v>
      </c>
      <c r="BF8" s="12" t="s">
        <v>0</v>
      </c>
      <c r="BG8" s="3">
        <v>7</v>
      </c>
      <c r="BH8" s="3" t="s">
        <v>102</v>
      </c>
      <c r="BI8" s="3" t="s">
        <v>39</v>
      </c>
      <c r="BJ8" s="3" t="s">
        <v>103</v>
      </c>
    </row>
    <row r="9" spans="1:62">
      <c r="A9" s="3" t="str">
        <f t="shared" si="4"/>
        <v>|種別|クリーチャー|サブタイプ|ヴィダルケン|ならず者||</v>
      </c>
      <c r="B9" s="3" t="s">
        <v>0</v>
      </c>
      <c r="C9" s="3" t="s">
        <v>83</v>
      </c>
      <c r="D9" s="7" t="s">
        <v>11</v>
      </c>
      <c r="E9" s="3" t="s">
        <v>83</v>
      </c>
      <c r="F9" s="3" t="str">
        <f>IF(R8=0,"",R8)</f>
        <v>クリーチャー</v>
      </c>
      <c r="G9" s="3" t="s">
        <v>83</v>
      </c>
      <c r="H9" s="7" t="s">
        <v>104</v>
      </c>
      <c r="I9" s="3" t="s">
        <v>83</v>
      </c>
      <c r="J9" s="3" t="str">
        <f>IF(T8=0,"",T8)</f>
        <v>ヴィダルケン</v>
      </c>
      <c r="K9" s="3" t="s">
        <v>83</v>
      </c>
      <c r="L9" s="3" t="str">
        <f>IF(U8=0,"",U8)</f>
        <v>ならず者</v>
      </c>
      <c r="M9" s="3" t="s">
        <v>83</v>
      </c>
      <c r="N9" s="3" t="str">
        <f>IF(V8=0,"",V8)</f>
        <v/>
      </c>
      <c r="O9" s="3" t="s">
        <v>83</v>
      </c>
      <c r="Q9" s="12" t="s">
        <v>105</v>
      </c>
      <c r="R9" s="13" t="str">
        <f>INDEX(BD:BD,W5+1)</f>
        <v>このクリーチャーが戦場に出たとき、エネルギー化3を行う。&amp;br;超過1：カードを1枚引く。</v>
      </c>
      <c r="S9" s="14"/>
      <c r="T9" s="14"/>
      <c r="U9" s="14"/>
      <c r="V9" s="15"/>
      <c r="W9" s="19"/>
      <c r="X9" s="11" t="s">
        <v>0</v>
      </c>
      <c r="Y9" s="11"/>
      <c r="Z9" s="11"/>
      <c r="AA9" s="33" t="s">
        <v>0</v>
      </c>
      <c r="AB9" s="3" t="s">
        <v>106</v>
      </c>
      <c r="AC9" s="3" t="s">
        <v>107</v>
      </c>
      <c r="AD9" s="19" t="s">
        <v>108</v>
      </c>
      <c r="AE9" s="27">
        <v>8</v>
      </c>
      <c r="AF9" s="28" t="s">
        <v>28</v>
      </c>
      <c r="AG9" s="4" t="s">
        <v>31</v>
      </c>
      <c r="AH9" s="4"/>
      <c r="AI9" s="4">
        <v>6</v>
      </c>
      <c r="AJ9" s="4" t="s">
        <v>539</v>
      </c>
      <c r="AK9" s="4" t="s">
        <v>540</v>
      </c>
      <c r="AL9" s="4" t="s">
        <v>34</v>
      </c>
      <c r="AM9" s="4"/>
      <c r="AN9" s="4" t="s">
        <v>541</v>
      </c>
      <c r="AO9" s="4"/>
      <c r="AP9" s="4"/>
      <c r="AQ9" s="4" t="s">
        <v>50</v>
      </c>
      <c r="AR9" s="4"/>
      <c r="AS9" s="4"/>
      <c r="AT9" s="40">
        <v>42768</v>
      </c>
      <c r="AU9" s="4"/>
      <c r="AV9" s="4"/>
      <c r="AW9" s="4"/>
      <c r="AX9" s="4">
        <v>2</v>
      </c>
      <c r="AY9" s="4">
        <v>2</v>
      </c>
      <c r="AZ9" s="4" t="str">
        <f t="shared" si="0"/>
        <v>飛行</v>
      </c>
      <c r="BA9" s="4" t="str">
        <f t="shared" si="1"/>
        <v/>
      </c>
      <c r="BB9" s="4" t="str">
        <f t="shared" si="2"/>
        <v/>
      </c>
      <c r="BC9" s="4"/>
      <c r="BD9" s="4" t="str">
        <f t="shared" si="3"/>
        <v>飛行</v>
      </c>
      <c r="BE9" s="33"/>
      <c r="BF9" s="12" t="s">
        <v>0</v>
      </c>
      <c r="BG9" s="3">
        <v>8</v>
      </c>
      <c r="BH9" s="3" t="s">
        <v>113</v>
      </c>
      <c r="BI9" s="3" t="s">
        <v>39</v>
      </c>
      <c r="BJ9" s="3" t="s">
        <v>114</v>
      </c>
    </row>
    <row r="10" spans="1:62">
      <c r="A10" s="3" t="str">
        <f t="shared" si="4"/>
        <v>|テキスト|&gt;|&gt;|&gt;|&gt;|このクリーチャーが戦場に出たとき、エネルギー化3を行う。&amp;br;超過1：カードを1枚引く。|</v>
      </c>
      <c r="B10" s="3" t="s">
        <v>0</v>
      </c>
      <c r="C10" s="3" t="s">
        <v>83</v>
      </c>
      <c r="D10" s="7" t="s">
        <v>105</v>
      </c>
      <c r="E10" s="3" t="s">
        <v>83</v>
      </c>
      <c r="F10" s="7" t="s">
        <v>115</v>
      </c>
      <c r="G10" s="3" t="s">
        <v>83</v>
      </c>
      <c r="H10" s="7" t="s">
        <v>115</v>
      </c>
      <c r="I10" s="3" t="s">
        <v>83</v>
      </c>
      <c r="J10" s="7" t="s">
        <v>115</v>
      </c>
      <c r="K10" s="3" t="s">
        <v>83</v>
      </c>
      <c r="L10" s="7" t="s">
        <v>115</v>
      </c>
      <c r="M10" s="3" t="s">
        <v>83</v>
      </c>
      <c r="N10" s="3" t="str">
        <f>IF(R9=0,"",R9)</f>
        <v>このクリーチャーが戦場に出たとき、エネルギー化3を行う。&amp;br;超過1：カードを1枚引く。</v>
      </c>
      <c r="O10" s="3" t="s">
        <v>83</v>
      </c>
      <c r="Q10" s="17" t="s">
        <v>27</v>
      </c>
      <c r="R10" s="13" t="str">
        <f>INDEX(BE:BE,W5+1)</f>
        <v>When this creature enters the battlefield, Energize 3.&amp;br;Overload 1: Draw 1 card.</v>
      </c>
      <c r="S10" s="12" t="s">
        <v>116</v>
      </c>
      <c r="T10" s="13" t="str">
        <f>IF(X10="","",X10&amp;IF(Y10="",""," "&amp;Y10)&amp;IF(Z10="",""," "&amp;Z10)&amp;IF(AA10="",""," "&amp;AA10))</f>
        <v/>
      </c>
      <c r="U10" s="14"/>
      <c r="V10" s="15"/>
      <c r="W10" s="19" t="s">
        <v>116</v>
      </c>
      <c r="X10" s="12" t="str">
        <f t="shared" ref="X10:AA10" si="6">IF(ISERROR(IF(LEN(X9)&gt;1,X9,VLOOKUP(X8,$AC:$AD,2,FALSE))),"",IF(LEN(X9)&gt;1,X9,VLOOKUP(X8,$AC:$AD,2,FALSE)))</f>
        <v/>
      </c>
      <c r="Y10" s="12" t="str">
        <f t="shared" si="6"/>
        <v/>
      </c>
      <c r="Z10" s="12" t="str">
        <f t="shared" si="6"/>
        <v/>
      </c>
      <c r="AA10" s="12" t="str">
        <f t="shared" si="6"/>
        <v> </v>
      </c>
      <c r="AB10" s="3" t="s">
        <v>117</v>
      </c>
      <c r="AC10" s="3" t="s">
        <v>118</v>
      </c>
      <c r="AD10" s="19" t="s">
        <v>119</v>
      </c>
      <c r="AE10" s="27">
        <v>9</v>
      </c>
      <c r="AF10" s="28" t="s">
        <v>28</v>
      </c>
      <c r="AG10" s="4" t="s">
        <v>31</v>
      </c>
      <c r="AH10" s="4"/>
      <c r="AI10" s="4">
        <v>6</v>
      </c>
      <c r="AJ10" s="4" t="s">
        <v>542</v>
      </c>
      <c r="AK10" s="4" t="s">
        <v>90</v>
      </c>
      <c r="AL10" s="4" t="s">
        <v>111</v>
      </c>
      <c r="AM10" s="4"/>
      <c r="AN10" s="4"/>
      <c r="AO10" s="4"/>
      <c r="AP10" s="4"/>
      <c r="AQ10" s="4" t="s">
        <v>543</v>
      </c>
      <c r="AR10" s="4"/>
      <c r="AS10" s="4"/>
      <c r="AT10" s="40"/>
      <c r="AU10" s="4"/>
      <c r="AV10" s="4"/>
      <c r="AW10" s="4"/>
      <c r="AX10" s="4" t="s">
        <v>54</v>
      </c>
      <c r="AY10" s="4" t="s">
        <v>54</v>
      </c>
      <c r="AZ10" s="4" t="str">
        <f t="shared" si="0"/>
        <v>あな</v>
      </c>
      <c r="BA10" s="4" t="str">
        <f t="shared" si="1"/>
        <v/>
      </c>
      <c r="BB10" s="4" t="str">
        <f t="shared" si="2"/>
        <v/>
      </c>
      <c r="BC10" s="4"/>
      <c r="BD10" s="4" t="str">
        <f t="shared" si="3"/>
        <v>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BE10" s="33" t="str">
        <f>IF(AK10="","",VLOOKUP(AK10,BH:BJ,3,FALSE))</f>
        <v>If you and your opponent have 5 or less cards in hand, target creature you control is Returned to your hand and target creature your opponent controls is Returned to its hand.</v>
      </c>
      <c r="BF10" s="12" t="s">
        <v>0</v>
      </c>
      <c r="BG10" s="3">
        <v>9</v>
      </c>
      <c r="BH10" s="3" t="s">
        <v>123</v>
      </c>
      <c r="BI10" s="3" t="s">
        <v>39</v>
      </c>
      <c r="BJ10" s="3" t="s">
        <v>124</v>
      </c>
    </row>
    <row r="11" spans="1:62">
      <c r="A11" s="3" t="str">
        <f t="shared" si="4"/>
        <v>|英テキスト|&gt;|&gt;|&gt;|&gt;|When this creature enters the battlefield, Energize 3.&amp;br;Overload 1: Draw 1 card.|</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this creature enters the battlefield, Energize 3.&amp;br;Overload 1: Draw 1 card.</v>
      </c>
      <c r="O11" s="3" t="s">
        <v>83</v>
      </c>
      <c r="Q11" s="12" t="s">
        <v>18</v>
      </c>
      <c r="R11" s="13" t="str">
        <f>IF(INDEX(AX:AX,W5+1)="",0,INDEX(AX:AX,W5+1)&amp;"/"&amp;INDEX(AY:AY,W5+1))</f>
        <v>1/3</v>
      </c>
      <c r="S11" s="14"/>
      <c r="T11" s="14"/>
      <c r="U11" s="14"/>
      <c r="V11" s="15"/>
      <c r="W11" s="19"/>
      <c r="X11" s="12"/>
      <c r="Y11" s="31"/>
      <c r="Z11" s="31"/>
      <c r="AA11" s="32"/>
      <c r="AB11" s="3" t="s">
        <v>126</v>
      </c>
      <c r="AC11" s="3" t="s">
        <v>127</v>
      </c>
      <c r="AD11" s="19" t="s">
        <v>128</v>
      </c>
      <c r="AE11" s="27">
        <v>10</v>
      </c>
      <c r="AF11" s="28" t="s">
        <v>28</v>
      </c>
      <c r="AG11" s="4" t="s">
        <v>31</v>
      </c>
      <c r="AH11" s="4"/>
      <c r="AI11" s="4">
        <v>6</v>
      </c>
      <c r="AJ11" s="4" t="s">
        <v>544</v>
      </c>
      <c r="AK11" s="4" t="s">
        <v>439</v>
      </c>
      <c r="AL11" s="4" t="s">
        <v>111</v>
      </c>
      <c r="AM11" s="4"/>
      <c r="AN11" s="4"/>
      <c r="AO11" s="4"/>
      <c r="AP11" s="4"/>
      <c r="AQ11" s="4" t="s">
        <v>545</v>
      </c>
      <c r="AR11" s="4"/>
      <c r="AS11" s="4"/>
      <c r="AT11" s="40"/>
      <c r="AU11" s="4"/>
      <c r="AV11" s="4"/>
      <c r="AW11" s="4"/>
      <c r="AX11" s="4" t="s">
        <v>54</v>
      </c>
      <c r="AY11" s="4" t="s">
        <v>54</v>
      </c>
      <c r="AZ11" s="4" t="str">
        <f t="shared" si="0"/>
        <v>対戦</v>
      </c>
      <c r="BA11" s="4" t="str">
        <f t="shared" si="1"/>
        <v/>
      </c>
      <c r="BB11" s="4" t="str">
        <f t="shared" si="2"/>
        <v/>
      </c>
      <c r="BC11" s="4"/>
      <c r="BD11" s="4" t="str">
        <f t="shared" si="3"/>
        <v>対戦相手がコントロールする最初の無色でないカードからすべてのマナを吸収する。</v>
      </c>
      <c r="BE11" s="33" t="str">
        <f>IF(AK11="","",VLOOKUP(AK11,BH:BJ,3,FALSE))</f>
        <v>The first non-colorless card your opponent controls is fully drained of all mana.</v>
      </c>
      <c r="BF11" s="12" t="s">
        <v>0</v>
      </c>
      <c r="BG11" s="3">
        <v>10</v>
      </c>
      <c r="BH11" s="3" t="s">
        <v>132</v>
      </c>
      <c r="BI11" s="3" t="s">
        <v>39</v>
      </c>
      <c r="BJ11" s="3" t="s">
        <v>133</v>
      </c>
    </row>
    <row r="12" spans="1:62">
      <c r="A12" s="3" t="str">
        <f t="shared" si="4"/>
        <v>|PT|&gt;|1/3|シールド数|&gt;||</v>
      </c>
      <c r="B12" s="3" t="s">
        <v>0</v>
      </c>
      <c r="C12" s="3" t="s">
        <v>83</v>
      </c>
      <c r="D12" s="3" t="s">
        <v>18</v>
      </c>
      <c r="E12" s="3" t="s">
        <v>83</v>
      </c>
      <c r="F12" s="3" t="s">
        <v>115</v>
      </c>
      <c r="G12" s="3" t="s">
        <v>83</v>
      </c>
      <c r="H12" s="3" t="str">
        <f>IF(R11=0,"",R11)</f>
        <v>1/3</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28</v>
      </c>
      <c r="AG12" s="4" t="s">
        <v>31</v>
      </c>
      <c r="AH12" s="4"/>
      <c r="AI12" s="4">
        <v>6</v>
      </c>
      <c r="AJ12" s="4" t="s">
        <v>546</v>
      </c>
      <c r="AK12" s="4" t="s">
        <v>482</v>
      </c>
      <c r="AL12" s="4" t="s">
        <v>111</v>
      </c>
      <c r="AM12" s="4"/>
      <c r="AN12" s="4"/>
      <c r="AO12" s="4"/>
      <c r="AP12" s="4"/>
      <c r="AQ12" s="4" t="s">
        <v>547</v>
      </c>
      <c r="AR12" s="4"/>
      <c r="AS12" s="4"/>
      <c r="AT12" s="40"/>
      <c r="AU12" s="4"/>
      <c r="AV12" s="4"/>
      <c r="AW12" s="4"/>
      <c r="AX12" s="4" t="s">
        <v>54</v>
      </c>
      <c r="AY12" s="4" t="s">
        <v>54</v>
      </c>
      <c r="AZ12" s="4" t="str">
        <f t="shared" si="0"/>
        <v>あな</v>
      </c>
      <c r="BA12" s="4" t="str">
        <f t="shared" si="1"/>
        <v/>
      </c>
      <c r="BB12" s="4" t="str">
        <f t="shared" si="2"/>
        <v/>
      </c>
      <c r="BC12" s="4"/>
      <c r="BD12" s="4" t="str">
        <f t="shared" si="3"/>
        <v>あなたはカードを3枚引く。</v>
      </c>
      <c r="BE12" s="33" t="str">
        <f>IF(AK12="","",VLOOKUP(AK12,BH:BJ,3,FALSE))</f>
        <v>You draw 3 cards.</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28</v>
      </c>
      <c r="AG13" s="4" t="s">
        <v>55</v>
      </c>
      <c r="AH13" s="4"/>
      <c r="AI13" s="4">
        <v>10</v>
      </c>
      <c r="AJ13" s="4" t="s">
        <v>548</v>
      </c>
      <c r="AK13" s="4" t="s">
        <v>304</v>
      </c>
      <c r="AL13" s="4" t="s">
        <v>34</v>
      </c>
      <c r="AM13" s="4"/>
      <c r="AN13" s="4" t="s">
        <v>69</v>
      </c>
      <c r="AO13" s="4" t="s">
        <v>36</v>
      </c>
      <c r="AP13" s="4"/>
      <c r="AQ13" s="4" t="s">
        <v>50</v>
      </c>
      <c r="AR13" s="4" t="s">
        <v>549</v>
      </c>
      <c r="AS13" s="4"/>
      <c r="AT13" s="40">
        <v>42799</v>
      </c>
      <c r="AU13" s="4"/>
      <c r="AV13" s="4"/>
      <c r="AW13" s="4"/>
      <c r="AX13" s="4">
        <v>3</v>
      </c>
      <c r="AY13" s="4">
        <v>5</v>
      </c>
      <c r="AZ13" s="4" t="str">
        <f t="shared" si="0"/>
        <v>飛行</v>
      </c>
      <c r="BA13" s="4" t="str">
        <f t="shared" si="1"/>
        <v/>
      </c>
      <c r="BB13" s="4" t="str">
        <f t="shared" si="2"/>
        <v/>
      </c>
      <c r="BC13" s="4"/>
      <c r="BD13" s="4" t="str">
        <f t="shared" si="3"/>
        <v>飛行&amp;br;このクリーチャーが戦場に出たとき、あなたは飛行を持つ1/1の飛行機械･トークンを2体召喚する。</v>
      </c>
      <c r="BE13" s="33" t="str">
        <f>IF(AK13="","",VLOOKUP(AK13,BH:BJ,3,FALSE))</f>
        <v>When this creature enters the battlefield, you summon 2 1/1 Thopter tokens with Flying.</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
        <v>28</v>
      </c>
      <c r="AG14" s="4" t="s">
        <v>55</v>
      </c>
      <c r="AH14" s="4"/>
      <c r="AI14" s="4">
        <v>9</v>
      </c>
      <c r="AJ14" s="4" t="s">
        <v>550</v>
      </c>
      <c r="AK14" s="4" t="s">
        <v>334</v>
      </c>
      <c r="AL14" s="4" t="s">
        <v>34</v>
      </c>
      <c r="AM14" s="4"/>
      <c r="AN14" s="4" t="s">
        <v>49</v>
      </c>
      <c r="AO14" s="4"/>
      <c r="AP14" s="4"/>
      <c r="AQ14" s="4" t="s">
        <v>50</v>
      </c>
      <c r="AR14" s="4" t="s">
        <v>551</v>
      </c>
      <c r="AS14" s="4"/>
      <c r="AT14" s="40">
        <v>42799</v>
      </c>
      <c r="AU14" s="4"/>
      <c r="AV14" s="4"/>
      <c r="AW14" s="4"/>
      <c r="AX14" s="4">
        <v>3</v>
      </c>
      <c r="AY14" s="4">
        <v>5</v>
      </c>
      <c r="AZ14" s="4" t="str">
        <f t="shared" si="0"/>
        <v>飛行</v>
      </c>
      <c r="BA14" s="4" t="str">
        <f t="shared" si="1"/>
        <v/>
      </c>
      <c r="BB14" s="4" t="str">
        <f t="shared" si="2"/>
        <v/>
      </c>
      <c r="BC14" s="4"/>
      <c r="BD14" s="4" t="str">
        <f t="shared" si="3"/>
        <v>飛行&amp;br;このクリーチャーが戦場に出たとき、あなたのライブラリーの次のカード4枚から1枚を取ってくる。</v>
      </c>
      <c r="BE14" s="33" t="str">
        <f>IF(AK14="","",VLOOKUP(AK14,BH:BJ,3,FALSE))</f>
        <v>When this creature enters the battlefield, fetch one of the next 4 cards in your library.</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
        <v>28</v>
      </c>
      <c r="AG15" s="4" t="s">
        <v>55</v>
      </c>
      <c r="AH15" s="4"/>
      <c r="AI15" s="4">
        <v>9</v>
      </c>
      <c r="AJ15" s="4" t="s">
        <v>552</v>
      </c>
      <c r="AK15" s="4" t="s">
        <v>353</v>
      </c>
      <c r="AL15" s="4" t="s">
        <v>34</v>
      </c>
      <c r="AM15" s="4"/>
      <c r="AN15" s="4" t="s">
        <v>519</v>
      </c>
      <c r="AO15" s="4" t="s">
        <v>78</v>
      </c>
      <c r="AP15" s="4"/>
      <c r="AQ15" s="4" t="s">
        <v>51</v>
      </c>
      <c r="AR15" s="4" t="s">
        <v>553</v>
      </c>
      <c r="AS15" s="4"/>
      <c r="AT15" s="40">
        <v>42798</v>
      </c>
      <c r="AU15" s="4"/>
      <c r="AV15" s="4"/>
      <c r="AW15" s="4"/>
      <c r="AX15" s="4">
        <v>3</v>
      </c>
      <c r="AY15" s="4">
        <v>4</v>
      </c>
      <c r="AZ15" s="4" t="str">
        <f t="shared" si="0"/>
        <v>この</v>
      </c>
      <c r="BA15" s="4" t="str">
        <f t="shared" si="1"/>
        <v/>
      </c>
      <c r="BB15" s="4" t="str">
        <f t="shared" si="2"/>
        <v/>
      </c>
      <c r="BC15" s="4"/>
      <c r="BD15" s="4" t="str">
        <f t="shared" si="3"/>
        <v>このクリーチャーが戦場に出たとき、エネルギー化2を行う。&amp;br;超過1：あなたのターン終了時まで、対戦相手がコントロールする最初のクリーチャーを無効化する。</v>
      </c>
      <c r="BE15" s="33" t="str">
        <f>IF(AK15="","",VLOOKUP(AK15,BH:BJ,3,FALSE))</f>
        <v>When this creature enters the battlefield, Energize 2.&amp;br;Overload 1: The first creature your opponent controls is Disabled until the end of your turn.</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28</v>
      </c>
      <c r="AG16" s="4" t="s">
        <v>55</v>
      </c>
      <c r="AH16" s="4"/>
      <c r="AI16" s="4">
        <v>9</v>
      </c>
      <c r="AJ16" s="4" t="s">
        <v>554</v>
      </c>
      <c r="AK16" s="4" t="s">
        <v>366</v>
      </c>
      <c r="AL16" s="4" t="s">
        <v>34</v>
      </c>
      <c r="AM16" s="4"/>
      <c r="AN16" s="4" t="s">
        <v>555</v>
      </c>
      <c r="AO16" s="4"/>
      <c r="AP16" s="4"/>
      <c r="AQ16" s="4" t="s">
        <v>556</v>
      </c>
      <c r="AR16" s="4"/>
      <c r="AS16" s="4"/>
      <c r="AT16" s="40">
        <v>42828</v>
      </c>
      <c r="AU16" s="4"/>
      <c r="AV16" s="4"/>
      <c r="AW16" s="4"/>
      <c r="AX16" s="4">
        <v>4</v>
      </c>
      <c r="AY16" s="4">
        <v>3</v>
      </c>
      <c r="AZ16" s="4" t="str">
        <f t="shared" si="0"/>
        <v>飛行</v>
      </c>
      <c r="BA16" s="4" t="str">
        <f t="shared" si="1"/>
        <v>ディ</v>
      </c>
      <c r="BB16" s="4" t="str">
        <f t="shared" si="2"/>
        <v/>
      </c>
      <c r="BC16" s="4"/>
      <c r="BD16" s="4" t="str">
        <f t="shared" si="3"/>
        <v>飛行 ディフェンダー</v>
      </c>
      <c r="BE16" s="33" t="str">
        <f>IF(AK16="","",VLOOKUP(AK16,BH:BJ,3,FALSE))</f>
        <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
        <v>28</v>
      </c>
      <c r="AG17" s="4" t="s">
        <v>55</v>
      </c>
      <c r="AH17" s="4"/>
      <c r="AI17" s="4">
        <v>12</v>
      </c>
      <c r="AJ17" s="4" t="s">
        <v>557</v>
      </c>
      <c r="AK17" s="4" t="s">
        <v>388</v>
      </c>
      <c r="AL17" s="4" t="s">
        <v>34</v>
      </c>
      <c r="AM17" s="4"/>
      <c r="AN17" s="4" t="s">
        <v>519</v>
      </c>
      <c r="AO17" s="4" t="s">
        <v>558</v>
      </c>
      <c r="AP17" s="4"/>
      <c r="AQ17" s="4" t="s">
        <v>51</v>
      </c>
      <c r="AR17" s="4" t="s">
        <v>559</v>
      </c>
      <c r="AS17" s="4"/>
      <c r="AT17" s="40">
        <v>42798</v>
      </c>
      <c r="AU17" s="4"/>
      <c r="AV17" s="4"/>
      <c r="AW17" s="4"/>
      <c r="AX17" s="4">
        <v>3</v>
      </c>
      <c r="AY17" s="4">
        <v>4</v>
      </c>
      <c r="AZ17" s="4" t="str">
        <f t="shared" si="0"/>
        <v>この</v>
      </c>
      <c r="BA17" s="4" t="str">
        <f t="shared" si="1"/>
        <v/>
      </c>
      <c r="BB17" s="4" t="str">
        <f t="shared" si="2"/>
        <v/>
      </c>
      <c r="BC17" s="4"/>
      <c r="BD17" s="4" t="str">
        <f t="shared" si="3"/>
        <v>このクリーチャーが戦場に出たとき、エネルギー化2を行う。&amp;br;超過2：対戦相手の手札の最初のカードを対戦相手のライブラリーの一番上に移動する。</v>
      </c>
      <c r="BE17" s="33" t="str">
        <f>IF(AK17="","",VLOOKUP(AK17,BH:BJ,3,FALSE))</f>
        <v>When this creature enters the battlefield, Energize 2.&amp;br;Overload 2: The first card in your opponent's hand is moved to the top of your opponent's library.</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28</v>
      </c>
      <c r="AG18" s="4" t="s">
        <v>55</v>
      </c>
      <c r="AH18" s="4"/>
      <c r="AI18" s="4">
        <v>8</v>
      </c>
      <c r="AJ18" s="4" t="s">
        <v>560</v>
      </c>
      <c r="AK18" s="4" t="s">
        <v>71</v>
      </c>
      <c r="AL18" s="4" t="s">
        <v>111</v>
      </c>
      <c r="AM18" s="4"/>
      <c r="AN18" s="4"/>
      <c r="AO18" s="4"/>
      <c r="AP18" s="4"/>
      <c r="AQ18" s="4" t="s">
        <v>561</v>
      </c>
      <c r="AR18" s="4"/>
      <c r="AS18" s="4"/>
      <c r="AT18" s="40"/>
      <c r="AU18" s="4"/>
      <c r="AV18" s="4"/>
      <c r="AW18" s="4"/>
      <c r="AX18" s="4" t="s">
        <v>54</v>
      </c>
      <c r="AY18" s="4" t="s">
        <v>54</v>
      </c>
      <c r="AZ18" s="4" t="str">
        <f t="shared" si="0"/>
        <v>クリ</v>
      </c>
      <c r="BA18" s="4" t="str">
        <f t="shared" si="1"/>
        <v/>
      </c>
      <c r="BB18" s="4" t="str">
        <f t="shared" si="2"/>
        <v/>
      </c>
      <c r="BC18" s="4"/>
      <c r="BD18" s="4" t="str">
        <f t="shared" si="3"/>
        <v>クリーチャー1体を対象とする。それは-2/0の修整を受ける。エネルギー化2を行う。</v>
      </c>
      <c r="BE18" s="33" t="str">
        <f>IF(AK18="","",VLOOKUP(AK18,BH:BJ,3,FALSE))</f>
        <v>Target creature gets -2/0 and Energize 2.</v>
      </c>
      <c r="BF18" s="12" t="s">
        <v>0</v>
      </c>
      <c r="BG18" s="3">
        <v>17</v>
      </c>
      <c r="BH18" s="3" t="s">
        <v>193</v>
      </c>
      <c r="BI18" s="3" t="s">
        <v>39</v>
      </c>
      <c r="BJ18" s="3" t="s">
        <v>194</v>
      </c>
    </row>
    <row r="19" spans="1:62">
      <c r="A19" s="3" t="str">
        <f t="shared" si="4"/>
        <v>*歯車襲いの海蛇/Gearseeker Serpent</v>
      </c>
      <c r="B19" s="3" t="s">
        <v>0</v>
      </c>
      <c r="C19" s="3" t="str">
        <f>"*"&amp;R19&amp;"/"&amp;T19</f>
        <v>*歯車襲いの海蛇/Gearseeker Serpent</v>
      </c>
      <c r="Q19" s="12" t="s">
        <v>9</v>
      </c>
      <c r="R19" s="13" t="str">
        <f>INDEX(AJ:AJ,W18+1)</f>
        <v>歯車襲いの海蛇</v>
      </c>
      <c r="S19" s="14" t="s">
        <v>10</v>
      </c>
      <c r="T19" s="13" t="str">
        <f>INDEX(AK:AK,W18+1)</f>
        <v>Gearseeker Serpent</v>
      </c>
      <c r="U19" s="14"/>
      <c r="V19" s="15"/>
      <c r="W19" s="16"/>
      <c r="X19" s="12"/>
      <c r="Y19" s="31"/>
      <c r="Z19" s="31"/>
      <c r="AA19" s="32"/>
      <c r="AC19" s="3" t="s">
        <v>195</v>
      </c>
      <c r="AD19" s="19" t="s">
        <v>196</v>
      </c>
      <c r="AE19" s="27">
        <v>18</v>
      </c>
      <c r="AF19" s="28" t="s">
        <v>28</v>
      </c>
      <c r="AG19" s="4" t="s">
        <v>55</v>
      </c>
      <c r="AH19" s="4"/>
      <c r="AI19" s="4">
        <v>5</v>
      </c>
      <c r="AJ19" s="4" t="s">
        <v>562</v>
      </c>
      <c r="AK19" s="4" t="s">
        <v>332</v>
      </c>
      <c r="AL19" s="4" t="s">
        <v>111</v>
      </c>
      <c r="AM19" s="4"/>
      <c r="AN19" s="4"/>
      <c r="AO19" s="4"/>
      <c r="AP19" s="4"/>
      <c r="AQ19" s="4" t="s">
        <v>563</v>
      </c>
      <c r="AR19" s="4"/>
      <c r="AS19" s="4"/>
      <c r="AT19" s="40"/>
      <c r="AU19" s="4"/>
      <c r="AV19" s="4"/>
      <c r="AW19" s="4"/>
      <c r="AX19" s="4" t="s">
        <v>54</v>
      </c>
      <c r="AY19" s="4" t="s">
        <v>54</v>
      </c>
      <c r="AZ19" s="4" t="str">
        <f t="shared" si="0"/>
        <v>カー</v>
      </c>
      <c r="BA19" s="4" t="str">
        <f t="shared" si="1"/>
        <v/>
      </c>
      <c r="BB19" s="4" t="str">
        <f t="shared" si="2"/>
        <v/>
      </c>
      <c r="BC19" s="4"/>
      <c r="BD19" s="4" t="str">
        <f t="shared" si="3"/>
        <v>カードを2枚引き、エネルギー化2を行う。</v>
      </c>
      <c r="BE19" s="33" t="str">
        <f>IF(AK19="","",VLOOKUP(AK19,BH:BJ,3,FALSE))</f>
        <v>Draw 2 cards and Energize 2.</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青</v>
      </c>
      <c r="S20" s="18" t="s">
        <v>7</v>
      </c>
      <c r="T20" s="13" t="str">
        <f>INDEX(AG:AG,W18+1)</f>
        <v>コモン</v>
      </c>
      <c r="U20" s="18" t="s">
        <v>8</v>
      </c>
      <c r="V20" s="13">
        <f>INDEX(AI:AI,W18+1)</f>
        <v>6</v>
      </c>
      <c r="W20" s="19"/>
      <c r="X20" s="13" t="str">
        <f>INDEX(AQ:AQ,W18+1)</f>
        <v>ジェム1個を起動する：あなたのターン終了時まで、このクリーチャーは「ブロックされない｣を得る。</v>
      </c>
      <c r="Y20" s="31"/>
      <c r="Z20" s="31"/>
      <c r="AA20" s="32"/>
      <c r="AC20" s="3">
        <v>0</v>
      </c>
      <c r="AD20" s="19" t="s">
        <v>0</v>
      </c>
      <c r="AE20" s="27">
        <v>19</v>
      </c>
      <c r="AF20" s="28" t="s">
        <v>28</v>
      </c>
      <c r="AG20" s="4" t="s">
        <v>56</v>
      </c>
      <c r="AH20" s="4"/>
      <c r="AI20" s="4">
        <v>18</v>
      </c>
      <c r="AJ20" s="4" t="s">
        <v>564</v>
      </c>
      <c r="AK20" s="4" t="s">
        <v>123</v>
      </c>
      <c r="AL20" s="4" t="s">
        <v>34</v>
      </c>
      <c r="AM20" s="4"/>
      <c r="AN20" s="4" t="s">
        <v>565</v>
      </c>
      <c r="AO20" s="4"/>
      <c r="AP20" s="4"/>
      <c r="AQ20" s="4" t="s">
        <v>50</v>
      </c>
      <c r="AR20" s="4" t="s">
        <v>566</v>
      </c>
      <c r="AS20" s="4" t="s">
        <v>567</v>
      </c>
      <c r="AT20" s="40">
        <v>42892</v>
      </c>
      <c r="AU20" s="4"/>
      <c r="AV20" s="4"/>
      <c r="AW20" s="4"/>
      <c r="AX20" s="4">
        <v>6</v>
      </c>
      <c r="AY20" s="4">
        <v>6</v>
      </c>
      <c r="AZ20" s="4" t="str">
        <f t="shared" si="0"/>
        <v>飛行</v>
      </c>
      <c r="BA20" s="4" t="str">
        <f t="shared" si="1"/>
        <v/>
      </c>
      <c r="BB20" s="4" t="str">
        <f t="shared" si="2"/>
        <v/>
      </c>
      <c r="BC20" s="4"/>
      <c r="BD20" s="4" t="str">
        <f t="shared" si="3"/>
        <v>飛行&amp;br;あなたのターン開始時に、エネルギー化3を行う。&amp;br;超過3：他のクリーチャーをすべてオーナーの手札に戻す。オーナーの手札に空きがない場合、そのクリーチャーを破壊する。</v>
      </c>
      <c r="BE20" s="33" t="str">
        <f>IF(AK20="","",VLOOKUP(AK20,BH:BJ,3,FALSE))</f>
        <v>At the beginning of your turn, Energize 3.&amp;br;Overload 3: All the other creatures are returned to their owners' hand. If there is not enough room in their owner's hand, the creatures are Destroyed. </v>
      </c>
      <c r="BF20" s="12" t="s">
        <v>0</v>
      </c>
      <c r="BG20" s="3">
        <v>19</v>
      </c>
      <c r="BH20" s="3" t="s">
        <v>206</v>
      </c>
      <c r="BI20" s="3" t="s">
        <v>39</v>
      </c>
      <c r="BJ20" s="3" t="s">
        <v>207</v>
      </c>
    </row>
    <row r="21" spans="1:62">
      <c r="A21" s="3" t="str">
        <f t="shared" si="4"/>
        <v>|色|青|レアリティ|コモン|マナコスト|6|</v>
      </c>
      <c r="B21" s="3" t="s">
        <v>0</v>
      </c>
      <c r="C21" s="3" t="s">
        <v>83</v>
      </c>
      <c r="D21" s="7" t="s">
        <v>6</v>
      </c>
      <c r="E21" s="3" t="s">
        <v>83</v>
      </c>
      <c r="F21" s="3" t="str">
        <f>IF(R20=0,"",R20)</f>
        <v>青</v>
      </c>
      <c r="G21" s="3" t="s">
        <v>83</v>
      </c>
      <c r="H21" s="7" t="s">
        <v>92</v>
      </c>
      <c r="I21" s="3" t="s">
        <v>83</v>
      </c>
      <c r="J21" s="3" t="str">
        <f>IF(T20=0,"",T20)</f>
        <v>コモン</v>
      </c>
      <c r="K21" s="3" t="s">
        <v>83</v>
      </c>
      <c r="L21" s="7" t="s">
        <v>93</v>
      </c>
      <c r="M21" s="3" t="s">
        <v>83</v>
      </c>
      <c r="N21" s="3">
        <f>IF(V20=0,"",V20)</f>
        <v>6</v>
      </c>
      <c r="O21" s="3" t="s">
        <v>83</v>
      </c>
      <c r="Q21" s="12" t="s">
        <v>11</v>
      </c>
      <c r="R21" s="13" t="str">
        <f>INDEX(AL:AL,W18+1)</f>
        <v>クリーチャー</v>
      </c>
      <c r="S21" s="18" t="s">
        <v>94</v>
      </c>
      <c r="T21" s="13" t="str">
        <f>INDEX(AN:AN,W18+1)</f>
        <v>海蛇</v>
      </c>
      <c r="U21" s="13">
        <f>INDEX(AO:AO,W18+1)</f>
        <v>0</v>
      </c>
      <c r="V21" s="13">
        <f>INDEX(AP:AP,W18+1)</f>
        <v>0</v>
      </c>
      <c r="W21" s="19"/>
      <c r="X21" s="13" t="str">
        <f>INDEX(AZ:AZ,W18+1)</f>
        <v>ジェ</v>
      </c>
      <c r="Y21" s="13" t="str">
        <f>INDEX(BA:BA,W18+1)</f>
        <v/>
      </c>
      <c r="Z21" s="13" t="str">
        <f>INDEX(BB:BB,W18+1)</f>
        <v/>
      </c>
      <c r="AA21" s="13">
        <f>INDEX(BC:BC,W18+1)</f>
        <v>0</v>
      </c>
      <c r="AD21" s="19"/>
      <c r="AE21" s="27">
        <v>20</v>
      </c>
      <c r="AF21" s="28" t="s">
        <v>28</v>
      </c>
      <c r="AG21" s="4" t="s">
        <v>56</v>
      </c>
      <c r="AH21" s="4"/>
      <c r="AI21" s="4">
        <v>15</v>
      </c>
      <c r="AJ21" s="4" t="s">
        <v>568</v>
      </c>
      <c r="AK21" s="4" t="s">
        <v>256</v>
      </c>
      <c r="AL21" s="4" t="s">
        <v>111</v>
      </c>
      <c r="AM21" s="4"/>
      <c r="AN21" s="4"/>
      <c r="AO21" s="4"/>
      <c r="AP21" s="4"/>
      <c r="AQ21" s="4" t="s">
        <v>569</v>
      </c>
      <c r="AR21" s="4"/>
      <c r="AS21" s="4"/>
      <c r="AT21" s="40"/>
      <c r="AU21" s="4"/>
      <c r="AV21" s="4"/>
      <c r="AW21" s="4"/>
      <c r="AX21" s="4" t="s">
        <v>54</v>
      </c>
      <c r="AY21" s="4" t="s">
        <v>54</v>
      </c>
      <c r="AZ21" s="4" t="str">
        <f t="shared" si="0"/>
        <v>ボー</v>
      </c>
      <c r="BA21" s="4" t="str">
        <f t="shared" si="1"/>
        <v/>
      </c>
      <c r="BB21" s="4" t="str">
        <f t="shared" si="2"/>
        <v/>
      </c>
      <c r="BC21" s="4"/>
      <c r="BD21" s="4" t="str">
        <f t="shared" si="3"/>
        <v>ボード上にエネルギー化ジェムが4個以上ある場合、対戦相手がコントロールするクリーチャー1体を対象とする。あなたはそれをコントロールする。その後、ボードからすべてのエネルギーを取り除く。</v>
      </c>
      <c r="BE21" s="33" t="str">
        <f>IF(AK21="","",VLOOKUP(AK21,BH:BJ,3,FALSE))</f>
        <v>If there are 4 or more Energize gems on the board, target creature your opponent controls is controlled by you, then remove all Energy from the board.</v>
      </c>
      <c r="BF21" s="12" t="s">
        <v>0</v>
      </c>
      <c r="BG21" s="3">
        <v>20</v>
      </c>
      <c r="BH21" s="3" t="s">
        <v>211</v>
      </c>
      <c r="BI21" s="3" t="s">
        <v>39</v>
      </c>
      <c r="BJ21" s="3" t="s">
        <v>212</v>
      </c>
    </row>
    <row r="22" spans="1:62">
      <c r="A22" s="3" t="str">
        <f t="shared" si="4"/>
        <v>|種別|クリーチャー|サブタイプ|海蛇|||</v>
      </c>
      <c r="B22" s="3" t="s">
        <v>0</v>
      </c>
      <c r="C22" s="3" t="s">
        <v>83</v>
      </c>
      <c r="D22" s="7" t="s">
        <v>11</v>
      </c>
      <c r="E22" s="3" t="s">
        <v>83</v>
      </c>
      <c r="F22" s="3" t="str">
        <f>IF(R21=0,"",R21)</f>
        <v>クリーチャー</v>
      </c>
      <c r="G22" s="3" t="s">
        <v>83</v>
      </c>
      <c r="H22" s="7" t="s">
        <v>104</v>
      </c>
      <c r="I22" s="3" t="s">
        <v>83</v>
      </c>
      <c r="J22" s="3" t="str">
        <f>IF(T21=0,"",T21)</f>
        <v>海蛇</v>
      </c>
      <c r="K22" s="3" t="s">
        <v>83</v>
      </c>
      <c r="L22" s="3" t="str">
        <f>IF(U21=0,"",U21)</f>
        <v/>
      </c>
      <c r="M22" s="3" t="s">
        <v>83</v>
      </c>
      <c r="N22" s="3" t="str">
        <f>IF(V21=0,"",V21)</f>
        <v/>
      </c>
      <c r="O22" s="3" t="s">
        <v>83</v>
      </c>
      <c r="Q22" s="12" t="s">
        <v>105</v>
      </c>
      <c r="R22" s="13" t="str">
        <f>INDEX(BD:BD,W18+1)</f>
        <v>ジェム1個を起動する：あなたのターン終了時まで、このクリーチャーは「ブロックされない｣を得る。</v>
      </c>
      <c r="S22" s="14"/>
      <c r="T22" s="14"/>
      <c r="U22" s="14"/>
      <c r="V22" s="15"/>
      <c r="W22" s="19"/>
      <c r="X22" s="11"/>
      <c r="Y22" s="11"/>
      <c r="Z22" s="11"/>
      <c r="AA22" s="33"/>
      <c r="AD22" s="19"/>
      <c r="AE22" s="27">
        <v>21</v>
      </c>
      <c r="AF22" s="28" t="s">
        <v>28</v>
      </c>
      <c r="AG22" s="4" t="s">
        <v>56</v>
      </c>
      <c r="AH22" s="4"/>
      <c r="AI22" s="4">
        <v>20</v>
      </c>
      <c r="AJ22" s="4" t="s">
        <v>570</v>
      </c>
      <c r="AK22" s="4" t="s">
        <v>416</v>
      </c>
      <c r="AL22" s="4" t="s">
        <v>111</v>
      </c>
      <c r="AM22" s="4"/>
      <c r="AN22" s="4"/>
      <c r="AO22" s="4"/>
      <c r="AP22" s="4"/>
      <c r="AQ22" s="4" t="s">
        <v>571</v>
      </c>
      <c r="AR22" s="4" t="s">
        <v>572</v>
      </c>
      <c r="AS22" s="4"/>
      <c r="AT22" s="40"/>
      <c r="AU22" s="4"/>
      <c r="AV22" s="4"/>
      <c r="AW22" s="4"/>
      <c r="AX22" s="4" t="s">
        <v>54</v>
      </c>
      <c r="AY22" s="4" t="s">
        <v>54</v>
      </c>
      <c r="AZ22" s="4" t="str">
        <f t="shared" si="0"/>
        <v>戦場</v>
      </c>
      <c r="BA22" s="4" t="str">
        <f t="shared" si="1"/>
        <v/>
      </c>
      <c r="BB22" s="4" t="str">
        <f t="shared" si="2"/>
        <v/>
      </c>
      <c r="BC22" s="4"/>
      <c r="BD22" s="4" t="str">
        <f t="shared" si="3"/>
        <v>戦場に出ているあなたがコントロールするトークンでない各クリーチャーをあなたの手札に戻す。それらは12マナを得る。&amp;br;あなたは、あなたの手札がいっぱいになるまでカードを引く。</v>
      </c>
      <c r="BE22" s="33" t="str">
        <f>IF(AK22="","",VLOOKUP(AK22,BH:BJ,3,FALSE))</f>
        <v>Each non-token creature you control on the battlefield is Returned to your hand and gain 12 mana.&amp;br;You draw cards until your hand is full.</v>
      </c>
      <c r="BF22" s="12" t="s">
        <v>0</v>
      </c>
      <c r="BG22" s="3">
        <v>21</v>
      </c>
      <c r="BH22" s="3" t="s">
        <v>214</v>
      </c>
      <c r="BI22" s="3" t="s">
        <v>39</v>
      </c>
      <c r="BJ22" s="3" t="s">
        <v>216</v>
      </c>
    </row>
    <row r="23" spans="1:62">
      <c r="A23" s="3" t="str">
        <f t="shared" si="4"/>
        <v>|テキスト|&gt;|&gt;|&gt;|&gt;|ジェム1個を起動する：あなたのターン終了時まで、このクリーチャーは「ブロックされない｣を得る。|</v>
      </c>
      <c r="B23" s="3" t="s">
        <v>0</v>
      </c>
      <c r="C23" s="3" t="s">
        <v>83</v>
      </c>
      <c r="D23" s="7" t="s">
        <v>105</v>
      </c>
      <c r="E23" s="3" t="s">
        <v>83</v>
      </c>
      <c r="F23" s="7" t="s">
        <v>115</v>
      </c>
      <c r="G23" s="3" t="s">
        <v>83</v>
      </c>
      <c r="H23" s="7" t="s">
        <v>115</v>
      </c>
      <c r="I23" s="3" t="s">
        <v>83</v>
      </c>
      <c r="J23" s="7" t="s">
        <v>115</v>
      </c>
      <c r="K23" s="3" t="s">
        <v>83</v>
      </c>
      <c r="L23" s="7" t="s">
        <v>115</v>
      </c>
      <c r="M23" s="3" t="s">
        <v>83</v>
      </c>
      <c r="N23" s="3" t="str">
        <f>IF(R22=0,"",R22)</f>
        <v>ジェム1個を起動する：あなたのターン終了時まで、このクリーチャーは「ブロックされない｣を得る。</v>
      </c>
      <c r="O23" s="3" t="s">
        <v>83</v>
      </c>
      <c r="Q23" s="17" t="s">
        <v>27</v>
      </c>
      <c r="R23" s="13" t="str">
        <f>INDEX(BE:BE,W18+1)</f>
        <v>Activate 1: This creature gains Unblockable until the end of your turn.</v>
      </c>
      <c r="S23" s="12" t="s">
        <v>116</v>
      </c>
      <c r="T23" s="13" t="str">
        <f>IF(X23="","",X23&amp;IF(Y23="",""," "&amp;Y23)&amp;IF(Z23="",""," "&amp;Z23)&amp;IF(AA23="",""," "&amp;AA23))</f>
        <v/>
      </c>
      <c r="U23" s="14"/>
      <c r="V23" s="15"/>
      <c r="W23" s="19" t="s">
        <v>116</v>
      </c>
      <c r="X23" s="12" t="str">
        <f t="shared" ref="X23:AA23" si="8">IF(ISERROR(IF(LEN(X22)&gt;1,X22,VLOOKUP(X21,$AC:$AD,2,FALSE))),"",IF(LEN(X22)&gt;1,X22,VLOOKUP(X21,$AC:$AD,2,FALSE)))</f>
        <v/>
      </c>
      <c r="Y23" s="12" t="str">
        <f t="shared" si="8"/>
        <v/>
      </c>
      <c r="Z23" s="12" t="str">
        <f t="shared" si="8"/>
        <v/>
      </c>
      <c r="AA23" s="12" t="str">
        <f t="shared" si="8"/>
        <v> </v>
      </c>
      <c r="AD23" s="19"/>
      <c r="AE23" s="27">
        <v>22</v>
      </c>
      <c r="AF23" s="28" t="s">
        <v>28</v>
      </c>
      <c r="AG23" s="4" t="s">
        <v>56</v>
      </c>
      <c r="AH23" s="4"/>
      <c r="AI23" s="4">
        <v>11</v>
      </c>
      <c r="AJ23" s="4" t="s">
        <v>573</v>
      </c>
      <c r="AK23" s="4" t="s">
        <v>449</v>
      </c>
      <c r="AL23" s="4" t="s">
        <v>111</v>
      </c>
      <c r="AM23" s="4"/>
      <c r="AN23" s="4"/>
      <c r="AO23" s="4"/>
      <c r="AP23" s="4"/>
      <c r="AQ23" s="4" t="s">
        <v>574</v>
      </c>
      <c r="AR23" s="4"/>
      <c r="AS23" s="4"/>
      <c r="AT23" s="40"/>
      <c r="AU23" s="4"/>
      <c r="AV23" s="4"/>
      <c r="AW23" s="4"/>
      <c r="AX23" s="4" t="s">
        <v>54</v>
      </c>
      <c r="AY23" s="4" t="s">
        <v>54</v>
      </c>
      <c r="AZ23" s="4" t="str">
        <f t="shared" si="0"/>
        <v>クリ</v>
      </c>
      <c r="BA23" s="4" t="str">
        <f t="shared" si="1"/>
        <v/>
      </c>
      <c r="BB23" s="4" t="str">
        <f t="shared" si="2"/>
        <v/>
      </c>
      <c r="BC23" s="4"/>
      <c r="BD23" s="4" t="str">
        <f t="shared" si="3"/>
        <v>クリーチャー1体を対象とする。それは+X/+Xの修整を受ける。Xはボード上のエネルギー化ジェムの総数に等しい。</v>
      </c>
      <c r="BE23" s="33" t="str">
        <f>IF(AK23="","",VLOOKUP(AK23,BH:BJ,3,FALSE))</f>
        <v>Target creature gets +X/+X, where X is the amount of Energized Gems on the board.</v>
      </c>
      <c r="BF23" s="12" t="s">
        <v>0</v>
      </c>
      <c r="BG23" s="3">
        <v>22</v>
      </c>
      <c r="BH23" s="3" t="s">
        <v>33</v>
      </c>
      <c r="BI23" s="3" t="s">
        <v>39</v>
      </c>
      <c r="BJ23" s="3" t="s">
        <v>221</v>
      </c>
    </row>
    <row r="24" spans="1:62">
      <c r="A24" s="3" t="str">
        <f t="shared" si="4"/>
        <v>|英テキスト|&gt;|&gt;|&gt;|&gt;|Activate 1: This creature gains Unblockable until the end of your turn.|</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Activate 1: This creature gains Unblockable until the end of your turn.</v>
      </c>
      <c r="O24" s="3" t="s">
        <v>83</v>
      </c>
      <c r="Q24" s="12" t="s">
        <v>18</v>
      </c>
      <c r="R24" s="13" t="str">
        <f>IF(INDEX(AX:AX,W18+1)="",0,INDEX(AX:AX,W18+1)&amp;"/"&amp;INDEX(AY:AY,W18+1))</f>
        <v>1/3</v>
      </c>
      <c r="S24" s="14"/>
      <c r="T24" s="14"/>
      <c r="U24" s="14"/>
      <c r="V24" s="15"/>
      <c r="W24" s="19"/>
      <c r="X24" s="12"/>
      <c r="Y24" s="31"/>
      <c r="Z24" s="31"/>
      <c r="AA24" s="32"/>
      <c r="AD24" s="23"/>
      <c r="AE24" s="27">
        <v>23</v>
      </c>
      <c r="AF24" s="28" t="s">
        <v>28</v>
      </c>
      <c r="AG24" s="4" t="s">
        <v>56</v>
      </c>
      <c r="AH24" s="4"/>
      <c r="AI24" s="4">
        <v>5</v>
      </c>
      <c r="AJ24" s="4" t="s">
        <v>575</v>
      </c>
      <c r="AK24" s="4" t="s">
        <v>300</v>
      </c>
      <c r="AL24" s="4" t="s">
        <v>182</v>
      </c>
      <c r="AM24" s="4"/>
      <c r="AN24" s="4"/>
      <c r="AO24" s="4"/>
      <c r="AP24" s="4"/>
      <c r="AQ24" s="4" t="s">
        <v>576</v>
      </c>
      <c r="AR24" s="4" t="s">
        <v>577</v>
      </c>
      <c r="AS24" s="4"/>
      <c r="AT24" s="40"/>
      <c r="AU24" s="4"/>
      <c r="AV24" s="4"/>
      <c r="AW24" s="4">
        <v>3</v>
      </c>
      <c r="AX24" s="4" t="s">
        <v>54</v>
      </c>
      <c r="AY24" s="4" t="s">
        <v>54</v>
      </c>
      <c r="AZ24" s="4" t="str">
        <f t="shared" si="0"/>
        <v>あな</v>
      </c>
      <c r="BA24" s="4" t="str">
        <f t="shared" si="1"/>
        <v/>
      </c>
      <c r="BB24" s="4" t="str">
        <f t="shared" si="2"/>
        <v/>
      </c>
      <c r="BC24" s="4"/>
      <c r="BD24" s="4" t="str">
        <f t="shared" si="3"/>
        <v>あなたがコントロールするサポートか工匠であるクリーチャーが戦場に出たとき、エネルギー化2を行う。&amp;br;超過3：あなたはカードを3枚引く。</v>
      </c>
      <c r="BE24" s="33" t="str">
        <f>IF(AK24="","",VLOOKUP(AK24,BH:BJ,3,FALSE))</f>
        <v>When a support or a creature with artificer you control enters the battlefield, Energize 2.&amp;br;Overload 3: You draw 3 cards.</v>
      </c>
      <c r="BF24" s="12" t="s">
        <v>0</v>
      </c>
      <c r="BG24" s="3">
        <v>23</v>
      </c>
      <c r="BH24" s="3" t="s">
        <v>225</v>
      </c>
      <c r="BI24" s="3" t="s">
        <v>39</v>
      </c>
      <c r="BJ24" s="3" t="s">
        <v>226</v>
      </c>
    </row>
    <row r="25" spans="1:62">
      <c r="A25" s="3" t="str">
        <f t="shared" si="4"/>
        <v>|PT|&gt;|1/3|シールド数|&gt;||</v>
      </c>
      <c r="B25" s="3" t="s">
        <v>0</v>
      </c>
      <c r="C25" s="3" t="s">
        <v>83</v>
      </c>
      <c r="D25" s="3" t="s">
        <v>18</v>
      </c>
      <c r="E25" s="3" t="s">
        <v>83</v>
      </c>
      <c r="F25" s="3" t="s">
        <v>115</v>
      </c>
      <c r="G25" s="3" t="s">
        <v>83</v>
      </c>
      <c r="H25" s="3" t="str">
        <f>IF(R24=0,"",R24)</f>
        <v>1/3</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28</v>
      </c>
      <c r="AG25" s="4" t="s">
        <v>56</v>
      </c>
      <c r="AH25" s="4"/>
      <c r="AI25" s="4">
        <v>6</v>
      </c>
      <c r="AJ25" s="4" t="s">
        <v>578</v>
      </c>
      <c r="AK25" s="4" t="s">
        <v>348</v>
      </c>
      <c r="AL25" s="4" t="s">
        <v>182</v>
      </c>
      <c r="AM25" s="4"/>
      <c r="AN25" s="4"/>
      <c r="AO25" s="4"/>
      <c r="AP25" s="4"/>
      <c r="AQ25" s="4" t="s">
        <v>579</v>
      </c>
      <c r="AR25" s="4"/>
      <c r="AS25" s="4"/>
      <c r="AT25" s="40"/>
      <c r="AU25" s="4"/>
      <c r="AV25" s="4"/>
      <c r="AW25" s="4">
        <v>2</v>
      </c>
      <c r="AX25" s="4" t="s">
        <v>54</v>
      </c>
      <c r="AY25" s="4" t="s">
        <v>54</v>
      </c>
      <c r="AZ25" s="4" t="str">
        <f t="shared" si="0"/>
        <v>対戦</v>
      </c>
      <c r="BA25" s="4" t="str">
        <f t="shared" si="1"/>
        <v/>
      </c>
      <c r="BB25" s="4" t="str">
        <f t="shared" si="2"/>
        <v/>
      </c>
      <c r="BC25" s="4"/>
      <c r="BD25" s="4" t="str">
        <f t="shared" si="3"/>
        <v>対戦相手がカードを唱えたとき、このサポートを破壊し、対戦相手のそのカードを破壊する。それの効果は誘発しない。</v>
      </c>
      <c r="BE25" s="33" t="str">
        <f>IF(AK25="","",VLOOKUP(AK25,BH:BJ,3,FALSE))</f>
        <v>When your opponent casts a card, Destroy this support and the opponent's card is Destroyed. It's effects do not trigger. :</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
        <v>28</v>
      </c>
      <c r="AG26" s="4" t="s">
        <v>57</v>
      </c>
      <c r="AH26" s="4"/>
      <c r="AI26" s="4">
        <v>11</v>
      </c>
      <c r="AJ26" s="4" t="s">
        <v>580</v>
      </c>
      <c r="AK26" s="4" t="s">
        <v>412</v>
      </c>
      <c r="AL26" s="4" t="s">
        <v>34</v>
      </c>
      <c r="AM26" s="4"/>
      <c r="AN26" s="4" t="s">
        <v>519</v>
      </c>
      <c r="AO26" s="4" t="s">
        <v>36</v>
      </c>
      <c r="AP26" s="4"/>
      <c r="AQ26" s="4" t="s">
        <v>581</v>
      </c>
      <c r="AR26" s="4" t="s">
        <v>582</v>
      </c>
      <c r="AS26" s="4"/>
      <c r="AT26" s="40">
        <v>42829</v>
      </c>
      <c r="AU26" s="4"/>
      <c r="AV26" s="4"/>
      <c r="AW26" s="4"/>
      <c r="AX26" s="4">
        <v>4</v>
      </c>
      <c r="AY26" s="4">
        <v>4</v>
      </c>
      <c r="AZ26" s="4" t="str">
        <f t="shared" si="0"/>
        <v>この</v>
      </c>
      <c r="BA26" s="4" t="str">
        <f t="shared" si="1"/>
        <v/>
      </c>
      <c r="BB26" s="4" t="str">
        <f t="shared" si="2"/>
        <v/>
      </c>
      <c r="BC26" s="4"/>
      <c r="BD26" s="4" t="str">
        <f t="shared" si="3"/>
        <v>このクリーチャーが戦場に出ている間、あなたがコントロールする無色の各クリーチャーは呪禁を得る。&amp;br;あなたのターン開始時に、あなたがサポートを1個以上コントロールしている場合、製造1を行い、カードを1枚引く。</v>
      </c>
      <c r="BE26" s="33" t="str">
        <f>IF(AK26="","",VLOOKUP(AK26,BH:BJ,3,FALSE))</f>
        <v>While this creature is on the battlefield, each colorless creature you control has Hexproof.&amp;br;At the beginning of your turn, if you control 1 or more supports, Fabricate 1 and draw 1 card.</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
        <v>28</v>
      </c>
      <c r="AG27" s="4" t="s">
        <v>57</v>
      </c>
      <c r="AH27" s="4"/>
      <c r="AI27" s="4">
        <v>24</v>
      </c>
      <c r="AJ27" s="4" t="s">
        <v>583</v>
      </c>
      <c r="AK27" s="4" t="s">
        <v>492</v>
      </c>
      <c r="AL27" s="4" t="s">
        <v>34</v>
      </c>
      <c r="AM27" s="4"/>
      <c r="AN27" s="4" t="s">
        <v>234</v>
      </c>
      <c r="AO27" s="4"/>
      <c r="AP27" s="4"/>
      <c r="AQ27" s="4" t="s">
        <v>79</v>
      </c>
      <c r="AR27" s="4" t="s">
        <v>584</v>
      </c>
      <c r="AS27" s="4"/>
      <c r="AT27" s="40">
        <v>42955</v>
      </c>
      <c r="AU27" s="4"/>
      <c r="AV27" s="4"/>
      <c r="AW27" s="4"/>
      <c r="AX27" s="4">
        <v>8</v>
      </c>
      <c r="AY27" s="4">
        <v>8</v>
      </c>
      <c r="AZ27" s="4" t="str">
        <f t="shared" si="0"/>
        <v>ディ</v>
      </c>
      <c r="BA27" s="4" t="str">
        <f t="shared" si="1"/>
        <v/>
      </c>
      <c r="BB27" s="4" t="str">
        <f t="shared" si="2"/>
        <v/>
      </c>
      <c r="BC27" s="4"/>
      <c r="BD27" s="4" t="str">
        <f t="shared" si="3"/>
        <v>ディフェンダー&amp;br;あなたがこのクリーチャーを唱えたとき、唱えられたか破壊された最後の呪文2つをあなたの手札に戻す。</v>
      </c>
      <c r="BE27" s="33" t="str">
        <f>IF(AK27="","",VLOOKUP(AK27,BH:BJ,3,FALSE))</f>
        <v>When you cast this creature, the last 2 spells that were cast or Destroyed are Returned to your hand and gain full mana.</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
        <v>28</v>
      </c>
      <c r="AG28" s="4" t="s">
        <v>57</v>
      </c>
      <c r="AH28" s="4"/>
      <c r="AI28" s="4">
        <v>11</v>
      </c>
      <c r="AJ28" s="4" t="s">
        <v>585</v>
      </c>
      <c r="AK28" s="4" t="s">
        <v>382</v>
      </c>
      <c r="AL28" s="4" t="s">
        <v>182</v>
      </c>
      <c r="AM28" s="4"/>
      <c r="AN28" s="4"/>
      <c r="AO28" s="4"/>
      <c r="AP28" s="4"/>
      <c r="AQ28" s="4" t="s">
        <v>586</v>
      </c>
      <c r="AR28" s="4"/>
      <c r="AS28" s="4"/>
      <c r="AT28" s="40"/>
      <c r="AU28" s="4"/>
      <c r="AV28" s="4"/>
      <c r="AW28" s="4">
        <v>3</v>
      </c>
      <c r="AX28" s="4" t="s">
        <v>54</v>
      </c>
      <c r="AY28" s="4" t="s">
        <v>54</v>
      </c>
      <c r="AZ28" s="4" t="str">
        <f t="shared" si="0"/>
        <v>あな</v>
      </c>
      <c r="BA28" s="4" t="str">
        <f t="shared" si="1"/>
        <v/>
      </c>
      <c r="BB28" s="4" t="str">
        <f t="shared" si="2"/>
        <v/>
      </c>
      <c r="BC28" s="4"/>
      <c r="BD28" s="4" t="str">
        <f t="shared" si="3"/>
        <v>あなたが呪文を唱えたとき、あなたは飛行を持つ1/1の飛行機械・トークンを2体召喚する。</v>
      </c>
      <c r="BE28" s="33" t="str">
        <f>IF(AK28="","",VLOOKUP(AK28,BH:BJ,3,FALSE))</f>
        <v>When you cast a spell, you summon 2 1/1 Thopter tokens with Flying.</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tr">
        <f>AF28</f>
        <v>青</v>
      </c>
      <c r="AG29" s="4"/>
      <c r="AH29" s="4"/>
      <c r="AI29" s="4"/>
      <c r="AJ29" s="4"/>
      <c r="AK29" s="4"/>
      <c r="AL29" s="4"/>
      <c r="AM29" s="4"/>
      <c r="AN29" s="4"/>
      <c r="AO29" s="4"/>
      <c r="AP29" s="4"/>
      <c r="AQ29" s="4"/>
      <c r="AR29" s="4"/>
      <c r="AS29" s="4"/>
      <c r="AT29" s="40"/>
      <c r="AU29" s="4"/>
      <c r="AV29" s="4"/>
      <c r="AW29" s="4"/>
      <c r="AX29" s="4" t="str">
        <f>IF(AT29&gt;1,MONTH(AT29),"")</f>
        <v/>
      </c>
      <c r="AY29" s="4" t="str">
        <f>IF(AT29&gt;1,DAY(AT29),"")</f>
        <v/>
      </c>
      <c r="AZ29" s="4" t="str">
        <f t="shared" si="0"/>
        <v/>
      </c>
      <c r="BA29" s="4" t="str">
        <f t="shared" si="1"/>
        <v/>
      </c>
      <c r="BB29" s="4" t="str">
        <f t="shared" si="2"/>
        <v/>
      </c>
      <c r="BC29" s="4"/>
      <c r="BD29" s="4" t="str">
        <f t="shared" si="3"/>
        <v/>
      </c>
      <c r="BE29" s="33" t="str">
        <f>IF(AK29="","",VLOOKUP(AK29,BH:BJ,3,FALSE))</f>
        <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tr">
        <f>AF29</f>
        <v>青</v>
      </c>
      <c r="AG30" s="4"/>
      <c r="AH30" s="4"/>
      <c r="AI30" s="4"/>
      <c r="AJ30" s="4"/>
      <c r="AK30" s="4"/>
      <c r="AL30" s="4"/>
      <c r="AM30" s="4"/>
      <c r="AN30" s="4"/>
      <c r="AO30" s="4"/>
      <c r="AP30" s="4"/>
      <c r="AQ30" s="4"/>
      <c r="AR30" s="4"/>
      <c r="AS30" s="4"/>
      <c r="AT30" s="40"/>
      <c r="AU30" s="4"/>
      <c r="AV30" s="4"/>
      <c r="AW30" s="4"/>
      <c r="AX30" s="4" t="str">
        <f>IF(AT30&gt;1,MONTH(AT30),"")</f>
        <v/>
      </c>
      <c r="AY30" s="4" t="str">
        <f>IF(AT30&gt;1,DAY(AT30),"")</f>
        <v/>
      </c>
      <c r="AZ30" s="4" t="str">
        <f t="shared" si="0"/>
        <v/>
      </c>
      <c r="BA30" s="4" t="str">
        <f t="shared" si="1"/>
        <v/>
      </c>
      <c r="BB30" s="4" t="str">
        <f t="shared" si="2"/>
        <v/>
      </c>
      <c r="BC30" s="4"/>
      <c r="BD30" s="4" t="str">
        <f t="shared" si="3"/>
        <v/>
      </c>
      <c r="BE30" s="33" t="str">
        <f>IF(AK30="","",VLOOKUP(AK30,BH:BJ,3,FALSE))</f>
        <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tr">
        <f>AF30</f>
        <v>青</v>
      </c>
      <c r="AG31" s="4"/>
      <c r="AH31" s="4"/>
      <c r="AI31" s="4"/>
      <c r="AJ31" s="4"/>
      <c r="AK31" s="4"/>
      <c r="AL31" s="4"/>
      <c r="AM31" s="4"/>
      <c r="AN31" s="4"/>
      <c r="AO31" s="4"/>
      <c r="AP31" s="4"/>
      <c r="AQ31" s="4"/>
      <c r="AR31" s="4"/>
      <c r="AS31" s="4"/>
      <c r="AT31" s="40"/>
      <c r="AU31" s="4"/>
      <c r="AV31" s="4"/>
      <c r="AW31" s="4"/>
      <c r="AX31" s="4" t="str">
        <f>IF(AT31&gt;1,MONTH(AT31),"")</f>
        <v/>
      </c>
      <c r="AY31" s="4" t="str">
        <f>IF(AT31&gt;1,DAY(AT31),"")</f>
        <v/>
      </c>
      <c r="AZ31" s="4" t="str">
        <f t="shared" si="0"/>
        <v/>
      </c>
      <c r="BA31" s="4" t="str">
        <f t="shared" si="1"/>
        <v/>
      </c>
      <c r="BB31" s="4" t="str">
        <f t="shared" si="2"/>
        <v/>
      </c>
      <c r="BC31" s="4"/>
      <c r="BD31" s="4" t="str">
        <f t="shared" si="3"/>
        <v/>
      </c>
      <c r="BE31" s="33" t="str">
        <f>IF(AK31="","",VLOOKUP(AK31,BH:BJ,3,FALSE))</f>
        <v/>
      </c>
      <c r="BF31" s="12" t="s">
        <v>0</v>
      </c>
      <c r="BG31" s="3">
        <v>30</v>
      </c>
      <c r="BH31" s="3" t="s">
        <v>110</v>
      </c>
      <c r="BI31" s="3" t="s">
        <v>39</v>
      </c>
      <c r="BJ31" s="3" t="s">
        <v>245</v>
      </c>
    </row>
    <row r="32" spans="1:62">
      <c r="A32" s="3" t="str">
        <f t="shared" si="4"/>
        <v>*タカシオヤドカリ/Hightide Hermit</v>
      </c>
      <c r="B32" s="3" t="s">
        <v>0</v>
      </c>
      <c r="C32" s="3" t="str">
        <f>"*"&amp;R32&amp;"/"&amp;T32</f>
        <v>*タカシオヤドカリ/Hightide Hermit</v>
      </c>
      <c r="Q32" s="12" t="s">
        <v>9</v>
      </c>
      <c r="R32" s="13" t="str">
        <f>INDEX(AJ:AJ,W31+1)</f>
        <v>タカシオヤドカリ</v>
      </c>
      <c r="S32" s="14" t="s">
        <v>10</v>
      </c>
      <c r="T32" s="13" t="str">
        <f>INDEX(AK:AK,W31+1)</f>
        <v>Hightide Hermit</v>
      </c>
      <c r="U32" s="14"/>
      <c r="V32" s="15"/>
      <c r="W32" s="16"/>
      <c r="X32" s="12"/>
      <c r="Y32" s="31"/>
      <c r="Z32" s="31"/>
      <c r="AA32" s="32"/>
      <c r="AE32" s="27">
        <v>31</v>
      </c>
      <c r="AF32" s="28" t="str">
        <f>AF31</f>
        <v>青</v>
      </c>
      <c r="AG32" s="4"/>
      <c r="AH32" s="4"/>
      <c r="AI32" s="4"/>
      <c r="AJ32" s="4"/>
      <c r="AK32" s="4"/>
      <c r="AL32" s="4"/>
      <c r="AM32" s="4"/>
      <c r="AN32" s="4"/>
      <c r="AO32" s="4"/>
      <c r="AP32" s="4"/>
      <c r="AQ32" s="4"/>
      <c r="AR32" s="4"/>
      <c r="AS32" s="4"/>
      <c r="AT32" s="40"/>
      <c r="AU32" s="4"/>
      <c r="AV32" s="4"/>
      <c r="AW32" s="4"/>
      <c r="AX32" s="4" t="str">
        <f>IF(AT32&gt;1,MONTH(AT32),"")</f>
        <v/>
      </c>
      <c r="AY32" s="4" t="str">
        <f>IF(AT32&gt;1,DAY(AT32),"")</f>
        <v/>
      </c>
      <c r="AZ32" s="4" t="str">
        <f t="shared" si="0"/>
        <v/>
      </c>
      <c r="BA32" s="4" t="str">
        <f t="shared" si="1"/>
        <v/>
      </c>
      <c r="BB32" s="4" t="str">
        <f t="shared" si="2"/>
        <v/>
      </c>
      <c r="BC32" s="4"/>
      <c r="BD32" s="4" t="str">
        <f t="shared" si="3"/>
        <v/>
      </c>
      <c r="BE32" s="33" t="str">
        <f>IF(AK32="","",VLOOKUP(AK32,BH:BJ,3,FALSE))</f>
        <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青</v>
      </c>
      <c r="S33" s="18" t="s">
        <v>7</v>
      </c>
      <c r="T33" s="13" t="str">
        <f>INDEX(AG:AG,W31+1)</f>
        <v>コモン</v>
      </c>
      <c r="U33" s="18" t="s">
        <v>8</v>
      </c>
      <c r="V33" s="13">
        <f>INDEX(AI:AI,W31+1)</f>
        <v>15</v>
      </c>
      <c r="W33" s="19"/>
      <c r="X33" s="13" t="str">
        <f>INDEX(AQ:AQ,W31+1)</f>
        <v>ディフェンダー&amp;br;このクリーチャーは攻撃できない</v>
      </c>
      <c r="Y33" s="31"/>
      <c r="Z33" s="31"/>
      <c r="AA33" s="32"/>
      <c r="AE33" s="27">
        <v>32</v>
      </c>
      <c r="AF33" s="28" t="str">
        <f>AF32</f>
        <v>青</v>
      </c>
      <c r="AG33" s="4"/>
      <c r="AH33" s="4"/>
      <c r="AI33" s="4"/>
      <c r="AJ33" s="4"/>
      <c r="AK33" s="4"/>
      <c r="AL33" s="4"/>
      <c r="AM33" s="4"/>
      <c r="AN33" s="4"/>
      <c r="AO33" s="4"/>
      <c r="AP33" s="4"/>
      <c r="AQ33" s="4"/>
      <c r="AR33" s="4"/>
      <c r="AS33" s="4"/>
      <c r="AT33" s="40"/>
      <c r="AU33" s="4"/>
      <c r="AV33" s="4"/>
      <c r="AW33" s="4"/>
      <c r="AX33" s="4" t="str">
        <f>IF(AT33&gt;1,MONTH(AT33),"")</f>
        <v/>
      </c>
      <c r="AY33" s="4" t="str">
        <f>IF(AT33&gt;1,DAY(AT33),"")</f>
        <v/>
      </c>
      <c r="AZ33" s="4" t="str">
        <f t="shared" si="0"/>
        <v/>
      </c>
      <c r="BA33" s="4" t="str">
        <f t="shared" si="1"/>
        <v/>
      </c>
      <c r="BB33" s="4" t="str">
        <f t="shared" si="2"/>
        <v/>
      </c>
      <c r="BC33" s="4"/>
      <c r="BD33" s="4" t="str">
        <f t="shared" si="3"/>
        <v/>
      </c>
      <c r="BE33" s="33" t="str">
        <f>IF(AK33="","",VLOOKUP(AK33,BH:BJ,3,FALSE))</f>
        <v/>
      </c>
      <c r="BF33" s="12" t="s">
        <v>0</v>
      </c>
      <c r="BG33" s="3">
        <v>32</v>
      </c>
      <c r="BH33" s="3" t="s">
        <v>218</v>
      </c>
      <c r="BI33" s="3" t="s">
        <v>39</v>
      </c>
      <c r="BJ33" s="3" t="s">
        <v>248</v>
      </c>
    </row>
    <row r="34" spans="1:62">
      <c r="A34" s="3" t="str">
        <f t="shared" si="4"/>
        <v>|色|青|レアリティ|コモン|マナコスト|15|</v>
      </c>
      <c r="B34" s="3" t="s">
        <v>0</v>
      </c>
      <c r="C34" s="3" t="s">
        <v>83</v>
      </c>
      <c r="D34" s="7" t="s">
        <v>6</v>
      </c>
      <c r="E34" s="3" t="s">
        <v>83</v>
      </c>
      <c r="F34" s="3" t="str">
        <f>IF(R33=0,"",R33)</f>
        <v>青</v>
      </c>
      <c r="G34" s="3" t="s">
        <v>83</v>
      </c>
      <c r="H34" s="7" t="s">
        <v>92</v>
      </c>
      <c r="I34" s="3" t="s">
        <v>83</v>
      </c>
      <c r="J34" s="3" t="str">
        <f>IF(T33=0,"",T33)</f>
        <v>コモン</v>
      </c>
      <c r="K34" s="3" t="s">
        <v>83</v>
      </c>
      <c r="L34" s="7" t="s">
        <v>93</v>
      </c>
      <c r="M34" s="3" t="s">
        <v>83</v>
      </c>
      <c r="N34" s="3">
        <f>IF(V33=0,"",V33)</f>
        <v>15</v>
      </c>
      <c r="O34" s="3" t="s">
        <v>83</v>
      </c>
      <c r="Q34" s="12" t="s">
        <v>11</v>
      </c>
      <c r="R34" s="13" t="str">
        <f>INDEX(AL:AL,W31+1)</f>
        <v>クリーチャー</v>
      </c>
      <c r="S34" s="18" t="s">
        <v>94</v>
      </c>
      <c r="T34" s="13" t="str">
        <f>INDEX(AN:AN,W31+1)</f>
        <v>カニ</v>
      </c>
      <c r="U34" s="13">
        <f>INDEX(AO:AO,W31+1)</f>
        <v>0</v>
      </c>
      <c r="V34" s="13">
        <f>INDEX(AP:AP,W31+1)</f>
        <v>0</v>
      </c>
      <c r="W34" s="19"/>
      <c r="X34" s="13" t="str">
        <f>INDEX(AZ:AZ,W31+1)</f>
        <v>ディ</v>
      </c>
      <c r="Y34" s="13" t="str">
        <f>INDEX(BA:BA,W31+1)</f>
        <v/>
      </c>
      <c r="Z34" s="13" t="str">
        <f>INDEX(BB:BB,W31+1)</f>
        <v/>
      </c>
      <c r="AA34" s="13">
        <f>INDEX(BC:BC,W31+1)</f>
        <v>0</v>
      </c>
      <c r="AE34" s="27">
        <v>33</v>
      </c>
      <c r="AF34" s="28" t="str">
        <f>AF33</f>
        <v>青</v>
      </c>
      <c r="AG34" s="4"/>
      <c r="AH34" s="4"/>
      <c r="AI34" s="4"/>
      <c r="AJ34" s="4"/>
      <c r="AK34" s="4"/>
      <c r="AL34" s="4"/>
      <c r="AM34" s="4"/>
      <c r="AN34" s="4"/>
      <c r="AO34" s="4"/>
      <c r="AP34" s="4"/>
      <c r="AQ34" s="4"/>
      <c r="AR34" s="4"/>
      <c r="AS34" s="4"/>
      <c r="AT34" s="40"/>
      <c r="AU34" s="4"/>
      <c r="AV34" s="4"/>
      <c r="AW34" s="4"/>
      <c r="AX34" s="4" t="str">
        <f>IF(AT34&gt;1,MONTH(AT34),"")</f>
        <v/>
      </c>
      <c r="AY34" s="4" t="str">
        <f>IF(AT34&gt;1,DAY(AT34),"")</f>
        <v/>
      </c>
      <c r="AZ34" s="4" t="str">
        <f t="shared" si="0"/>
        <v/>
      </c>
      <c r="BA34" s="4" t="str">
        <f t="shared" si="1"/>
        <v/>
      </c>
      <c r="BB34" s="4" t="str">
        <f t="shared" si="2"/>
        <v/>
      </c>
      <c r="BC34" s="4"/>
      <c r="BD34" s="4" t="str">
        <f t="shared" si="3"/>
        <v/>
      </c>
      <c r="BE34" s="33" t="str">
        <f>IF(AK34="","",VLOOKUP(AK34,BH:BJ,3,FALSE))</f>
        <v/>
      </c>
      <c r="BF34" s="12" t="s">
        <v>0</v>
      </c>
      <c r="BG34" s="3">
        <v>33</v>
      </c>
      <c r="BH34" s="3" t="s">
        <v>233</v>
      </c>
      <c r="BI34" s="3" t="s">
        <v>39</v>
      </c>
      <c r="BJ34" s="3" t="s">
        <v>249</v>
      </c>
    </row>
    <row r="35" spans="1:62">
      <c r="A35" s="3" t="str">
        <f t="shared" si="4"/>
        <v>|種別|クリーチャー|サブタイプ|カニ|||</v>
      </c>
      <c r="B35" s="3" t="s">
        <v>0</v>
      </c>
      <c r="C35" s="3" t="s">
        <v>83</v>
      </c>
      <c r="D35" s="7" t="s">
        <v>11</v>
      </c>
      <c r="E35" s="3" t="s">
        <v>83</v>
      </c>
      <c r="F35" s="3" t="str">
        <f>IF(R34=0,"",R34)</f>
        <v>クリーチャー</v>
      </c>
      <c r="G35" s="3" t="s">
        <v>83</v>
      </c>
      <c r="H35" s="7" t="s">
        <v>104</v>
      </c>
      <c r="I35" s="3" t="s">
        <v>83</v>
      </c>
      <c r="J35" s="3" t="str">
        <f>IF(T34=0,"",T34)</f>
        <v>カニ</v>
      </c>
      <c r="K35" s="3" t="s">
        <v>83</v>
      </c>
      <c r="L35" s="3" t="str">
        <f>IF(U34=0,"",U34)</f>
        <v/>
      </c>
      <c r="M35" s="3" t="s">
        <v>83</v>
      </c>
      <c r="N35" s="3" t="str">
        <f>IF(V34=0,"",V34)</f>
        <v/>
      </c>
      <c r="O35" s="3" t="s">
        <v>83</v>
      </c>
      <c r="Q35" s="12" t="s">
        <v>105</v>
      </c>
      <c r="R35" s="13" t="str">
        <f>INDEX(BD:BD,W31+1)</f>
        <v>ディフェンダー&amp;br;このクリーチャーは攻撃できない&amp;br;このクリーチャーが戦場に出たとき、エネルギー化4を行う。&amp;br;超過1：あなたのターン終了時まで、このクリーチャーは「攻撃できない｣を失う。</v>
      </c>
      <c r="S35" s="14"/>
      <c r="T35" s="14"/>
      <c r="U35" s="14"/>
      <c r="V35" s="15"/>
      <c r="W35" s="19"/>
      <c r="X35" s="11"/>
      <c r="Y35" s="11"/>
      <c r="Z35" s="11"/>
      <c r="AA35" s="33"/>
      <c r="AE35" s="27">
        <v>34</v>
      </c>
      <c r="AF35" s="28" t="str">
        <f>AF34</f>
        <v>青</v>
      </c>
      <c r="AG35" s="4"/>
      <c r="AH35" s="4"/>
      <c r="AI35" s="4"/>
      <c r="AJ35" s="4"/>
      <c r="AK35" s="4"/>
      <c r="AL35" s="4"/>
      <c r="AM35" s="4"/>
      <c r="AN35" s="4"/>
      <c r="AO35" s="4"/>
      <c r="AP35" s="4"/>
      <c r="AQ35" s="4"/>
      <c r="AR35" s="4"/>
      <c r="AS35" s="4"/>
      <c r="AT35" s="40"/>
      <c r="AU35" s="4"/>
      <c r="AV35" s="4"/>
      <c r="AW35" s="4"/>
      <c r="AX35" s="4" t="str">
        <f>IF(AT35&gt;1,MONTH(AT35),"")</f>
        <v/>
      </c>
      <c r="AY35" s="4" t="str">
        <f>IF(AT35&gt;1,DAY(AT35),"")</f>
        <v/>
      </c>
      <c r="AZ35" s="4" t="str">
        <f t="shared" si="0"/>
        <v/>
      </c>
      <c r="BA35" s="4" t="str">
        <f t="shared" si="1"/>
        <v/>
      </c>
      <c r="BB35" s="4" t="str">
        <f t="shared" si="2"/>
        <v/>
      </c>
      <c r="BC35" s="4"/>
      <c r="BD35" s="4" t="str">
        <f t="shared" si="3"/>
        <v/>
      </c>
      <c r="BE35" s="33" t="str">
        <f>IF(AK35="","",VLOOKUP(AK35,BH:BJ,3,FALSE))</f>
        <v/>
      </c>
      <c r="BF35" s="12" t="s">
        <v>0</v>
      </c>
      <c r="BG35" s="3">
        <v>34</v>
      </c>
      <c r="BH35" s="3" t="s">
        <v>250</v>
      </c>
      <c r="BI35" s="3" t="s">
        <v>39</v>
      </c>
      <c r="BJ35" s="3" t="s">
        <v>251</v>
      </c>
    </row>
    <row r="36" spans="1:62">
      <c r="A36" s="3" t="str">
        <f t="shared" si="4"/>
        <v>|テキスト|&gt;|&gt;|&gt;|&gt;|ディフェンダー&amp;br;このクリーチャーは攻撃できない&amp;br;このクリーチャーが戦場に出たとき、エネルギー化4を行う。&amp;br;超過1：あなたのターン終了時まで、このクリーチャーは「攻撃できない｣を失う。|</v>
      </c>
      <c r="B36" s="3" t="s">
        <v>0</v>
      </c>
      <c r="C36" s="3" t="s">
        <v>83</v>
      </c>
      <c r="D36" s="7" t="s">
        <v>105</v>
      </c>
      <c r="E36" s="3" t="s">
        <v>83</v>
      </c>
      <c r="F36" s="7" t="s">
        <v>115</v>
      </c>
      <c r="G36" s="3" t="s">
        <v>83</v>
      </c>
      <c r="H36" s="7" t="s">
        <v>115</v>
      </c>
      <c r="I36" s="3" t="s">
        <v>83</v>
      </c>
      <c r="J36" s="7" t="s">
        <v>115</v>
      </c>
      <c r="K36" s="3" t="s">
        <v>83</v>
      </c>
      <c r="L36" s="7" t="s">
        <v>115</v>
      </c>
      <c r="M36" s="3" t="s">
        <v>83</v>
      </c>
      <c r="N36" s="3" t="str">
        <f>IF(R35=0,"",R35)</f>
        <v>ディフェンダー&amp;br;このクリーチャーは攻撃できない&amp;br;このクリーチャーが戦場に出たとき、エネルギー化4を行う。&amp;br;超過1：あなたのターン終了時まで、このクリーチャーは「攻撃できない｣を失う。</v>
      </c>
      <c r="O36" s="3" t="s">
        <v>83</v>
      </c>
      <c r="Q36" s="17" t="s">
        <v>27</v>
      </c>
      <c r="R36" s="13" t="str">
        <f>INDEX(BE:BE,W31+1)</f>
        <v>This creature Can't Attack.&amp;br;When this creature enters the battlefield, Energize 4.&amp;br;Overload 1: This creature loses Can't Attack until the end of your turn.</v>
      </c>
      <c r="S36" s="12" t="s">
        <v>116</v>
      </c>
      <c r="T36" s="13" t="str">
        <f>IF(X36="","",X36&amp;IF(Y36="",""," "&amp;Y36)&amp;IF(Z36="",""," "&amp;Z36)&amp;IF(AA36="",""," "&amp;AA36))</f>
        <v>Defender  </v>
      </c>
      <c r="U36" s="14"/>
      <c r="V36" s="15"/>
      <c r="W36" s="19" t="s">
        <v>116</v>
      </c>
      <c r="X36" s="12" t="str">
        <f t="shared" ref="X36:AA36" si="10">IF(ISERROR(IF(LEN(X35)&gt;1,X35,VLOOKUP(X34,$AC:$AD,2,FALSE))),"",IF(LEN(X35)&gt;1,X35,VLOOKUP(X34,$AC:$AD,2,FALSE)))</f>
        <v>Defender</v>
      </c>
      <c r="Y36" s="12" t="str">
        <f t="shared" si="10"/>
        <v/>
      </c>
      <c r="Z36" s="12" t="str">
        <f t="shared" si="10"/>
        <v/>
      </c>
      <c r="AA36" s="12" t="str">
        <f t="shared" si="10"/>
        <v> </v>
      </c>
      <c r="AE36" s="27">
        <v>35</v>
      </c>
      <c r="AF36" s="28" t="str">
        <f>AF35</f>
        <v>青</v>
      </c>
      <c r="AG36" s="4"/>
      <c r="AH36" s="4"/>
      <c r="AI36" s="4"/>
      <c r="AJ36" s="4"/>
      <c r="AK36" s="4"/>
      <c r="AL36" s="4"/>
      <c r="AM36" s="4"/>
      <c r="AN36" s="4"/>
      <c r="AO36" s="4"/>
      <c r="AP36" s="4"/>
      <c r="AQ36" s="4"/>
      <c r="AR36" s="4"/>
      <c r="AS36" s="4"/>
      <c r="AT36" s="40"/>
      <c r="AU36" s="4"/>
      <c r="AV36" s="4"/>
      <c r="AW36" s="4"/>
      <c r="AX36" s="4" t="str">
        <f>IF(AT36&gt;1,MONTH(AT36),"")</f>
        <v/>
      </c>
      <c r="AY36" s="4" t="str">
        <f>IF(AT36&gt;1,DAY(AT36),"")</f>
        <v/>
      </c>
      <c r="AZ36" s="4" t="str">
        <f t="shared" si="0"/>
        <v/>
      </c>
      <c r="BA36" s="4" t="str">
        <f t="shared" si="1"/>
        <v/>
      </c>
      <c r="BB36" s="4" t="str">
        <f t="shared" si="2"/>
        <v/>
      </c>
      <c r="BC36" s="4"/>
      <c r="BD36" s="4" t="str">
        <f t="shared" si="3"/>
        <v/>
      </c>
      <c r="BE36" s="33" t="str">
        <f>IF(AK36="","",VLOOKUP(AK36,BH:BJ,3,FALSE))</f>
        <v/>
      </c>
      <c r="BF36" s="12" t="s">
        <v>0</v>
      </c>
      <c r="BG36" s="3">
        <v>35</v>
      </c>
      <c r="BH36" s="3" t="s">
        <v>252</v>
      </c>
      <c r="BI36" s="3" t="s">
        <v>39</v>
      </c>
      <c r="BJ36" s="3" t="s">
        <v>253</v>
      </c>
    </row>
    <row r="37" spans="1:62">
      <c r="A37" s="3" t="str">
        <f t="shared" si="4"/>
        <v>|英テキスト|&gt;|&gt;|&gt;|&gt;|Defender  &amp;br;This creature Can't Attack.&amp;br;When this creature enters the battlefield, Energize 4.&amp;br;Overload 1: This creature loses Can't Attack until the end of your turn.|</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Defender  &amp;br;This creature Can't Attack.&amp;br;When this creature enters the battlefield, Energize 4.&amp;br;Overload 1: This creature loses Can't Attack until the end of your turn.</v>
      </c>
      <c r="O37" s="3" t="s">
        <v>83</v>
      </c>
      <c r="Q37" s="12" t="s">
        <v>18</v>
      </c>
      <c r="R37" s="13" t="str">
        <f>IF(INDEX(AX:AX,W31+1)="",0,INDEX(AX:AX,W31+1)&amp;"/"&amp;INDEX(AY:AY,W31+1))</f>
        <v>6/6</v>
      </c>
      <c r="S37" s="14"/>
      <c r="T37" s="14"/>
      <c r="U37" s="14"/>
      <c r="V37" s="15"/>
      <c r="W37" s="19"/>
      <c r="X37" s="12"/>
      <c r="Y37" s="31"/>
      <c r="Z37" s="31"/>
      <c r="AA37" s="32"/>
      <c r="AE37" s="27">
        <v>36</v>
      </c>
      <c r="AF37" s="28" t="str">
        <f>AF36</f>
        <v>青</v>
      </c>
      <c r="AG37" s="4"/>
      <c r="AH37" s="4"/>
      <c r="AI37" s="4"/>
      <c r="AJ37" s="4"/>
      <c r="AK37" s="4"/>
      <c r="AL37" s="4"/>
      <c r="AM37" s="4"/>
      <c r="AN37" s="4"/>
      <c r="AO37" s="4"/>
      <c r="AP37" s="4"/>
      <c r="AQ37" s="4"/>
      <c r="AR37" s="4"/>
      <c r="AS37" s="4"/>
      <c r="AT37" s="40"/>
      <c r="AU37" s="4"/>
      <c r="AV37" s="4"/>
      <c r="AW37" s="4"/>
      <c r="AX37" s="4" t="str">
        <f>IF(AT37&gt;1,MONTH(AT37),"")</f>
        <v/>
      </c>
      <c r="AY37" s="4" t="str">
        <f>IF(AT37&gt;1,DAY(AT37),"")</f>
        <v/>
      </c>
      <c r="AZ37" s="4" t="str">
        <f t="shared" si="0"/>
        <v/>
      </c>
      <c r="BA37" s="4" t="str">
        <f t="shared" si="1"/>
        <v/>
      </c>
      <c r="BB37" s="4" t="str">
        <f t="shared" si="2"/>
        <v/>
      </c>
      <c r="BC37" s="4"/>
      <c r="BD37" s="4" t="str">
        <f t="shared" si="3"/>
        <v/>
      </c>
      <c r="BE37" s="33" t="str">
        <f>IF(AK37="","",VLOOKUP(AK37,BH:BJ,3,FALSE))</f>
        <v/>
      </c>
      <c r="BF37" s="12" t="s">
        <v>0</v>
      </c>
      <c r="BG37" s="3">
        <v>36</v>
      </c>
      <c r="BH37" s="3" t="s">
        <v>254</v>
      </c>
      <c r="BI37" s="3" t="s">
        <v>39</v>
      </c>
      <c r="BJ37" s="3" t="s">
        <v>255</v>
      </c>
    </row>
    <row r="38" spans="1:62">
      <c r="A38" s="3" t="str">
        <f t="shared" si="4"/>
        <v>|PT|&gt;|6/6|シールド数|&gt;||</v>
      </c>
      <c r="B38" s="3" t="s">
        <v>0</v>
      </c>
      <c r="C38" s="3" t="s">
        <v>83</v>
      </c>
      <c r="D38" s="3" t="s">
        <v>18</v>
      </c>
      <c r="E38" s="3" t="s">
        <v>83</v>
      </c>
      <c r="F38" s="3" t="s">
        <v>115</v>
      </c>
      <c r="G38" s="3" t="s">
        <v>83</v>
      </c>
      <c r="H38" s="3" t="str">
        <f>IF(R37=0,"",R37)</f>
        <v>6/6</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AF37</f>
        <v>青</v>
      </c>
      <c r="AG38" s="4"/>
      <c r="AH38" s="4"/>
      <c r="AI38" s="4"/>
      <c r="AJ38" s="4"/>
      <c r="AK38" s="4"/>
      <c r="AL38" s="4"/>
      <c r="AM38" s="4"/>
      <c r="AN38" s="4"/>
      <c r="AO38" s="4"/>
      <c r="AP38" s="4"/>
      <c r="AQ38" s="4"/>
      <c r="AR38" s="4"/>
      <c r="AS38" s="4"/>
      <c r="AT38" s="40"/>
      <c r="AU38" s="4"/>
      <c r="AV38" s="4"/>
      <c r="AW38" s="4"/>
      <c r="AX38" s="4" t="str">
        <f>IF(AT38&gt;1,MONTH(AT38),"")</f>
        <v/>
      </c>
      <c r="AY38" s="4" t="str">
        <f>IF(AT38&gt;1,DAY(AT38),"")</f>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AF38</f>
        <v>青</v>
      </c>
      <c r="AG39" s="4"/>
      <c r="AH39" s="4"/>
      <c r="AI39" s="4"/>
      <c r="AJ39" s="4"/>
      <c r="AK39" s="4"/>
      <c r="AL39" s="4"/>
      <c r="AM39" s="4"/>
      <c r="AN39" s="4"/>
      <c r="AO39" s="4"/>
      <c r="AP39" s="4"/>
      <c r="AQ39" s="4"/>
      <c r="AR39" s="4"/>
      <c r="AS39" s="4"/>
      <c r="AT39" s="40"/>
      <c r="AU39" s="4"/>
      <c r="AV39" s="4"/>
      <c r="AW39" s="4"/>
      <c r="AX39" s="4" t="str">
        <f>IF(AT39&gt;1,MONTH(AT39),"")</f>
        <v/>
      </c>
      <c r="AY39" s="4" t="str">
        <f>IF(AT39&gt;1,DAY(AT39),"")</f>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AF39</f>
        <v>青</v>
      </c>
      <c r="AG40" s="4"/>
      <c r="AH40" s="4"/>
      <c r="AI40" s="4"/>
      <c r="AJ40" s="4"/>
      <c r="AK40" s="4"/>
      <c r="AL40" s="4"/>
      <c r="AM40" s="4"/>
      <c r="AN40" s="4"/>
      <c r="AO40" s="4"/>
      <c r="AP40" s="4"/>
      <c r="AQ40" s="4"/>
      <c r="AR40" s="4"/>
      <c r="AS40" s="4"/>
      <c r="AT40" s="40"/>
      <c r="AU40" s="4"/>
      <c r="AV40" s="4"/>
      <c r="AW40" s="4"/>
      <c r="AX40" s="4" t="str">
        <f>IF(AT40&gt;1,MONTH(AT40),"")</f>
        <v/>
      </c>
      <c r="AY40" s="4" t="str">
        <f>IF(AT40&gt;1,DAY(AT40),"")</f>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AF40</f>
        <v>青</v>
      </c>
      <c r="AG41" s="4"/>
      <c r="AH41" s="4"/>
      <c r="AI41" s="4"/>
      <c r="AJ41" s="4"/>
      <c r="AK41" s="4"/>
      <c r="AL41" s="4"/>
      <c r="AM41" s="4"/>
      <c r="AN41" s="4"/>
      <c r="AO41" s="4"/>
      <c r="AP41" s="4"/>
      <c r="AQ41" s="4"/>
      <c r="AR41" s="4"/>
      <c r="AS41" s="4"/>
      <c r="AT41" s="40"/>
      <c r="AU41" s="4"/>
      <c r="AV41" s="4"/>
      <c r="AW41" s="4"/>
      <c r="AX41" s="4" t="str">
        <f>IF(AT41&gt;1,MONTH(AT41),"")</f>
        <v/>
      </c>
      <c r="AY41" s="4" t="str">
        <f>IF(AT41&gt;1,DAY(AT41),"")</f>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AF41</f>
        <v>青</v>
      </c>
      <c r="AG42" s="4"/>
      <c r="AH42" s="4"/>
      <c r="AI42" s="4"/>
      <c r="AJ42" s="4"/>
      <c r="AK42" s="4"/>
      <c r="AL42" s="4"/>
      <c r="AM42" s="4"/>
      <c r="AN42" s="4"/>
      <c r="AO42" s="4"/>
      <c r="AP42" s="4"/>
      <c r="AQ42" s="4"/>
      <c r="AR42" s="4"/>
      <c r="AS42" s="4"/>
      <c r="AT42" s="40"/>
      <c r="AU42" s="4"/>
      <c r="AV42" s="4"/>
      <c r="AW42" s="4"/>
      <c r="AX42" s="4" t="str">
        <f>IF(AT42&gt;1,MONTH(AT42),"")</f>
        <v/>
      </c>
      <c r="AY42" s="4" t="str">
        <f>IF(AT42&gt;1,DAY(AT42),"")</f>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AF42</f>
        <v>青</v>
      </c>
      <c r="AG43" s="4"/>
      <c r="AH43" s="4"/>
      <c r="AI43" s="4"/>
      <c r="AJ43" s="4"/>
      <c r="AK43" s="4"/>
      <c r="AL43" s="4"/>
      <c r="AM43" s="4"/>
      <c r="AN43" s="4"/>
      <c r="AO43" s="4"/>
      <c r="AP43" s="4"/>
      <c r="AQ43" s="4"/>
      <c r="AR43" s="4"/>
      <c r="AS43" s="4"/>
      <c r="AT43" s="40"/>
      <c r="AU43" s="4"/>
      <c r="AV43" s="4"/>
      <c r="AW43" s="4"/>
      <c r="AX43" s="4" t="str">
        <f>IF(AT43&gt;1,MONTH(AT43),"")</f>
        <v/>
      </c>
      <c r="AY43" s="4" t="str">
        <f>IF(AT43&gt;1,DAY(AT43),"")</f>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AF43</f>
        <v>青</v>
      </c>
      <c r="AG44" s="4"/>
      <c r="AH44" s="4"/>
      <c r="AI44" s="4"/>
      <c r="AJ44" s="4"/>
      <c r="AK44" s="4"/>
      <c r="AL44" s="4"/>
      <c r="AM44" s="4"/>
      <c r="AN44" s="4"/>
      <c r="AO44" s="4"/>
      <c r="AP44" s="4"/>
      <c r="AQ44" s="4"/>
      <c r="AR44" s="4"/>
      <c r="AS44" s="4"/>
      <c r="AT44" s="40"/>
      <c r="AU44" s="4"/>
      <c r="AV44" s="4"/>
      <c r="AW44" s="4"/>
      <c r="AX44" s="4" t="str">
        <f>IF(AT44&gt;1,MONTH(AT44),"")</f>
        <v/>
      </c>
      <c r="AY44" s="4" t="str">
        <f>IF(AT44&gt;1,DAY(AT44),"")</f>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*敏捷な革新者/Nimble Innovator</v>
      </c>
      <c r="B45" s="3" t="s">
        <v>0</v>
      </c>
      <c r="C45" s="3" t="str">
        <f>"*"&amp;R45&amp;"/"&amp;T45</f>
        <v>*敏捷な革新者/Nimble Innovator</v>
      </c>
      <c r="Q45" s="12" t="s">
        <v>9</v>
      </c>
      <c r="R45" s="13" t="str">
        <f>INDEX(AJ:AJ,W44+1)</f>
        <v>敏捷な革新者</v>
      </c>
      <c r="S45" s="14" t="s">
        <v>10</v>
      </c>
      <c r="T45" s="13" t="str">
        <f>INDEX(AK:AK,W44+1)</f>
        <v>Nimble Innovator</v>
      </c>
      <c r="U45" s="14"/>
      <c r="V45" s="15"/>
      <c r="W45" s="16"/>
      <c r="X45" s="12"/>
      <c r="Y45" s="31"/>
      <c r="Z45" s="31"/>
      <c r="AA45" s="32"/>
      <c r="AE45" s="27">
        <v>44</v>
      </c>
      <c r="AF45" s="28" t="str">
        <f>AF44</f>
        <v>青</v>
      </c>
      <c r="AG45" s="4"/>
      <c r="AH45" s="4"/>
      <c r="AI45" s="4"/>
      <c r="AJ45" s="4"/>
      <c r="AK45" s="4"/>
      <c r="AL45" s="4"/>
      <c r="AM45" s="4"/>
      <c r="AN45" s="4"/>
      <c r="AO45" s="4"/>
      <c r="AP45" s="4"/>
      <c r="AQ45" s="4"/>
      <c r="AR45" s="4"/>
      <c r="AS45" s="4"/>
      <c r="AT45" s="40"/>
      <c r="AU45" s="4"/>
      <c r="AV45" s="4"/>
      <c r="AW45" s="4"/>
      <c r="AX45" s="4" t="str">
        <f>IF(AT45&gt;1,MONTH(AT45),"")</f>
        <v/>
      </c>
      <c r="AY45" s="4" t="str">
        <f>IF(AT45&gt;1,DAY(AT45),"")</f>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青</v>
      </c>
      <c r="S46" s="18" t="s">
        <v>7</v>
      </c>
      <c r="T46" s="13" t="str">
        <f>INDEX(AG:AG,W44+1)</f>
        <v>コモン</v>
      </c>
      <c r="U46" s="18" t="s">
        <v>8</v>
      </c>
      <c r="V46" s="13">
        <f>INDEX(AI:AI,W44+1)</f>
        <v>7</v>
      </c>
      <c r="W46" s="19"/>
      <c r="X46" s="13" t="str">
        <f>INDEX(AQ:AQ,W44+1)</f>
        <v>このクリーチャーが戦場に出たとき、あなたはカードを1枚引く。</v>
      </c>
      <c r="Y46" s="31"/>
      <c r="Z46" s="31"/>
      <c r="AA46" s="32"/>
      <c r="AE46" s="27">
        <v>45</v>
      </c>
      <c r="AF46" s="28" t="str">
        <f>AF45</f>
        <v>青</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|色|青|レアリティ|コモン|マナコスト|7|</v>
      </c>
      <c r="B47" s="3" t="s">
        <v>0</v>
      </c>
      <c r="C47" s="3" t="s">
        <v>83</v>
      </c>
      <c r="D47" s="7" t="s">
        <v>6</v>
      </c>
      <c r="E47" s="3" t="s">
        <v>83</v>
      </c>
      <c r="F47" s="3" t="str">
        <f>IF(R46=0,"",R46)</f>
        <v>青</v>
      </c>
      <c r="G47" s="3" t="s">
        <v>83</v>
      </c>
      <c r="H47" s="7" t="s">
        <v>92</v>
      </c>
      <c r="I47" s="3" t="s">
        <v>83</v>
      </c>
      <c r="J47" s="3" t="str">
        <f>IF(T46=0,"",T46)</f>
        <v>コモン</v>
      </c>
      <c r="K47" s="3" t="s">
        <v>83</v>
      </c>
      <c r="L47" s="7" t="s">
        <v>93</v>
      </c>
      <c r="M47" s="3" t="s">
        <v>83</v>
      </c>
      <c r="N47" s="3">
        <f>IF(V46=0,"",V46)</f>
        <v>7</v>
      </c>
      <c r="O47" s="3" t="s">
        <v>83</v>
      </c>
      <c r="Q47" s="12" t="s">
        <v>11</v>
      </c>
      <c r="R47" s="13" t="str">
        <f>INDEX(AL:AL,W44+1)</f>
        <v>クリーチャー</v>
      </c>
      <c r="S47" s="18" t="s">
        <v>94</v>
      </c>
      <c r="T47" s="13" t="str">
        <f>INDEX(AN:AN,W44+1)</f>
        <v>ヴィダルケン</v>
      </c>
      <c r="U47" s="13" t="str">
        <f>INDEX(AO:AO,W44+1)</f>
        <v>工匠</v>
      </c>
      <c r="V47" s="13">
        <f>INDEX(AP:AP,W44+1)</f>
        <v>0</v>
      </c>
      <c r="W47" s="19"/>
      <c r="X47" s="13" t="str">
        <f>INDEX(AZ:AZ,W44+1)</f>
        <v>この</v>
      </c>
      <c r="Y47" s="13" t="str">
        <f>INDEX(BA:BA,W44+1)</f>
        <v/>
      </c>
      <c r="Z47" s="13" t="str">
        <f>INDEX(BB:BB,W44+1)</f>
        <v/>
      </c>
      <c r="AA47" s="13">
        <f>INDEX(BC:BC,W44+1)</f>
        <v>0</v>
      </c>
      <c r="AE47" s="27">
        <v>46</v>
      </c>
      <c r="AF47" s="28" t="str">
        <f>AF46</f>
        <v>青</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|種別|クリーチャー|サブタイプ|ヴィダルケン|工匠||</v>
      </c>
      <c r="B48" s="3" t="s">
        <v>0</v>
      </c>
      <c r="C48" s="3" t="s">
        <v>83</v>
      </c>
      <c r="D48" s="7" t="s">
        <v>11</v>
      </c>
      <c r="E48" s="3" t="s">
        <v>83</v>
      </c>
      <c r="F48" s="3" t="str">
        <f>IF(R47=0,"",R47)</f>
        <v>クリーチャー</v>
      </c>
      <c r="G48" s="3" t="s">
        <v>83</v>
      </c>
      <c r="H48" s="7" t="s">
        <v>104</v>
      </c>
      <c r="I48" s="3" t="s">
        <v>83</v>
      </c>
      <c r="J48" s="3" t="str">
        <f>IF(T47=0,"",T47)</f>
        <v>ヴィダルケン</v>
      </c>
      <c r="K48" s="3" t="s">
        <v>83</v>
      </c>
      <c r="L48" s="3" t="str">
        <f>IF(U47=0,"",U47)</f>
        <v>工匠</v>
      </c>
      <c r="M48" s="3" t="s">
        <v>83</v>
      </c>
      <c r="N48" s="3" t="str">
        <f>IF(V47=0,"",V47)</f>
        <v/>
      </c>
      <c r="O48" s="3" t="s">
        <v>83</v>
      </c>
      <c r="Q48" s="12" t="s">
        <v>105</v>
      </c>
      <c r="R48" s="13" t="str">
        <f>INDEX(BD:BD,W44+1)</f>
        <v>このクリーチャーが戦場に出たとき、あなたはカードを1枚引く。</v>
      </c>
      <c r="S48" s="14"/>
      <c r="T48" s="14"/>
      <c r="U48" s="14"/>
      <c r="V48" s="15"/>
      <c r="W48" s="19"/>
      <c r="X48" s="11"/>
      <c r="Y48" s="11"/>
      <c r="Z48" s="11"/>
      <c r="AA48" s="33"/>
      <c r="AE48" s="27">
        <v>47</v>
      </c>
      <c r="AF48" s="28" t="str">
        <f>AF47</f>
        <v>青</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|テキスト|&gt;|&gt;|&gt;|&gt;|このクリーチャーが戦場に出たとき、あなたはカードを1枚引く。|</v>
      </c>
      <c r="B49" s="3" t="s">
        <v>0</v>
      </c>
      <c r="C49" s="3" t="s">
        <v>83</v>
      </c>
      <c r="D49" s="7" t="s">
        <v>105</v>
      </c>
      <c r="E49" s="3" t="s">
        <v>83</v>
      </c>
      <c r="F49" s="7" t="s">
        <v>115</v>
      </c>
      <c r="G49" s="3" t="s">
        <v>83</v>
      </c>
      <c r="H49" s="7" t="s">
        <v>115</v>
      </c>
      <c r="I49" s="3" t="s">
        <v>83</v>
      </c>
      <c r="J49" s="7" t="s">
        <v>115</v>
      </c>
      <c r="K49" s="3" t="s">
        <v>83</v>
      </c>
      <c r="L49" s="7" t="s">
        <v>115</v>
      </c>
      <c r="M49" s="3" t="s">
        <v>83</v>
      </c>
      <c r="N49" s="3" t="str">
        <f>IF(R48=0,"",R48)</f>
        <v>このクリーチャーが戦場に出たとき、あなたはカードを1枚引く。</v>
      </c>
      <c r="O49" s="3" t="s">
        <v>83</v>
      </c>
      <c r="Q49" s="17" t="s">
        <v>27</v>
      </c>
      <c r="R49" s="13" t="str">
        <f>INDEX(BE:BE,W44+1)</f>
        <v>When this creature enters the battlefield, you draw 1 card.</v>
      </c>
      <c r="S49" s="12" t="s">
        <v>116</v>
      </c>
      <c r="T49" s="13" t="str">
        <f>IF(X49="","",X49&amp;IF(Y49="",""," "&amp;Y49)&amp;IF(Z49="",""," "&amp;Z49)&amp;IF(AA49="",""," "&amp;AA49))</f>
        <v/>
      </c>
      <c r="U49" s="14"/>
      <c r="V49" s="15"/>
      <c r="W49" s="19" t="s">
        <v>116</v>
      </c>
      <c r="X49" s="12" t="str">
        <f t="shared" ref="X49:AA49" si="12">IF(ISERROR(IF(LEN(X48)&gt;1,X48,VLOOKUP(X47,$AC:$AD,2,FALSE))),"",IF(LEN(X48)&gt;1,X48,VLOOKUP(X47,$AC:$AD,2,FALSE)))</f>
        <v/>
      </c>
      <c r="Y49" s="12" t="str">
        <f t="shared" si="12"/>
        <v/>
      </c>
      <c r="Z49" s="12" t="str">
        <f t="shared" si="12"/>
        <v/>
      </c>
      <c r="AA49" s="12" t="str">
        <f t="shared" si="12"/>
        <v> </v>
      </c>
      <c r="AE49" s="27">
        <v>48</v>
      </c>
      <c r="AF49" s="28" t="str">
        <f>AF48</f>
        <v>青</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|英テキスト|&gt;|&gt;|&gt;|&gt;|When this creature enters the battlefield, you draw 1 card.|</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When this creature enters the battlefield, you draw 1 card.</v>
      </c>
      <c r="O50" s="3" t="s">
        <v>83</v>
      </c>
      <c r="Q50" s="12" t="s">
        <v>18</v>
      </c>
      <c r="R50" s="13" t="str">
        <f>IF(INDEX(AX:AX,W44+1)="",0,INDEX(AX:AX,W44+1)&amp;"/"&amp;INDEX(AY:AY,W44+1))</f>
        <v>2/2</v>
      </c>
      <c r="S50" s="14"/>
      <c r="T50" s="14"/>
      <c r="U50" s="14"/>
      <c r="V50" s="15"/>
      <c r="W50" s="19"/>
      <c r="X50" s="12"/>
      <c r="Y50" s="31"/>
      <c r="Z50" s="31"/>
      <c r="AA50" s="32"/>
      <c r="AE50" s="27">
        <v>49</v>
      </c>
      <c r="AF50" s="28" t="str">
        <f>AF49</f>
        <v>青</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|PT|&gt;|2/2|シールド数|&gt;||</v>
      </c>
      <c r="B51" s="3" t="s">
        <v>0</v>
      </c>
      <c r="C51" s="3" t="s">
        <v>83</v>
      </c>
      <c r="D51" s="3" t="s">
        <v>18</v>
      </c>
      <c r="E51" s="3" t="s">
        <v>83</v>
      </c>
      <c r="F51" s="3" t="s">
        <v>115</v>
      </c>
      <c r="G51" s="3" t="s">
        <v>83</v>
      </c>
      <c r="H51" s="3" t="str">
        <f>IF(R50=0,"",R50)</f>
        <v>2/2</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青</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*亢進する亀/Thriving Turtle</v>
      </c>
      <c r="B58" s="3" t="s">
        <v>0</v>
      </c>
      <c r="C58" s="3" t="str">
        <f>"*"&amp;R58&amp;"/"&amp;T58</f>
        <v>*亢進する亀/Thriving Turtle</v>
      </c>
      <c r="Q58" s="12" t="s">
        <v>9</v>
      </c>
      <c r="R58" s="13" t="str">
        <f>INDEX(AJ:AJ,W57+1)</f>
        <v>亢進する亀</v>
      </c>
      <c r="S58" s="14" t="s">
        <v>10</v>
      </c>
      <c r="T58" s="13" t="str">
        <f>INDEX(AK:AK,W57+1)</f>
        <v>Thriving Turtle</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青</v>
      </c>
      <c r="S59" s="18" t="s">
        <v>7</v>
      </c>
      <c r="T59" s="13" t="str">
        <f>INDEX(AG:AG,W57+1)</f>
        <v>コモン</v>
      </c>
      <c r="U59" s="18" t="s">
        <v>8</v>
      </c>
      <c r="V59" s="13">
        <f>INDEX(AI:AI,W57+1)</f>
        <v>11</v>
      </c>
      <c r="W59" s="19"/>
      <c r="X59" s="13" t="str">
        <f>INDEX(AQ:AQ,W57+1)</f>
        <v>ディフェンダー</v>
      </c>
      <c r="Y59" s="31"/>
      <c r="Z59" s="31"/>
      <c r="AA59" s="32"/>
      <c r="BF59" s="12" t="s">
        <v>0</v>
      </c>
      <c r="BG59" s="3">
        <v>58</v>
      </c>
      <c r="BH59" s="3" t="s">
        <v>294</v>
      </c>
      <c r="BI59" s="3" t="s">
        <v>39</v>
      </c>
      <c r="BJ59" s="3" t="s">
        <v>295</v>
      </c>
    </row>
    <row r="60" spans="1:62">
      <c r="A60" s="3" t="str">
        <f t="shared" si="4"/>
        <v>|色|青|レアリティ|コモン|マナコスト|11|</v>
      </c>
      <c r="B60" s="3" t="s">
        <v>0</v>
      </c>
      <c r="C60" s="3" t="s">
        <v>83</v>
      </c>
      <c r="D60" s="7" t="s">
        <v>6</v>
      </c>
      <c r="E60" s="3" t="s">
        <v>83</v>
      </c>
      <c r="F60" s="3" t="str">
        <f>IF(R59=0,"",R59)</f>
        <v>青</v>
      </c>
      <c r="G60" s="3" t="s">
        <v>83</v>
      </c>
      <c r="H60" s="7" t="s">
        <v>92</v>
      </c>
      <c r="I60" s="3" t="s">
        <v>83</v>
      </c>
      <c r="J60" s="3" t="str">
        <f>IF(T59=0,"",T59)</f>
        <v>コモン</v>
      </c>
      <c r="K60" s="3" t="s">
        <v>83</v>
      </c>
      <c r="L60" s="7" t="s">
        <v>93</v>
      </c>
      <c r="M60" s="3" t="s">
        <v>83</v>
      </c>
      <c r="N60" s="3">
        <f>IF(V59=0,"",V59)</f>
        <v>11</v>
      </c>
      <c r="O60" s="3" t="s">
        <v>83</v>
      </c>
      <c r="Q60" s="12" t="s">
        <v>11</v>
      </c>
      <c r="R60" s="13" t="str">
        <f>INDEX(AL:AL,W57+1)</f>
        <v>クリーチャー</v>
      </c>
      <c r="S60" s="18" t="s">
        <v>94</v>
      </c>
      <c r="T60" s="13" t="str">
        <f>INDEX(AN:AN,W57+1)</f>
        <v>海亀</v>
      </c>
      <c r="U60" s="13">
        <f>INDEX(AO:AO,W57+1)</f>
        <v>0</v>
      </c>
      <c r="V60" s="13">
        <f>INDEX(AP:AP,W57+1)</f>
        <v>0</v>
      </c>
      <c r="W60" s="19"/>
      <c r="X60" s="13" t="str">
        <f>INDEX(AZ:AZ,W57+1)</f>
        <v>ディ</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|種別|クリーチャー|サブタイプ|海亀|||</v>
      </c>
      <c r="B61" s="3" t="s">
        <v>0</v>
      </c>
      <c r="C61" s="3" t="s">
        <v>83</v>
      </c>
      <c r="D61" s="7" t="s">
        <v>11</v>
      </c>
      <c r="E61" s="3" t="s">
        <v>83</v>
      </c>
      <c r="F61" s="3" t="str">
        <f>IF(R60=0,"",R60)</f>
        <v>クリーチャー</v>
      </c>
      <c r="G61" s="3" t="s">
        <v>83</v>
      </c>
      <c r="H61" s="7" t="s">
        <v>104</v>
      </c>
      <c r="I61" s="3" t="s">
        <v>83</v>
      </c>
      <c r="J61" s="3" t="str">
        <f>IF(T60=0,"",T60)</f>
        <v>海亀</v>
      </c>
      <c r="K61" s="3" t="s">
        <v>83</v>
      </c>
      <c r="L61" s="3" t="str">
        <f>IF(U60=0,"",U60)</f>
        <v/>
      </c>
      <c r="M61" s="3" t="s">
        <v>83</v>
      </c>
      <c r="N61" s="3" t="str">
        <f>IF(V60=0,"",V60)</f>
        <v/>
      </c>
      <c r="O61" s="3" t="s">
        <v>83</v>
      </c>
      <c r="Q61" s="12" t="s">
        <v>105</v>
      </c>
      <c r="R61" s="13" t="str">
        <f>INDEX(BD:BD,W57+1)</f>
        <v>ディフェンダー&amp;br;このクリーチャーが戦場に出たとき、エネルギー化2を行う。&amp;br;超過2：このクリーチャーは+1/+1の修整を受ける。</v>
      </c>
      <c r="S61" s="14"/>
      <c r="T61" s="14"/>
      <c r="U61" s="14"/>
      <c r="V61" s="15"/>
      <c r="W61" s="19"/>
      <c r="X61" s="11"/>
      <c r="Y61" s="11"/>
      <c r="Z61" s="11"/>
      <c r="AA61" s="33"/>
      <c r="BF61" s="12" t="s">
        <v>0</v>
      </c>
      <c r="BG61" s="3">
        <v>60</v>
      </c>
      <c r="BH61" s="3" t="s">
        <v>298</v>
      </c>
      <c r="BI61" s="3" t="s">
        <v>39</v>
      </c>
      <c r="BJ61" s="3" t="s">
        <v>299</v>
      </c>
    </row>
    <row r="62" spans="1:62">
      <c r="A62" s="3" t="str">
        <f t="shared" si="4"/>
        <v>|テキスト|&gt;|&gt;|&gt;|&gt;|ディフェンダー&amp;br;このクリーチャーが戦場に出たとき、エネルギー化2を行う。&amp;br;超過2：このクリーチャーは+1/+1の修整を受ける。|</v>
      </c>
      <c r="B62" s="3" t="s">
        <v>0</v>
      </c>
      <c r="C62" s="3" t="s">
        <v>83</v>
      </c>
      <c r="D62" s="7" t="s">
        <v>105</v>
      </c>
      <c r="E62" s="3" t="s">
        <v>83</v>
      </c>
      <c r="F62" s="7" t="s">
        <v>115</v>
      </c>
      <c r="G62" s="3" t="s">
        <v>83</v>
      </c>
      <c r="H62" s="7" t="s">
        <v>115</v>
      </c>
      <c r="I62" s="3" t="s">
        <v>83</v>
      </c>
      <c r="J62" s="7" t="s">
        <v>115</v>
      </c>
      <c r="K62" s="3" t="s">
        <v>83</v>
      </c>
      <c r="L62" s="7" t="s">
        <v>115</v>
      </c>
      <c r="M62" s="3" t="s">
        <v>83</v>
      </c>
      <c r="N62" s="3" t="str">
        <f>IF(R61=0,"",R61)</f>
        <v>ディフェンダー&amp;br;このクリーチャーが戦場に出たとき、エネルギー化2を行う。&amp;br;超過2：このクリーチャーは+1/+1の修整を受ける。</v>
      </c>
      <c r="O62" s="3" t="s">
        <v>83</v>
      </c>
      <c r="Q62" s="17" t="s">
        <v>27</v>
      </c>
      <c r="R62" s="13" t="str">
        <f>INDEX(BE:BE,W57+1)</f>
        <v>When this creature enters the battlefield, Energize 2.&amp;br;Overload 2: This creature gets +1/+1.</v>
      </c>
      <c r="S62" s="12" t="s">
        <v>116</v>
      </c>
      <c r="T62" s="13" t="str">
        <f>IF(X62="","",X62&amp;IF(Y62="",""," "&amp;Y62)&amp;IF(Z62="",""," "&amp;Z62)&amp;IF(AA62="",""," "&amp;AA62))</f>
        <v>Defender  </v>
      </c>
      <c r="U62" s="14"/>
      <c r="V62" s="15"/>
      <c r="W62" s="19" t="s">
        <v>116</v>
      </c>
      <c r="X62" s="12" t="str">
        <f t="shared" ref="X62:AA62" si="14">IF(ISERROR(IF(LEN(X61)&gt;1,X61,VLOOKUP(X60,$AC:$AD,2,FALSE))),"",IF(LEN(X61)&gt;1,X61,VLOOKUP(X60,$AC:$AD,2,FALSE)))</f>
        <v>Defender</v>
      </c>
      <c r="Y62" s="12" t="str">
        <f t="shared" si="14"/>
        <v/>
      </c>
      <c r="Z62" s="12" t="str">
        <f t="shared" si="14"/>
        <v/>
      </c>
      <c r="AA62" s="12" t="str">
        <f t="shared" si="14"/>
        <v> </v>
      </c>
      <c r="BF62" s="12" t="s">
        <v>0</v>
      </c>
      <c r="BG62" s="3">
        <v>61</v>
      </c>
      <c r="BH62" s="3" t="s">
        <v>300</v>
      </c>
      <c r="BI62" s="3" t="s">
        <v>39</v>
      </c>
      <c r="BJ62" s="3" t="s">
        <v>301</v>
      </c>
    </row>
    <row r="63" spans="1:62">
      <c r="A63" s="3" t="str">
        <f t="shared" si="4"/>
        <v>|英テキスト|&gt;|&gt;|&gt;|&gt;|Defender  &amp;br;When this creature enters the battlefield, Energize 2.&amp;br;Overload 2: This creature gets +1/+1.|</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Defender  &amp;br;When this creature enters the battlefield, Energize 2.&amp;br;Overload 2: This creature gets +1/+1.</v>
      </c>
      <c r="O63" s="3" t="s">
        <v>83</v>
      </c>
      <c r="Q63" s="12" t="s">
        <v>18</v>
      </c>
      <c r="R63" s="13" t="str">
        <f>IF(INDEX(AX:AX,W57+1)="",0,INDEX(AX:AX,W57+1)&amp;"/"&amp;INDEX(AY:AY,W57+1))</f>
        <v>1/3</v>
      </c>
      <c r="S63" s="14"/>
      <c r="T63" s="14"/>
      <c r="U63" s="14"/>
      <c r="V63" s="15"/>
      <c r="W63" s="19"/>
      <c r="X63" s="12"/>
      <c r="Y63" s="31"/>
      <c r="Z63" s="31"/>
      <c r="AA63" s="32"/>
      <c r="BF63" s="12" t="s">
        <v>0</v>
      </c>
      <c r="BG63" s="3">
        <v>62</v>
      </c>
      <c r="BH63" s="3" t="s">
        <v>302</v>
      </c>
      <c r="BI63" s="3" t="s">
        <v>39</v>
      </c>
      <c r="BJ63" s="3" t="s">
        <v>303</v>
      </c>
    </row>
    <row r="64" spans="1:62">
      <c r="A64" s="3" t="str">
        <f t="shared" si="4"/>
        <v>|PT|&gt;|1/3|シールド数|&gt;||</v>
      </c>
      <c r="B64" s="3" t="s">
        <v>0</v>
      </c>
      <c r="C64" s="3" t="s">
        <v>83</v>
      </c>
      <c r="D64" s="3" t="s">
        <v>18</v>
      </c>
      <c r="E64" s="3" t="s">
        <v>83</v>
      </c>
      <c r="F64" s="3" t="s">
        <v>115</v>
      </c>
      <c r="G64" s="3" t="s">
        <v>83</v>
      </c>
      <c r="H64" s="3" t="str">
        <f>IF(R63=0,"",R63)</f>
        <v>1/3</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5"/>
        <v>*ヴィダルケンの刃の達人/Vedalken Blademaster</v>
      </c>
      <c r="B71" s="3" t="s">
        <v>0</v>
      </c>
      <c r="C71" s="3" t="str">
        <f>"*"&amp;R71&amp;"/"&amp;T71</f>
        <v>*ヴィダルケンの刃の達人/Vedalken Blademaster</v>
      </c>
      <c r="Q71" s="12" t="s">
        <v>9</v>
      </c>
      <c r="R71" s="13" t="str">
        <f>INDEX(AJ:AJ,W70+1)</f>
        <v>ヴィダルケンの刃の達人</v>
      </c>
      <c r="S71" s="14" t="s">
        <v>10</v>
      </c>
      <c r="T71" s="13" t="str">
        <f>INDEX(AK:AK,W70+1)</f>
        <v>Vedalken Blademaster</v>
      </c>
      <c r="U71" s="14"/>
      <c r="V71" s="15"/>
      <c r="W71" s="16"/>
      <c r="X71" s="12"/>
      <c r="Y71" s="31"/>
      <c r="Z71" s="31"/>
      <c r="AA71" s="32"/>
      <c r="BF71" s="12" t="s">
        <v>0</v>
      </c>
      <c r="BG71" s="3">
        <v>70</v>
      </c>
      <c r="BH71" s="3" t="s">
        <v>121</v>
      </c>
      <c r="BI71" s="3" t="s">
        <v>39</v>
      </c>
      <c r="BJ71" s="3" t="s">
        <v>318</v>
      </c>
    </row>
    <row r="72" spans="1:62">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青</v>
      </c>
      <c r="S72" s="18" t="s">
        <v>7</v>
      </c>
      <c r="T72" s="13" t="str">
        <f>INDEX(AG:AG,W70+1)</f>
        <v>コモン</v>
      </c>
      <c r="U72" s="18" t="s">
        <v>8</v>
      </c>
      <c r="V72" s="13">
        <f>INDEX(AI:AI,W70+1)</f>
        <v>7</v>
      </c>
      <c r="W72" s="19"/>
      <c r="X72" s="13" t="str">
        <f>INDEX(AQ:AQ,W70+1)</f>
        <v>あなたが呪文かサポートかクリーチャーを唱えたとき、あなたのターン終了時まで、このクリーチャーは+1/+1の修整を受ける。</v>
      </c>
      <c r="Y72" s="31"/>
      <c r="Z72" s="31"/>
      <c r="AA72" s="32"/>
      <c r="BF72" s="12" t="s">
        <v>0</v>
      </c>
      <c r="BG72" s="3">
        <v>71</v>
      </c>
      <c r="BH72" s="3" t="s">
        <v>319</v>
      </c>
      <c r="BI72" s="3" t="s">
        <v>39</v>
      </c>
      <c r="BJ72" s="3" t="s">
        <v>320</v>
      </c>
    </row>
    <row r="73" spans="1:62">
      <c r="A73" s="3" t="str">
        <f t="shared" si="15"/>
        <v>|色|青|レアリティ|コモン|マナコスト|7|</v>
      </c>
      <c r="B73" s="3" t="s">
        <v>0</v>
      </c>
      <c r="C73" s="3" t="s">
        <v>83</v>
      </c>
      <c r="D73" s="7" t="s">
        <v>6</v>
      </c>
      <c r="E73" s="3" t="s">
        <v>83</v>
      </c>
      <c r="F73" s="3" t="str">
        <f>IF(R72=0,"",R72)</f>
        <v>青</v>
      </c>
      <c r="G73" s="3" t="s">
        <v>83</v>
      </c>
      <c r="H73" s="7" t="s">
        <v>92</v>
      </c>
      <c r="I73" s="3" t="s">
        <v>83</v>
      </c>
      <c r="J73" s="3" t="str">
        <f>IF(T72=0,"",T72)</f>
        <v>コモン</v>
      </c>
      <c r="K73" s="3" t="s">
        <v>83</v>
      </c>
      <c r="L73" s="7" t="s">
        <v>93</v>
      </c>
      <c r="M73" s="3" t="s">
        <v>83</v>
      </c>
      <c r="N73" s="3">
        <f>IF(V72=0,"",V72)</f>
        <v>7</v>
      </c>
      <c r="O73" s="3" t="s">
        <v>83</v>
      </c>
      <c r="Q73" s="12" t="s">
        <v>11</v>
      </c>
      <c r="R73" s="13" t="str">
        <f>INDEX(AL:AL,W70+1)</f>
        <v>クリーチャー</v>
      </c>
      <c r="S73" s="18" t="s">
        <v>94</v>
      </c>
      <c r="T73" s="13" t="str">
        <f>INDEX(AN:AN,W70+1)</f>
        <v>ヴィダルケン</v>
      </c>
      <c r="U73" s="13" t="str">
        <f>INDEX(AO:AO,W70+1)</f>
        <v>兵士</v>
      </c>
      <c r="V73" s="13">
        <f>INDEX(AP:AP,W70+1)</f>
        <v>0</v>
      </c>
      <c r="W73" s="19"/>
      <c r="X73" s="13" t="str">
        <f>INDEX(AZ:AZ,W70+1)</f>
        <v>あな</v>
      </c>
      <c r="Y73" s="13" t="str">
        <f>INDEX(BA:BA,W70+1)</f>
        <v/>
      </c>
      <c r="Z73" s="13" t="str">
        <f>INDEX(BB:BB,W70+1)</f>
        <v/>
      </c>
      <c r="AA73" s="13">
        <f>INDEX(BC:BC,W70+1)</f>
        <v>0</v>
      </c>
      <c r="BF73" s="12" t="s">
        <v>0</v>
      </c>
      <c r="BG73" s="3">
        <v>72</v>
      </c>
      <c r="BH73" s="3" t="s">
        <v>204</v>
      </c>
      <c r="BI73" s="3" t="s">
        <v>39</v>
      </c>
      <c r="BJ73" s="3" t="s">
        <v>321</v>
      </c>
    </row>
    <row r="74" spans="1:62">
      <c r="A74" s="3" t="str">
        <f t="shared" si="15"/>
        <v>|種別|クリーチャー|サブタイプ|ヴィダルケン|兵士||</v>
      </c>
      <c r="B74" s="3" t="s">
        <v>0</v>
      </c>
      <c r="C74" s="3" t="s">
        <v>83</v>
      </c>
      <c r="D74" s="7" t="s">
        <v>11</v>
      </c>
      <c r="E74" s="3" t="s">
        <v>83</v>
      </c>
      <c r="F74" s="3" t="str">
        <f>IF(R73=0,"",R73)</f>
        <v>クリーチャー</v>
      </c>
      <c r="G74" s="3" t="s">
        <v>83</v>
      </c>
      <c r="H74" s="7" t="s">
        <v>104</v>
      </c>
      <c r="I74" s="3" t="s">
        <v>83</v>
      </c>
      <c r="J74" s="3" t="str">
        <f>IF(T73=0,"",T73)</f>
        <v>ヴィダルケン</v>
      </c>
      <c r="K74" s="3" t="s">
        <v>83</v>
      </c>
      <c r="L74" s="3" t="str">
        <f>IF(U73=0,"",U73)</f>
        <v>兵士</v>
      </c>
      <c r="M74" s="3" t="s">
        <v>83</v>
      </c>
      <c r="N74" s="3" t="str">
        <f>IF(V73=0,"",V73)</f>
        <v/>
      </c>
      <c r="O74" s="3" t="s">
        <v>83</v>
      </c>
      <c r="Q74" s="12" t="s">
        <v>105</v>
      </c>
      <c r="R74" s="13" t="str">
        <f>INDEX(BD:BD,W70+1)</f>
        <v>あなたが呪文かサポートかクリーチャーを唱えたとき、あなたのターン終了時まで、このクリーチャーは+1/+1の修整を受ける。</v>
      </c>
      <c r="S74" s="14"/>
      <c r="T74" s="14"/>
      <c r="U74" s="14"/>
      <c r="V74" s="15"/>
      <c r="W74" s="19"/>
      <c r="X74" s="11"/>
      <c r="Y74" s="11"/>
      <c r="Z74" s="11"/>
      <c r="AA74" s="33"/>
      <c r="BF74" s="12" t="s">
        <v>0</v>
      </c>
      <c r="BG74" s="3">
        <v>73</v>
      </c>
      <c r="BH74" s="3" t="s">
        <v>322</v>
      </c>
      <c r="BI74" s="3" t="s">
        <v>39</v>
      </c>
      <c r="BJ74" s="3" t="s">
        <v>323</v>
      </c>
    </row>
    <row r="75" spans="1:62">
      <c r="A75" s="3" t="str">
        <f t="shared" si="15"/>
        <v>|テキスト|&gt;|&gt;|&gt;|&gt;|あなたが呪文かサポートかクリーチャーを唱えたとき、あなたのターン終了時まで、このクリーチャーは+1/+1の修整を受ける。|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あなたが呪文かサポートかクリーチャーを唱えたとき、あなたのターン終了時まで、このクリーチャーは+1/+1の修整を受ける。</v>
      </c>
      <c r="O75" s="3" t="s">
        <v>83</v>
      </c>
      <c r="Q75" s="17" t="s">
        <v>27</v>
      </c>
      <c r="R75" s="13" t="str">
        <f>INDEX(BE:BE,W70+1)</f>
        <v>When you cast a spell, support or creature, this creature gets +1/+1 until the end of your turn.</v>
      </c>
      <c r="S75" s="14" t="s">
        <v>324</v>
      </c>
      <c r="T75" s="13" t="str">
        <f>IF(X75="","",X75&amp;IF(Y75="",""," "&amp;Y75)&amp;IF(Z75="",""," "&amp;Z75)&amp;IF(AA75="",""," "&amp;AA75))</f>
        <v/>
      </c>
      <c r="U75" s="14"/>
      <c r="V75" s="15"/>
      <c r="W75" s="19" t="s">
        <v>116</v>
      </c>
      <c r="X75" s="12" t="str">
        <f t="shared" ref="X75:AA75" si="17">IF(ISERROR(IF(LEN(X74)&gt;1,X74,VLOOKUP(X73,$AC:$AD,2,FALSE))),"",IF(LEN(X74)&gt;1,X74,VLOOKUP(X73,$AC:$AD,2,FALSE)))</f>
        <v/>
      </c>
      <c r="Y75" s="12" t="str">
        <f t="shared" si="17"/>
        <v/>
      </c>
      <c r="Z75" s="12" t="str">
        <f t="shared" si="17"/>
        <v/>
      </c>
      <c r="AA75" s="12" t="str">
        <f t="shared" si="17"/>
        <v> </v>
      </c>
      <c r="BF75" s="12" t="s">
        <v>0</v>
      </c>
      <c r="BG75" s="3">
        <v>74</v>
      </c>
      <c r="BH75" s="3" t="s">
        <v>325</v>
      </c>
      <c r="BI75" s="3" t="s">
        <v>39</v>
      </c>
      <c r="BJ75" s="3" t="s">
        <v>326</v>
      </c>
    </row>
    <row r="76" spans="1:62">
      <c r="A76" s="3" t="str">
        <f t="shared" si="15"/>
        <v>|英テキスト|&gt;|&gt;|&gt;|&gt;|When you cast a spell, support or creature, this creature gets +1/+1 until the end of your turn.|</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you cast a spell, support or creature, this creature gets +1/+1 until the end of your turn.</v>
      </c>
      <c r="O76" s="3" t="s">
        <v>83</v>
      </c>
      <c r="Q76" s="12" t="s">
        <v>18</v>
      </c>
      <c r="R76" s="13" t="str">
        <f>IF(INDEX(AX:AX,W70+1)="",0,INDEX(AX:AX,W70+1)&amp;"/"&amp;INDEX(AY:AY,W70+1))</f>
        <v>2/2</v>
      </c>
      <c r="S76" s="14"/>
      <c r="T76" s="14"/>
      <c r="U76" s="14"/>
      <c r="V76" s="15"/>
      <c r="W76" s="19"/>
      <c r="X76" s="12"/>
      <c r="Y76" s="31"/>
      <c r="Z76" s="31"/>
      <c r="AA76" s="32"/>
      <c r="BF76" s="12" t="s">
        <v>0</v>
      </c>
      <c r="BG76" s="3">
        <v>75</v>
      </c>
      <c r="BH76" s="3" t="s">
        <v>156</v>
      </c>
      <c r="BI76" s="3" t="s">
        <v>39</v>
      </c>
      <c r="BJ76" s="3" t="s">
        <v>327</v>
      </c>
    </row>
    <row r="77" spans="1:62">
      <c r="A77" s="3" t="str">
        <f t="shared" si="15"/>
        <v>|PT|&gt;|2/2|シールド数|&gt;||</v>
      </c>
      <c r="B77" s="3" t="s">
        <v>0</v>
      </c>
      <c r="C77" s="3" t="s">
        <v>83</v>
      </c>
      <c r="D77" s="3" t="s">
        <v>18</v>
      </c>
      <c r="E77" s="3" t="s">
        <v>83</v>
      </c>
      <c r="F77" s="3" t="s">
        <v>115</v>
      </c>
      <c r="G77" s="3" t="s">
        <v>83</v>
      </c>
      <c r="H77" s="3" t="str">
        <f>IF(R76=0,"",R76)</f>
        <v>2/2</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5"/>
        <v>&amp;br;&amp;br;</v>
      </c>
      <c r="B78" s="3" t="s">
        <v>0</v>
      </c>
      <c r="C78" s="3" t="s">
        <v>142</v>
      </c>
      <c r="R78" s="3"/>
      <c r="S78" s="3"/>
      <c r="T78" s="3"/>
      <c r="U78" s="3"/>
      <c r="V78" s="3"/>
      <c r="BF78" s="12" t="s">
        <v>0</v>
      </c>
      <c r="BG78" s="3">
        <v>77</v>
      </c>
      <c r="BH78" s="3" t="s">
        <v>330</v>
      </c>
      <c r="BI78" s="3" t="s">
        <v>39</v>
      </c>
      <c r="BJ78" s="3" t="s">
        <v>331</v>
      </c>
    </row>
    <row r="79" spans="1:62">
      <c r="A79" s="3" t="str">
        <f t="shared" si="15"/>
        <v>#back(text=戻る,left)</v>
      </c>
      <c r="B79" s="3" t="s">
        <v>0</v>
      </c>
      <c r="C79" s="3" t="s">
        <v>151</v>
      </c>
      <c r="R79" s="3"/>
      <c r="S79" s="3"/>
      <c r="T79" s="3"/>
      <c r="U79" s="3"/>
      <c r="V79" s="3"/>
      <c r="BF79" s="12" t="s">
        <v>0</v>
      </c>
      <c r="BG79" s="3">
        <v>78</v>
      </c>
      <c r="BH79" s="3" t="s">
        <v>332</v>
      </c>
      <c r="BI79" s="3" t="s">
        <v>39</v>
      </c>
      <c r="BJ79" s="3" t="s">
        <v>333</v>
      </c>
    </row>
    <row r="80" spans="1:62">
      <c r="A80" s="3" t="str">
        <f t="shared" si="15"/>
        <v>&amp;br;</v>
      </c>
      <c r="B80" s="3" t="s">
        <v>0</v>
      </c>
      <c r="C80" s="3" t="s">
        <v>161</v>
      </c>
      <c r="R80" s="3"/>
      <c r="S80" s="3"/>
      <c r="T80" s="3"/>
      <c r="U80" s="3"/>
      <c r="V80" s="3"/>
      <c r="BF80" s="12" t="s">
        <v>0</v>
      </c>
      <c r="BG80" s="3">
        <v>79</v>
      </c>
      <c r="BH80" s="3" t="s">
        <v>334</v>
      </c>
      <c r="BI80" s="3" t="s">
        <v>39</v>
      </c>
      <c r="BJ80" s="3" t="s">
        <v>335</v>
      </c>
    </row>
    <row r="81" spans="1:62">
      <c r="A81" s="3" t="str">
        <f t="shared" si="15"/>
        <v>#comment(above,nsize=[15],size=[30],num=[10])</v>
      </c>
      <c r="B81" s="3" t="s">
        <v>0</v>
      </c>
      <c r="C81" s="3" t="s">
        <v>170</v>
      </c>
      <c r="R81" s="3"/>
      <c r="S81" s="3"/>
      <c r="T81" s="3"/>
      <c r="U81" s="3"/>
      <c r="V81" s="3"/>
      <c r="BF81" s="12" t="s">
        <v>0</v>
      </c>
      <c r="BG81" s="3">
        <v>80</v>
      </c>
      <c r="BH81" s="3" t="s">
        <v>61</v>
      </c>
      <c r="BI81" s="3" t="s">
        <v>39</v>
      </c>
      <c r="BJ81" s="3" t="s">
        <v>40</v>
      </c>
    </row>
    <row r="82" spans="1:62">
      <c r="A82" s="3" t="str">
        <f t="shared" si="15"/>
        <v>&amp;br;&amp;br;</v>
      </c>
      <c r="B82" s="3" t="s">
        <v>0</v>
      </c>
      <c r="C82" s="3" t="s">
        <v>142</v>
      </c>
      <c r="R82" s="3"/>
      <c r="S82" s="3"/>
      <c r="T82" s="3"/>
      <c r="U82" s="3"/>
      <c r="V82" s="3"/>
      <c r="BF82" s="12" t="s">
        <v>0</v>
      </c>
      <c r="BG82" s="3">
        <v>81</v>
      </c>
      <c r="BH82" s="3" t="s">
        <v>336</v>
      </c>
      <c r="BI82" s="3" t="s">
        <v>39</v>
      </c>
      <c r="BJ82" s="3" t="s">
        <v>337</v>
      </c>
    </row>
    <row r="83" spans="1:62">
      <c r="A83" s="3" t="str">
        <f t="shared" si="15"/>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5"/>
        <v>*速接会の翼鍛冶/Weldfast Wingsmith</v>
      </c>
      <c r="B84" s="3" t="s">
        <v>0</v>
      </c>
      <c r="C84" s="3" t="str">
        <f>"*"&amp;R84&amp;"/"&amp;T84</f>
        <v>*速接会の翼鍛冶/Weldfast Wingsmith</v>
      </c>
      <c r="Q84" s="12" t="s">
        <v>9</v>
      </c>
      <c r="R84" s="13" t="str">
        <f>INDEX(AJ:AJ,W83+1)</f>
        <v>速接会の翼鍛冶</v>
      </c>
      <c r="S84" s="14" t="s">
        <v>10</v>
      </c>
      <c r="T84" s="13" t="str">
        <f>INDEX(AK:AK,W83+1)</f>
        <v>Weldfast Wingsmith</v>
      </c>
      <c r="U84" s="14"/>
      <c r="V84" s="15"/>
      <c r="W84" s="16"/>
      <c r="X84" s="12"/>
      <c r="Y84" s="31"/>
      <c r="Z84" s="31"/>
      <c r="AA84" s="32"/>
      <c r="BF84" s="12" t="s">
        <v>0</v>
      </c>
      <c r="BG84" s="3">
        <v>83</v>
      </c>
      <c r="BH84" s="3" t="s">
        <v>340</v>
      </c>
      <c r="BI84" s="3" t="s">
        <v>39</v>
      </c>
      <c r="BJ84" s="3" t="s">
        <v>341</v>
      </c>
    </row>
    <row r="85" spans="1:62">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青</v>
      </c>
      <c r="S85" s="18" t="s">
        <v>7</v>
      </c>
      <c r="T85" s="13" t="str">
        <f>INDEX(AG:AG,W83+1)</f>
        <v>コモン</v>
      </c>
      <c r="U85" s="18" t="s">
        <v>8</v>
      </c>
      <c r="V85" s="13">
        <f>INDEX(AI:AI,W83+1)</f>
        <v>5</v>
      </c>
      <c r="W85" s="19"/>
      <c r="X85" s="13" t="str">
        <f>INDEX(AQ:AQ,W83+1)</f>
        <v>あなたがコントロールするサポートがボードに出たとき、あなたのターン終了時まで、このクリーチャーは+飛行を得る。</v>
      </c>
      <c r="Y85" s="31"/>
      <c r="Z85" s="31"/>
      <c r="AA85" s="32"/>
      <c r="BF85" s="12" t="s">
        <v>0</v>
      </c>
      <c r="BG85" s="3">
        <v>84</v>
      </c>
      <c r="BH85" s="3" t="s">
        <v>68</v>
      </c>
      <c r="BI85" s="3" t="s">
        <v>39</v>
      </c>
      <c r="BJ85" s="3" t="s">
        <v>342</v>
      </c>
    </row>
    <row r="86" spans="1:62">
      <c r="A86" s="3" t="str">
        <f t="shared" si="15"/>
        <v>|色|青|レアリティ|コモン|マナコスト|5|</v>
      </c>
      <c r="B86" s="3" t="s">
        <v>0</v>
      </c>
      <c r="C86" s="3" t="s">
        <v>83</v>
      </c>
      <c r="D86" s="7" t="s">
        <v>6</v>
      </c>
      <c r="E86" s="3" t="s">
        <v>83</v>
      </c>
      <c r="F86" s="3" t="str">
        <f>IF(R85=0,"",R85)</f>
        <v>青</v>
      </c>
      <c r="G86" s="3" t="s">
        <v>83</v>
      </c>
      <c r="H86" s="7" t="s">
        <v>92</v>
      </c>
      <c r="I86" s="3" t="s">
        <v>83</v>
      </c>
      <c r="J86" s="3" t="str">
        <f>IF(T85=0,"",T85)</f>
        <v>コモン</v>
      </c>
      <c r="K86" s="3" t="s">
        <v>83</v>
      </c>
      <c r="L86" s="7" t="s">
        <v>93</v>
      </c>
      <c r="M86" s="3" t="s">
        <v>83</v>
      </c>
      <c r="N86" s="3">
        <f>IF(V85=0,"",V85)</f>
        <v>5</v>
      </c>
      <c r="O86" s="3" t="s">
        <v>83</v>
      </c>
      <c r="Q86" s="12" t="s">
        <v>11</v>
      </c>
      <c r="R86" s="13" t="str">
        <f>INDEX(AL:AL,W83+1)</f>
        <v>クリーチャー</v>
      </c>
      <c r="S86" s="18" t="s">
        <v>94</v>
      </c>
      <c r="T86" s="13" t="str">
        <f>INDEX(AN:AN,W83+1)</f>
        <v>人間</v>
      </c>
      <c r="U86" s="13" t="str">
        <f>INDEX(AO:AO,W83+1)</f>
        <v>工匠</v>
      </c>
      <c r="V86" s="13">
        <f>INDEX(AP:AP,W83+1)</f>
        <v>0</v>
      </c>
      <c r="W86" s="19"/>
      <c r="X86" s="13" t="str">
        <f>INDEX(AZ:AZ,W83+1)</f>
        <v>あな</v>
      </c>
      <c r="Y86" s="13" t="str">
        <f>INDEX(BA:BA,W83+1)</f>
        <v/>
      </c>
      <c r="Z86" s="13" t="str">
        <f>INDEX(BB:BB,W83+1)</f>
        <v/>
      </c>
      <c r="AA86" s="13">
        <f>INDEX(BC:BC,W83+1)</f>
        <v>0</v>
      </c>
      <c r="BF86" s="12" t="s">
        <v>0</v>
      </c>
      <c r="BG86" s="3">
        <v>85</v>
      </c>
      <c r="BH86" s="3" t="s">
        <v>343</v>
      </c>
      <c r="BI86" s="3" t="s">
        <v>39</v>
      </c>
      <c r="BJ86" s="3" t="s">
        <v>40</v>
      </c>
    </row>
    <row r="87" spans="1:62">
      <c r="A87" s="3" t="str">
        <f t="shared" si="15"/>
        <v>|種別|クリーチャー|サブタイプ|人間|工匠||</v>
      </c>
      <c r="B87" s="3" t="s">
        <v>0</v>
      </c>
      <c r="C87" s="3" t="s">
        <v>83</v>
      </c>
      <c r="D87" s="7" t="s">
        <v>11</v>
      </c>
      <c r="E87" s="3" t="s">
        <v>83</v>
      </c>
      <c r="F87" s="3" t="str">
        <f>IF(R86=0,"",R86)</f>
        <v>クリーチャー</v>
      </c>
      <c r="G87" s="3" t="s">
        <v>83</v>
      </c>
      <c r="H87" s="7" t="s">
        <v>104</v>
      </c>
      <c r="I87" s="3" t="s">
        <v>83</v>
      </c>
      <c r="J87" s="3" t="str">
        <f>IF(T86=0,"",T86)</f>
        <v>人間</v>
      </c>
      <c r="K87" s="3" t="s">
        <v>83</v>
      </c>
      <c r="L87" s="3" t="str">
        <f>IF(U86=0,"",U86)</f>
        <v>工匠</v>
      </c>
      <c r="M87" s="3" t="s">
        <v>83</v>
      </c>
      <c r="N87" s="3" t="str">
        <f>IF(V86=0,"",V86)</f>
        <v/>
      </c>
      <c r="O87" s="3" t="s">
        <v>83</v>
      </c>
      <c r="Q87" s="12" t="s">
        <v>105</v>
      </c>
      <c r="R87" s="13" t="str">
        <f>INDEX(BD:BD,W83+1)</f>
        <v>あなたがコントロールするサポートがボードに出たとき、あなたのターン終了時まで、このクリーチャーは+飛行を得る。</v>
      </c>
      <c r="S87" s="14"/>
      <c r="T87" s="14"/>
      <c r="U87" s="14"/>
      <c r="V87" s="15"/>
      <c r="W87" s="19"/>
      <c r="X87" s="11"/>
      <c r="Y87" s="11"/>
      <c r="Z87" s="11"/>
      <c r="AA87" s="33"/>
      <c r="BF87" s="12" t="s">
        <v>0</v>
      </c>
      <c r="BG87" s="3">
        <v>86</v>
      </c>
      <c r="BH87" s="3" t="s">
        <v>344</v>
      </c>
      <c r="BI87" s="3" t="s">
        <v>39</v>
      </c>
      <c r="BJ87" s="3" t="s">
        <v>345</v>
      </c>
    </row>
    <row r="88" spans="1:62">
      <c r="A88" s="3" t="str">
        <f t="shared" si="15"/>
        <v>|テキスト|&gt;|&gt;|&gt;|&gt;|あなたがコントロールするサポートがボードに出たとき、あなたのターン終了時まで、このクリーチャーは+飛行を得る。|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あなたがコントロールするサポートがボードに出たとき、あなたのターン終了時まで、このクリーチャーは+飛行を得る。</v>
      </c>
      <c r="O88" s="3" t="s">
        <v>83</v>
      </c>
      <c r="Q88" s="17" t="s">
        <v>27</v>
      </c>
      <c r="R88" s="13" t="str">
        <f>INDEX(BE:BE,W83+1)</f>
        <v>When a support you control enters the board, this creature gains Flying until the end of your turn.</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c r="BH88" s="3" t="s">
        <v>346</v>
      </c>
      <c r="BI88" s="3" t="s">
        <v>39</v>
      </c>
      <c r="BJ88" s="3" t="s">
        <v>347</v>
      </c>
    </row>
    <row r="89" spans="1:62">
      <c r="A89" s="3" t="str">
        <f t="shared" si="15"/>
        <v>|英テキスト|&gt;|&gt;|&gt;|&gt;|When a support you control enters the board, this creature gains Flying until the end of your turn.|</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a support you control enters the board, this creature gains Flying until the end of your turn.</v>
      </c>
      <c r="O89" s="3" t="s">
        <v>83</v>
      </c>
      <c r="Q89" s="12" t="s">
        <v>18</v>
      </c>
      <c r="R89" s="13" t="str">
        <f>IF(INDEX(AX:AX,W83+1)="",0,INDEX(AX:AX,W83+1)&amp;"/"&amp;INDEX(AY:AY,W83+1))</f>
        <v>2/2</v>
      </c>
      <c r="S89" s="14"/>
      <c r="T89" s="14"/>
      <c r="U89" s="14"/>
      <c r="V89" s="15"/>
      <c r="W89" s="19"/>
      <c r="X89" s="12"/>
      <c r="Y89" s="31"/>
      <c r="Z89" s="31"/>
      <c r="AA89" s="32"/>
      <c r="BF89" s="12" t="s">
        <v>0</v>
      </c>
      <c r="BG89" s="3">
        <v>88</v>
      </c>
      <c r="BH89" s="3" t="s">
        <v>348</v>
      </c>
      <c r="BI89" s="3" t="s">
        <v>39</v>
      </c>
      <c r="BJ89" s="3" t="s">
        <v>349</v>
      </c>
    </row>
    <row r="90" spans="1:62">
      <c r="A90" s="3" t="str">
        <f t="shared" si="15"/>
        <v>|PT|&gt;|2/2|シールド数|&gt;||</v>
      </c>
      <c r="B90" s="3" t="s">
        <v>0</v>
      </c>
      <c r="C90" s="3" t="s">
        <v>83</v>
      </c>
      <c r="D90" s="3" t="s">
        <v>18</v>
      </c>
      <c r="E90" s="3" t="s">
        <v>83</v>
      </c>
      <c r="F90" s="3" t="s">
        <v>115</v>
      </c>
      <c r="G90" s="3" t="s">
        <v>83</v>
      </c>
      <c r="H90" s="3" t="str">
        <f>IF(R89=0,"",R89)</f>
        <v>2/2</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5"/>
        <v>&amp;br;&amp;br;</v>
      </c>
      <c r="B91" s="3" t="s">
        <v>0</v>
      </c>
      <c r="C91" s="3" t="s">
        <v>142</v>
      </c>
      <c r="R91" s="3"/>
      <c r="S91" s="3"/>
      <c r="T91" s="3"/>
      <c r="U91" s="3"/>
      <c r="V91" s="3"/>
      <c r="BF91" s="12" t="s">
        <v>0</v>
      </c>
      <c r="BG91" s="3">
        <v>90</v>
      </c>
      <c r="BH91" s="3" t="s">
        <v>352</v>
      </c>
      <c r="BI91" s="3" t="s">
        <v>39</v>
      </c>
      <c r="BJ91" s="3" t="s">
        <v>40</v>
      </c>
    </row>
    <row r="92" spans="1:62">
      <c r="A92" s="3" t="str">
        <f t="shared" si="15"/>
        <v>#back(text=戻る,left)</v>
      </c>
      <c r="B92" s="3" t="s">
        <v>0</v>
      </c>
      <c r="C92" s="3" t="s">
        <v>151</v>
      </c>
      <c r="R92" s="3"/>
      <c r="S92" s="3"/>
      <c r="T92" s="3"/>
      <c r="U92" s="3"/>
      <c r="V92" s="3"/>
      <c r="BF92" s="12" t="s">
        <v>0</v>
      </c>
      <c r="BG92" s="3">
        <v>91</v>
      </c>
      <c r="BH92" s="3" t="s">
        <v>353</v>
      </c>
      <c r="BI92" s="3" t="s">
        <v>39</v>
      </c>
      <c r="BJ92" s="3" t="s">
        <v>354</v>
      </c>
    </row>
    <row r="93" spans="1:62">
      <c r="A93" s="3" t="str">
        <f t="shared" si="15"/>
        <v>&amp;br;</v>
      </c>
      <c r="B93" s="3" t="s">
        <v>0</v>
      </c>
      <c r="C93" s="3" t="s">
        <v>161</v>
      </c>
      <c r="R93" s="3"/>
      <c r="S93" s="3"/>
      <c r="T93" s="3"/>
      <c r="U93" s="3"/>
      <c r="V93" s="3"/>
      <c r="BF93" s="12" t="s">
        <v>0</v>
      </c>
      <c r="BG93" s="3">
        <v>92</v>
      </c>
      <c r="BH93" s="3" t="s">
        <v>355</v>
      </c>
      <c r="BI93" s="3" t="s">
        <v>39</v>
      </c>
      <c r="BJ93" s="3" t="s">
        <v>356</v>
      </c>
    </row>
    <row r="94" spans="1:62">
      <c r="A94" s="3" t="str">
        <f t="shared" si="15"/>
        <v>#comment(above,nsize=[15],size=[30],num=[10])</v>
      </c>
      <c r="B94" s="3" t="s">
        <v>0</v>
      </c>
      <c r="C94" s="3" t="s">
        <v>170</v>
      </c>
      <c r="R94" s="3"/>
      <c r="S94" s="3"/>
      <c r="T94" s="3"/>
      <c r="U94" s="3"/>
      <c r="V94" s="3"/>
      <c r="BF94" s="12" t="s">
        <v>0</v>
      </c>
      <c r="BG94" s="3">
        <v>93</v>
      </c>
      <c r="BH94" s="3" t="s">
        <v>357</v>
      </c>
      <c r="BI94" s="3" t="s">
        <v>39</v>
      </c>
      <c r="BJ94" s="3" t="s">
        <v>342</v>
      </c>
    </row>
    <row r="95" spans="1:62">
      <c r="A95" s="3" t="str">
        <f t="shared" si="15"/>
        <v>&amp;br;&amp;br;</v>
      </c>
      <c r="B95" s="3" t="s">
        <v>0</v>
      </c>
      <c r="C95" s="3" t="s">
        <v>142</v>
      </c>
      <c r="R95" s="3"/>
      <c r="S95" s="3"/>
      <c r="T95" s="3"/>
      <c r="U95" s="3"/>
      <c r="V95" s="3"/>
      <c r="BF95" s="12" t="s">
        <v>0</v>
      </c>
      <c r="BG95" s="3">
        <v>94</v>
      </c>
      <c r="BH95" s="3" t="s">
        <v>358</v>
      </c>
      <c r="BI95" s="3" t="s">
        <v>39</v>
      </c>
      <c r="BJ95" s="3" t="s">
        <v>359</v>
      </c>
    </row>
    <row r="96" spans="1:62">
      <c r="A96" s="3" t="str">
        <f t="shared" si="15"/>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5"/>
        <v>*風のドレイク/Wind Drake</v>
      </c>
      <c r="B97" s="3" t="s">
        <v>0</v>
      </c>
      <c r="C97" s="3" t="str">
        <f>"*"&amp;R97&amp;"/"&amp;T97</f>
        <v>*風のドレイク/Wind Drake</v>
      </c>
      <c r="Q97" s="12" t="s">
        <v>9</v>
      </c>
      <c r="R97" s="13" t="str">
        <f>INDEX(AJ:AJ,W96+1)</f>
        <v>風のドレイク</v>
      </c>
      <c r="S97" s="14" t="s">
        <v>10</v>
      </c>
      <c r="T97" s="13" t="str">
        <f>INDEX(AK:AK,W96+1)</f>
        <v>Wind Drake</v>
      </c>
      <c r="U97" s="14"/>
      <c r="V97" s="15"/>
      <c r="W97" s="16"/>
      <c r="X97" s="12"/>
      <c r="Y97" s="31"/>
      <c r="Z97" s="31"/>
      <c r="AA97" s="32"/>
      <c r="BF97" s="12" t="s">
        <v>0</v>
      </c>
      <c r="BG97" s="3">
        <v>96</v>
      </c>
      <c r="BH97" s="3" t="s">
        <v>362</v>
      </c>
      <c r="BI97" s="3" t="s">
        <v>39</v>
      </c>
      <c r="BJ97" s="3" t="s">
        <v>363</v>
      </c>
    </row>
    <row r="98" spans="1:62">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青</v>
      </c>
      <c r="S98" s="18" t="s">
        <v>7</v>
      </c>
      <c r="T98" s="13" t="str">
        <f>INDEX(AG:AG,W96+1)</f>
        <v>コモン</v>
      </c>
      <c r="U98" s="18" t="s">
        <v>8</v>
      </c>
      <c r="V98" s="13">
        <f>INDEX(AI:AI,W96+1)</f>
        <v>6</v>
      </c>
      <c r="W98" s="19"/>
      <c r="X98" s="13" t="str">
        <f>INDEX(AQ:AQ,W96+1)</f>
        <v>飛行</v>
      </c>
      <c r="Y98" s="31"/>
      <c r="Z98" s="31"/>
      <c r="AA98" s="32"/>
      <c r="BF98" s="12" t="s">
        <v>0</v>
      </c>
      <c r="BG98" s="3">
        <v>97</v>
      </c>
      <c r="BH98" s="3" t="s">
        <v>364</v>
      </c>
      <c r="BI98" s="3" t="s">
        <v>39</v>
      </c>
      <c r="BJ98" s="3" t="s">
        <v>365</v>
      </c>
    </row>
    <row r="99" spans="1:62">
      <c r="A99" s="3" t="str">
        <f t="shared" si="15"/>
        <v>|色|青|レアリティ|コモン|マナコスト|6|</v>
      </c>
      <c r="B99" s="3" t="s">
        <v>0</v>
      </c>
      <c r="C99" s="3" t="s">
        <v>83</v>
      </c>
      <c r="D99" s="7" t="s">
        <v>6</v>
      </c>
      <c r="E99" s="3" t="s">
        <v>83</v>
      </c>
      <c r="F99" s="3" t="str">
        <f>IF(R98=0,"",R98)</f>
        <v>青</v>
      </c>
      <c r="G99" s="3" t="s">
        <v>83</v>
      </c>
      <c r="H99" s="7" t="s">
        <v>92</v>
      </c>
      <c r="I99" s="3" t="s">
        <v>83</v>
      </c>
      <c r="J99" s="3" t="str">
        <f>IF(T98=0,"",T98)</f>
        <v>コモン</v>
      </c>
      <c r="K99" s="3" t="s">
        <v>83</v>
      </c>
      <c r="L99" s="7" t="s">
        <v>93</v>
      </c>
      <c r="M99" s="3" t="s">
        <v>83</v>
      </c>
      <c r="N99" s="3">
        <f>IF(V98=0,"",V98)</f>
        <v>6</v>
      </c>
      <c r="O99" s="3" t="s">
        <v>83</v>
      </c>
      <c r="Q99" s="12" t="s">
        <v>11</v>
      </c>
      <c r="R99" s="13" t="str">
        <f>INDEX(AL:AL,W96+1)</f>
        <v>クリーチャー</v>
      </c>
      <c r="S99" s="18" t="s">
        <v>94</v>
      </c>
      <c r="T99" s="13" t="str">
        <f>INDEX(AN:AN,W96+1)</f>
        <v>ドレイク</v>
      </c>
      <c r="U99" s="13">
        <f>INDEX(AO:AO,W96+1)</f>
        <v>0</v>
      </c>
      <c r="V99" s="13">
        <f>INDEX(AP:AP,W96+1)</f>
        <v>0</v>
      </c>
      <c r="W99" s="19"/>
      <c r="X99" s="13" t="str">
        <f>INDEX(AZ:AZ,W96+1)</f>
        <v>飛行</v>
      </c>
      <c r="Y99" s="13" t="str">
        <f>INDEX(BA:BA,W96+1)</f>
        <v/>
      </c>
      <c r="Z99" s="13" t="str">
        <f>INDEX(BB:BB,W96+1)</f>
        <v/>
      </c>
      <c r="AA99" s="13">
        <f>INDEX(BC:BC,W96+1)</f>
        <v>0</v>
      </c>
      <c r="BF99" s="12" t="s">
        <v>0</v>
      </c>
      <c r="BG99" s="3">
        <v>98</v>
      </c>
      <c r="BH99" s="3" t="s">
        <v>366</v>
      </c>
      <c r="BI99" s="3" t="s">
        <v>39</v>
      </c>
      <c r="BJ99" s="3" t="s">
        <v>54</v>
      </c>
    </row>
    <row r="100" spans="1:62">
      <c r="A100" s="3" t="str">
        <f t="shared" si="15"/>
        <v>|種別|クリーチャー|サブタイプ|ドレイク|||</v>
      </c>
      <c r="B100" s="3" t="s">
        <v>0</v>
      </c>
      <c r="C100" s="3" t="s">
        <v>83</v>
      </c>
      <c r="D100" s="7" t="s">
        <v>11</v>
      </c>
      <c r="E100" s="3" t="s">
        <v>83</v>
      </c>
      <c r="F100" s="3" t="str">
        <f>IF(R99=0,"",R99)</f>
        <v>クリーチャー</v>
      </c>
      <c r="G100" s="3" t="s">
        <v>83</v>
      </c>
      <c r="H100" s="7" t="s">
        <v>104</v>
      </c>
      <c r="I100" s="3" t="s">
        <v>83</v>
      </c>
      <c r="J100" s="3" t="str">
        <f>IF(T99=0,"",T99)</f>
        <v>ドレイク</v>
      </c>
      <c r="K100" s="3" t="s">
        <v>83</v>
      </c>
      <c r="L100" s="3" t="str">
        <f>IF(U99=0,"",U99)</f>
        <v/>
      </c>
      <c r="M100" s="3" t="s">
        <v>83</v>
      </c>
      <c r="N100" s="3" t="str">
        <f>IF(V99=0,"",V99)</f>
        <v/>
      </c>
      <c r="O100" s="3" t="s">
        <v>83</v>
      </c>
      <c r="Q100" s="12" t="s">
        <v>105</v>
      </c>
      <c r="R100" s="13" t="str">
        <f>INDEX(BD:BD,W96+1)</f>
        <v>飛行</v>
      </c>
      <c r="S100" s="14"/>
      <c r="T100" s="14"/>
      <c r="U100" s="14"/>
      <c r="V100" s="15"/>
      <c r="W100" s="19"/>
      <c r="X100" s="11"/>
      <c r="Y100" s="11"/>
      <c r="Z100" s="11"/>
      <c r="AA100" s="33"/>
      <c r="BF100" s="12" t="s">
        <v>0</v>
      </c>
      <c r="BG100" s="3">
        <v>99</v>
      </c>
      <c r="BH100" s="3" t="s">
        <v>367</v>
      </c>
      <c r="BI100" s="3" t="s">
        <v>39</v>
      </c>
      <c r="BJ100" s="3" t="s">
        <v>368</v>
      </c>
    </row>
    <row r="101" spans="1:62">
      <c r="A101" s="3" t="str">
        <f t="shared" si="15"/>
        <v>|テキスト|&gt;|&gt;|&gt;|&gt;|飛行|</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飛行</v>
      </c>
      <c r="O101" s="3" t="s">
        <v>83</v>
      </c>
      <c r="Q101" s="17" t="s">
        <v>27</v>
      </c>
      <c r="R101" s="13">
        <f>INDEX(BE:BE,W96+1)</f>
        <v>0</v>
      </c>
      <c r="S101" s="14" t="s">
        <v>324</v>
      </c>
      <c r="T101" s="13" t="str">
        <f>IF(X101="","",X101&amp;IF(Y101="",""," "&amp;Y101)&amp;IF(Z101="",""," "&amp;Z101)&amp;IF(AA101="",""," "&amp;AA101))</f>
        <v>Flying  </v>
      </c>
      <c r="U101" s="14"/>
      <c r="V101" s="15"/>
      <c r="W101" s="19" t="s">
        <v>116</v>
      </c>
      <c r="X101" s="12" t="str">
        <f t="shared" ref="X101:AA101" si="21">IF(ISERROR(IF(LEN(X100)&gt;1,X100,VLOOKUP(X99,$AC:$AD,2,FALSE))),"",IF(LEN(X100)&gt;1,X100,VLOOKUP(X99,$AC:$AD,2,FALSE)))</f>
        <v>Flying</v>
      </c>
      <c r="Y101" s="12" t="str">
        <f t="shared" si="21"/>
        <v/>
      </c>
      <c r="Z101" s="12" t="str">
        <f t="shared" si="21"/>
        <v/>
      </c>
      <c r="AA101" s="12" t="str">
        <f t="shared" si="21"/>
        <v> </v>
      </c>
      <c r="BF101" s="12" t="s">
        <v>0</v>
      </c>
      <c r="BG101" s="3">
        <v>100</v>
      </c>
      <c r="BH101" s="3" t="s">
        <v>369</v>
      </c>
      <c r="BI101" s="3" t="s">
        <v>39</v>
      </c>
      <c r="BJ101" s="3" t="s">
        <v>370</v>
      </c>
    </row>
    <row r="102" spans="1:62">
      <c r="A102" s="3" t="str">
        <f t="shared" si="15"/>
        <v>|英テキスト|&gt;|&gt;|&gt;|&gt;|Flying  &amp;br;|</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Flying  &amp;br;</v>
      </c>
      <c r="O102" s="3" t="s">
        <v>83</v>
      </c>
      <c r="Q102" s="12" t="s">
        <v>18</v>
      </c>
      <c r="R102" s="13" t="str">
        <f>IF(INDEX(AX:AX,W96+1)="",0,INDEX(AX:AX,W96+1)&amp;"/"&amp;INDEX(AY:AY,W96+1))</f>
        <v>2/2</v>
      </c>
      <c r="S102" s="14"/>
      <c r="T102" s="14"/>
      <c r="U102" s="14"/>
      <c r="V102" s="15"/>
      <c r="W102" s="19"/>
      <c r="X102" s="12"/>
      <c r="Y102" s="31"/>
      <c r="Z102" s="31"/>
      <c r="AA102" s="32"/>
      <c r="BF102" s="12" t="s">
        <v>0</v>
      </c>
      <c r="BG102" s="3">
        <v>101</v>
      </c>
      <c r="BH102" s="3" t="s">
        <v>371</v>
      </c>
      <c r="BI102" s="3" t="s">
        <v>39</v>
      </c>
      <c r="BJ102" s="3" t="s">
        <v>372</v>
      </c>
    </row>
    <row r="103" spans="1:62">
      <c r="A103" s="3" t="str">
        <f t="shared" si="15"/>
        <v>|PT|&gt;|2/2|シールド数|&gt;||</v>
      </c>
      <c r="B103" s="3" t="s">
        <v>0</v>
      </c>
      <c r="C103" s="3" t="s">
        <v>83</v>
      </c>
      <c r="D103" s="3" t="s">
        <v>18</v>
      </c>
      <c r="E103" s="3" t="s">
        <v>83</v>
      </c>
      <c r="F103" s="3" t="s">
        <v>115</v>
      </c>
      <c r="G103" s="3" t="s">
        <v>83</v>
      </c>
      <c r="H103" s="3" t="str">
        <f>IF(R102=0,"",R102)</f>
        <v>2/2</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5"/>
        <v>&amp;br;&amp;br;</v>
      </c>
      <c r="B104" s="3" t="s">
        <v>0</v>
      </c>
      <c r="C104" s="3" t="s">
        <v>142</v>
      </c>
      <c r="R104" s="3"/>
      <c r="S104" s="3"/>
      <c r="T104" s="3"/>
      <c r="U104" s="3"/>
      <c r="V104" s="3"/>
      <c r="BF104" s="12" t="s">
        <v>0</v>
      </c>
      <c r="BG104" s="3">
        <v>103</v>
      </c>
      <c r="BH104" s="3" t="s">
        <v>375</v>
      </c>
      <c r="BI104" s="3" t="s">
        <v>39</v>
      </c>
      <c r="BJ104" s="3" t="s">
        <v>376</v>
      </c>
    </row>
    <row r="105" spans="1:62">
      <c r="A105" s="3" t="str">
        <f t="shared" si="15"/>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5"/>
        <v>&amp;br;</v>
      </c>
      <c r="B106" s="3" t="s">
        <v>0</v>
      </c>
      <c r="C106" s="3" t="s">
        <v>161</v>
      </c>
      <c r="R106" s="3"/>
      <c r="S106" s="3"/>
      <c r="T106" s="3"/>
      <c r="U106" s="3"/>
      <c r="V106" s="3"/>
      <c r="BF106" s="12" t="s">
        <v>0</v>
      </c>
      <c r="BG106" s="3">
        <v>105</v>
      </c>
      <c r="BH106" s="3" t="s">
        <v>378</v>
      </c>
      <c r="BI106" s="3" t="s">
        <v>39</v>
      </c>
      <c r="BJ106" s="3" t="s">
        <v>379</v>
      </c>
    </row>
    <row r="107" spans="1:62">
      <c r="A107" s="3" t="str">
        <f t="shared" si="15"/>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5"/>
        <v>&amp;br;&amp;br;</v>
      </c>
      <c r="B108" s="3" t="s">
        <v>0</v>
      </c>
      <c r="C108" s="3" t="s">
        <v>142</v>
      </c>
      <c r="R108" s="3"/>
      <c r="S108" s="3"/>
      <c r="T108" s="3"/>
      <c r="U108" s="3"/>
      <c r="V108" s="3"/>
      <c r="BF108" s="12" t="s">
        <v>0</v>
      </c>
      <c r="BG108" s="3">
        <v>107</v>
      </c>
      <c r="BH108" s="3" t="s">
        <v>382</v>
      </c>
      <c r="BI108" s="3" t="s">
        <v>39</v>
      </c>
      <c r="BJ108" s="3" t="s">
        <v>383</v>
      </c>
    </row>
    <row r="109" spans="1:62">
      <c r="A109" s="3" t="str">
        <f t="shared" si="15"/>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5"/>
        <v>*上天の貿易風/Aether Tradewinds</v>
      </c>
      <c r="B110" s="3" t="s">
        <v>0</v>
      </c>
      <c r="C110" s="3" t="str">
        <f>"*"&amp;R110&amp;"/"&amp;T110</f>
        <v>*上天の貿易風/Aether Tradewinds</v>
      </c>
      <c r="Q110" s="12" t="s">
        <v>9</v>
      </c>
      <c r="R110" s="13" t="str">
        <f>INDEX(AJ:AJ,W109+1)</f>
        <v>上天の貿易風</v>
      </c>
      <c r="S110" s="14" t="s">
        <v>10</v>
      </c>
      <c r="T110" s="13" t="str">
        <f>INDEX(AK:AK,W109+1)</f>
        <v>Aether Tradewinds</v>
      </c>
      <c r="U110" s="14"/>
      <c r="V110" s="15"/>
      <c r="W110" s="16"/>
      <c r="X110" s="12"/>
      <c r="Y110" s="31"/>
      <c r="Z110" s="31"/>
      <c r="AA110" s="32"/>
      <c r="BF110" s="12" t="s">
        <v>0</v>
      </c>
      <c r="BG110" s="3">
        <v>109</v>
      </c>
      <c r="BH110" s="3" t="s">
        <v>386</v>
      </c>
      <c r="BI110" s="3" t="s">
        <v>39</v>
      </c>
      <c r="BJ110" s="3" t="s">
        <v>387</v>
      </c>
    </row>
    <row r="111" spans="1:62">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青</v>
      </c>
      <c r="S111" s="18" t="s">
        <v>7</v>
      </c>
      <c r="T111" s="13" t="str">
        <f>INDEX(AG:AG,W109+1)</f>
        <v>コモン</v>
      </c>
      <c r="U111" s="18" t="s">
        <v>8</v>
      </c>
      <c r="V111" s="13">
        <f>INDEX(AI:AI,W109+1)</f>
        <v>6</v>
      </c>
      <c r="W111" s="19"/>
      <c r="X111" s="13" t="str">
        <f>INDEX(AQ:AQ,W109+1)</f>
        <v>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Y111" s="31"/>
      <c r="Z111" s="31"/>
      <c r="AA111" s="32"/>
      <c r="BF111" s="12" t="s">
        <v>0</v>
      </c>
      <c r="BG111" s="3">
        <v>110</v>
      </c>
      <c r="BH111" s="3" t="s">
        <v>388</v>
      </c>
      <c r="BI111" s="3" t="s">
        <v>39</v>
      </c>
      <c r="BJ111" s="3" t="s">
        <v>389</v>
      </c>
    </row>
    <row r="112" spans="1:62">
      <c r="A112" s="3" t="str">
        <f t="shared" si="15"/>
        <v>|色|青|レアリティ|コモン|マナコスト|6|</v>
      </c>
      <c r="B112" s="3" t="s">
        <v>0</v>
      </c>
      <c r="C112" s="3" t="s">
        <v>83</v>
      </c>
      <c r="D112" s="7" t="s">
        <v>6</v>
      </c>
      <c r="E112" s="3" t="s">
        <v>83</v>
      </c>
      <c r="F112" s="3" t="str">
        <f>IF(R111=0,"",R111)</f>
        <v>青</v>
      </c>
      <c r="G112" s="3" t="s">
        <v>83</v>
      </c>
      <c r="H112" s="7" t="s">
        <v>92</v>
      </c>
      <c r="I112" s="3" t="s">
        <v>83</v>
      </c>
      <c r="J112" s="3" t="str">
        <f>IF(T111=0,"",T111)</f>
        <v>コモン</v>
      </c>
      <c r="K112" s="3" t="s">
        <v>83</v>
      </c>
      <c r="L112" s="7" t="s">
        <v>93</v>
      </c>
      <c r="M112" s="3" t="s">
        <v>83</v>
      </c>
      <c r="N112" s="3">
        <f>IF(V111=0,"",V111)</f>
        <v>6</v>
      </c>
      <c r="O112" s="3" t="s">
        <v>83</v>
      </c>
      <c r="Q112" s="12" t="s">
        <v>11</v>
      </c>
      <c r="R112" s="13" t="str">
        <f>INDEX(AL:AL,W109+1)</f>
        <v>呪文</v>
      </c>
      <c r="S112" s="18" t="s">
        <v>94</v>
      </c>
      <c r="T112" s="13">
        <f>INDEX(AN:AN,W109+1)</f>
        <v>0</v>
      </c>
      <c r="U112" s="13">
        <f>INDEX(AO:AO,W109+1)</f>
        <v>0</v>
      </c>
      <c r="V112" s="13">
        <f>INDEX(AP:AP,W109+1)</f>
        <v>0</v>
      </c>
      <c r="W112" s="19"/>
      <c r="X112" s="13" t="str">
        <f>INDEX(AZ:AZ,W109+1)</f>
        <v>あな</v>
      </c>
      <c r="Y112" s="13" t="str">
        <f>INDEX(BA:BA,W109+1)</f>
        <v/>
      </c>
      <c r="Z112" s="13" t="str">
        <f>INDEX(BB:BB,W109+1)</f>
        <v/>
      </c>
      <c r="AA112" s="13">
        <f>INDEX(BC:BC,W109+1)</f>
        <v>0</v>
      </c>
      <c r="BF112" s="12" t="s">
        <v>0</v>
      </c>
      <c r="BG112" s="3">
        <v>111</v>
      </c>
      <c r="BH112" s="3" t="s">
        <v>390</v>
      </c>
      <c r="BI112" s="3" t="s">
        <v>39</v>
      </c>
      <c r="BJ112" s="3" t="s">
        <v>391</v>
      </c>
    </row>
    <row r="113" spans="1:62">
      <c r="A113" s="3" t="str">
        <f t="shared" si="15"/>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S113" s="14"/>
      <c r="T113" s="14"/>
      <c r="U113" s="14"/>
      <c r="V113" s="15"/>
      <c r="W113" s="19"/>
      <c r="X113" s="11"/>
      <c r="Y113" s="11"/>
      <c r="Z113" s="11"/>
      <c r="AA113" s="33"/>
      <c r="BF113" s="12" t="s">
        <v>0</v>
      </c>
      <c r="BG113" s="3">
        <v>112</v>
      </c>
      <c r="BH113" s="3" t="s">
        <v>392</v>
      </c>
      <c r="BI113" s="3" t="s">
        <v>39</v>
      </c>
      <c r="BJ113" s="3" t="s">
        <v>393</v>
      </c>
    </row>
    <row r="114" spans="1:62">
      <c r="A114" s="3" t="str">
        <f t="shared" si="15"/>
        <v>|テキスト|&gt;|&gt;|&gt;|&gt;|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O114" s="3" t="s">
        <v>83</v>
      </c>
      <c r="Q114" s="17" t="s">
        <v>27</v>
      </c>
      <c r="R114" s="13" t="str">
        <f>INDEX(BE:BE,W109+1)</f>
        <v>If you and your opponent have 5 or less cards in hand, target creature you control is Returned to your hand and target creature your opponent controls is Returned to its hand.</v>
      </c>
      <c r="S114" s="14" t="s">
        <v>324</v>
      </c>
      <c r="T114" s="13" t="str">
        <f>IF(X114="","",X114&amp;IF(Y114="",""," "&amp;Y114)&amp;IF(Z114="",""," "&amp;Z114)&amp;IF(AA114="",""," "&amp;AA114))</f>
        <v/>
      </c>
      <c r="U114" s="14"/>
      <c r="V114" s="15"/>
      <c r="W114" s="19" t="s">
        <v>116</v>
      </c>
      <c r="X114" s="12" t="str">
        <f t="shared" ref="X114:AA114" si="23">IF(ISERROR(IF(LEN(X113)&gt;1,X113,VLOOKUP(X112,$AC:$AD,2,FALSE))),"",IF(LEN(X113)&gt;1,X113,VLOOKUP(X112,$AC:$AD,2,FALSE)))</f>
        <v/>
      </c>
      <c r="Y114" s="12" t="str">
        <f t="shared" si="23"/>
        <v/>
      </c>
      <c r="Z114" s="12" t="str">
        <f t="shared" si="23"/>
        <v/>
      </c>
      <c r="AA114" s="12" t="str">
        <f t="shared" si="23"/>
        <v> </v>
      </c>
      <c r="BF114" s="12" t="s">
        <v>0</v>
      </c>
      <c r="BG114" s="3">
        <v>113</v>
      </c>
      <c r="BH114" s="3" t="s">
        <v>394</v>
      </c>
      <c r="BI114" s="3" t="s">
        <v>39</v>
      </c>
      <c r="BJ114" s="3" t="s">
        <v>395</v>
      </c>
    </row>
    <row r="115" spans="1:62">
      <c r="A115" s="3" t="str">
        <f t="shared" si="15"/>
        <v>|英テキスト|&gt;|&gt;|&gt;|&gt;|If you and your opponent have 5 or less cards in hand, target creature you control is Returned to your hand and target creature your opponent controls is Returned to its hand.|</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If you and your opponent have 5 or less cards in hand, target creature you control is Returned to your hand and target creature your opponent controls is Returned to its hand.</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5"/>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5"/>
        <v>&amp;br;&amp;br;</v>
      </c>
      <c r="B117" s="3" t="s">
        <v>0</v>
      </c>
      <c r="C117" s="3" t="s">
        <v>142</v>
      </c>
      <c r="R117" s="3"/>
      <c r="S117" s="3"/>
      <c r="T117" s="3"/>
      <c r="U117" s="3"/>
      <c r="V117" s="3"/>
      <c r="BF117" s="12" t="s">
        <v>0</v>
      </c>
      <c r="BG117" s="3">
        <v>116</v>
      </c>
      <c r="BH117" s="3" t="s">
        <v>400</v>
      </c>
      <c r="BI117" s="3" t="s">
        <v>39</v>
      </c>
      <c r="BJ117" s="3" t="s">
        <v>401</v>
      </c>
    </row>
    <row r="118" spans="1:62">
      <c r="A118" s="3" t="str">
        <f t="shared" si="15"/>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5"/>
        <v>&amp;br;</v>
      </c>
      <c r="B119" s="3" t="s">
        <v>0</v>
      </c>
      <c r="C119" s="3" t="s">
        <v>161</v>
      </c>
      <c r="R119" s="3"/>
      <c r="S119" s="3"/>
      <c r="T119" s="3"/>
      <c r="U119" s="3"/>
      <c r="V119" s="3"/>
      <c r="BF119" s="12" t="s">
        <v>0</v>
      </c>
      <c r="BG119" s="3">
        <v>118</v>
      </c>
      <c r="BH119" s="3" t="s">
        <v>403</v>
      </c>
      <c r="BI119" s="3" t="s">
        <v>39</v>
      </c>
      <c r="BJ119" s="3" t="s">
        <v>404</v>
      </c>
    </row>
    <row r="120" spans="1:62">
      <c r="A120" s="3" t="str">
        <f t="shared" si="15"/>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5"/>
        <v>&amp;br;&amp;br;</v>
      </c>
      <c r="B121" s="3" t="s">
        <v>0</v>
      </c>
      <c r="C121" s="3" t="s">
        <v>142</v>
      </c>
      <c r="R121" s="3"/>
      <c r="S121" s="3"/>
      <c r="T121" s="3"/>
      <c r="U121" s="3"/>
      <c r="V121" s="3"/>
      <c r="BF121" s="12" t="s">
        <v>0</v>
      </c>
      <c r="BG121" s="3">
        <v>120</v>
      </c>
      <c r="BH121" s="3" t="s">
        <v>407</v>
      </c>
      <c r="BI121" s="3" t="s">
        <v>39</v>
      </c>
      <c r="BJ121" s="3" t="s">
        <v>408</v>
      </c>
    </row>
    <row r="122" spans="1:62">
      <c r="A122" s="3" t="str">
        <f t="shared" si="15"/>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5"/>
        <v>*革命的拒絶/Revolutionary Rebuff</v>
      </c>
      <c r="B123" s="3" t="s">
        <v>0</v>
      </c>
      <c r="C123" s="3" t="str">
        <f>"*"&amp;R123&amp;"/"&amp;T123</f>
        <v>*革命的拒絶/Revolutionary Rebuff</v>
      </c>
      <c r="Q123" s="12" t="s">
        <v>9</v>
      </c>
      <c r="R123" s="13" t="str">
        <f>INDEX(AJ:AJ,W122+1)</f>
        <v>革命的拒絶</v>
      </c>
      <c r="S123" s="14" t="s">
        <v>10</v>
      </c>
      <c r="T123" s="13" t="str">
        <f>INDEX(AK:AK,W122+1)</f>
        <v>Revolutionary Rebuff</v>
      </c>
      <c r="U123" s="14"/>
      <c r="V123" s="15"/>
      <c r="W123" s="16"/>
      <c r="X123" s="12"/>
      <c r="Y123" s="31"/>
      <c r="Z123" s="31"/>
      <c r="AA123" s="32"/>
      <c r="BF123" s="12" t="s">
        <v>0</v>
      </c>
      <c r="BG123" s="3">
        <v>122</v>
      </c>
      <c r="BH123" s="3" t="s">
        <v>410</v>
      </c>
      <c r="BI123" s="3" t="s">
        <v>39</v>
      </c>
      <c r="BJ123" s="3" t="s">
        <v>411</v>
      </c>
    </row>
    <row r="124" spans="1:62">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青</v>
      </c>
      <c r="S124" s="18" t="s">
        <v>7</v>
      </c>
      <c r="T124" s="13" t="str">
        <f>INDEX(AG:AG,W122+1)</f>
        <v>コモン</v>
      </c>
      <c r="U124" s="18" t="s">
        <v>8</v>
      </c>
      <c r="V124" s="13">
        <f>INDEX(AI:AI,W122+1)</f>
        <v>6</v>
      </c>
      <c r="W124" s="19"/>
      <c r="X124" s="13" t="str">
        <f>INDEX(AQ:AQ,W122+1)</f>
        <v>対戦相手がコントロールする最初の無色でないカードからすべてのマナを吸収する。</v>
      </c>
      <c r="Y124" s="31"/>
      <c r="Z124" s="31"/>
      <c r="AA124" s="32"/>
      <c r="BF124" s="12" t="s">
        <v>0</v>
      </c>
      <c r="BG124" s="3">
        <v>123</v>
      </c>
      <c r="BH124" s="3" t="s">
        <v>412</v>
      </c>
      <c r="BI124" s="3" t="s">
        <v>39</v>
      </c>
      <c r="BJ124" s="3" t="s">
        <v>413</v>
      </c>
    </row>
    <row r="125" spans="1:62">
      <c r="A125" s="3" t="str">
        <f t="shared" si="15"/>
        <v>|色|青|レアリティ|コモン|マナコスト|6|</v>
      </c>
      <c r="B125" s="3" t="s">
        <v>0</v>
      </c>
      <c r="C125" s="3" t="s">
        <v>83</v>
      </c>
      <c r="D125" s="7" t="s">
        <v>6</v>
      </c>
      <c r="E125" s="3" t="s">
        <v>83</v>
      </c>
      <c r="F125" s="3" t="str">
        <f>IF(R124=0,"",R124)</f>
        <v>青</v>
      </c>
      <c r="G125" s="3" t="s">
        <v>83</v>
      </c>
      <c r="H125" s="7" t="s">
        <v>92</v>
      </c>
      <c r="I125" s="3" t="s">
        <v>83</v>
      </c>
      <c r="J125" s="3" t="str">
        <f>IF(T124=0,"",T124)</f>
        <v>コモン</v>
      </c>
      <c r="K125" s="3" t="s">
        <v>83</v>
      </c>
      <c r="L125" s="7" t="s">
        <v>93</v>
      </c>
      <c r="M125" s="3" t="s">
        <v>83</v>
      </c>
      <c r="N125" s="3">
        <f>IF(V124=0,"",V124)</f>
        <v>6</v>
      </c>
      <c r="O125" s="3" t="s">
        <v>83</v>
      </c>
      <c r="Q125" s="12" t="s">
        <v>11</v>
      </c>
      <c r="R125" s="13" t="str">
        <f>INDEX(AL:AL,W122+1)</f>
        <v>呪文</v>
      </c>
      <c r="S125" s="18" t="s">
        <v>94</v>
      </c>
      <c r="T125" s="13">
        <f>INDEX(AN:AN,W122+1)</f>
        <v>0</v>
      </c>
      <c r="U125" s="13">
        <f>INDEX(AO:AO,W122+1)</f>
        <v>0</v>
      </c>
      <c r="V125" s="13">
        <f>INDEX(AP:AP,W122+1)</f>
        <v>0</v>
      </c>
      <c r="W125" s="19"/>
      <c r="X125" s="13" t="str">
        <f>INDEX(AZ:AZ,W122+1)</f>
        <v>対戦</v>
      </c>
      <c r="Y125" s="13" t="str">
        <f>INDEX(BA:BA,W122+1)</f>
        <v/>
      </c>
      <c r="Z125" s="13" t="str">
        <f>INDEX(BB:BB,W122+1)</f>
        <v/>
      </c>
      <c r="AA125" s="13">
        <f>INDEX(BC:BC,W122+1)</f>
        <v>0</v>
      </c>
      <c r="BF125" s="12" t="s">
        <v>0</v>
      </c>
      <c r="BG125" s="3">
        <v>124</v>
      </c>
      <c r="BH125" s="3" t="s">
        <v>414</v>
      </c>
      <c r="BI125" s="3" t="s">
        <v>39</v>
      </c>
      <c r="BJ125" s="3" t="s">
        <v>415</v>
      </c>
    </row>
    <row r="126" spans="1:62">
      <c r="A126" s="3" t="str">
        <f t="shared" si="15"/>
        <v>|種別|呪文|サブタイプ||||</v>
      </c>
      <c r="B126" s="3" t="s">
        <v>0</v>
      </c>
      <c r="C126" s="3" t="s">
        <v>83</v>
      </c>
      <c r="D126" s="7" t="s">
        <v>11</v>
      </c>
      <c r="E126" s="3" t="s">
        <v>83</v>
      </c>
      <c r="F126" s="3" t="str">
        <f>IF(R125=0,"",R125)</f>
        <v>呪文</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対戦相手がコントロールする最初の無色でないカードからすべてのマナを吸収する。</v>
      </c>
      <c r="S126" s="14"/>
      <c r="T126" s="14"/>
      <c r="U126" s="14"/>
      <c r="V126" s="15"/>
      <c r="W126" s="19"/>
      <c r="X126" s="11"/>
      <c r="Y126" s="11"/>
      <c r="Z126" s="11"/>
      <c r="AA126" s="33"/>
      <c r="BF126" s="12" t="s">
        <v>0</v>
      </c>
      <c r="BG126" s="3">
        <v>125</v>
      </c>
      <c r="BH126" s="3" t="s">
        <v>416</v>
      </c>
      <c r="BI126" s="3" t="s">
        <v>39</v>
      </c>
      <c r="BJ126" s="3" t="s">
        <v>417</v>
      </c>
    </row>
    <row r="127" spans="1:62">
      <c r="A127" s="3" t="str">
        <f t="shared" si="15"/>
        <v>|テキスト|&gt;|&gt;|&gt;|&gt;|対戦相手がコントロールする最初の無色でないカードからすべてのマナを吸収する。|</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対戦相手がコントロールする最初の無色でないカードからすべてのマナを吸収する。</v>
      </c>
      <c r="O127" s="3" t="s">
        <v>83</v>
      </c>
      <c r="Q127" s="17" t="s">
        <v>27</v>
      </c>
      <c r="R127" s="13" t="str">
        <f>INDEX(BE:BE,W122+1)</f>
        <v>The first non-colorless card your opponent controls is fully drained of all mana.</v>
      </c>
      <c r="S127" s="14" t="s">
        <v>324</v>
      </c>
      <c r="T127" s="13" t="str">
        <f>IF(X127="","",X127&amp;IF(Y127="",""," "&amp;Y127)&amp;IF(Z127="",""," "&amp;Z127)&amp;IF(AA127="",""," "&amp;AA127))</f>
        <v/>
      </c>
      <c r="U127" s="14"/>
      <c r="V127" s="15"/>
      <c r="W127" s="19" t="s">
        <v>116</v>
      </c>
      <c r="X127" s="12" t="str">
        <f t="shared" ref="X127:AA127" si="25">IF(ISERROR(IF(LEN(X126)&gt;1,X126,VLOOKUP(X125,$AC:$AD,2,FALSE))),"",IF(LEN(X126)&gt;1,X126,VLOOKUP(X125,$AC:$AD,2,FALSE)))</f>
        <v/>
      </c>
      <c r="Y127" s="12" t="str">
        <f t="shared" si="25"/>
        <v/>
      </c>
      <c r="Z127" s="12" t="str">
        <f t="shared" si="25"/>
        <v/>
      </c>
      <c r="AA127" s="12" t="str">
        <f t="shared" si="25"/>
        <v> </v>
      </c>
      <c r="BF127" s="12" t="s">
        <v>0</v>
      </c>
      <c r="BG127" s="3">
        <v>126</v>
      </c>
      <c r="BH127" s="3" t="s">
        <v>418</v>
      </c>
      <c r="BI127" s="3" t="s">
        <v>39</v>
      </c>
      <c r="BJ127" s="3" t="s">
        <v>40</v>
      </c>
    </row>
    <row r="128" spans="1:62">
      <c r="A128" s="3" t="str">
        <f t="shared" si="15"/>
        <v>|英テキスト|&gt;|&gt;|&gt;|&gt;|The first non-colorless card your opponent controls is fully drained of all mana.|</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The first non-colorless card your opponent controls is fully drained of all mana.</v>
      </c>
      <c r="O128" s="3" t="s">
        <v>83</v>
      </c>
      <c r="Q128" s="12" t="s">
        <v>18</v>
      </c>
      <c r="R128" s="13">
        <f>IF(INDEX(AX:AX,W122+1)="",0,INDEX(AX:AX,W122+1)&amp;"/"&amp;INDEX(AY:AY,W122+1))</f>
        <v>0</v>
      </c>
      <c r="S128" s="14"/>
      <c r="T128" s="14"/>
      <c r="U128" s="14"/>
      <c r="V128" s="15"/>
      <c r="W128" s="19"/>
      <c r="X128" s="12"/>
      <c r="Y128" s="31"/>
      <c r="Z128" s="31"/>
      <c r="AA128" s="32"/>
      <c r="BF128" s="12" t="s">
        <v>0</v>
      </c>
      <c r="BG128" s="3">
        <v>127</v>
      </c>
      <c r="BH128" s="3" t="s">
        <v>419</v>
      </c>
      <c r="BI128" s="3" t="s">
        <v>39</v>
      </c>
      <c r="BJ128" s="3" t="s">
        <v>420</v>
      </c>
    </row>
    <row r="129" spans="1:62">
      <c r="A129" s="3" t="str">
        <f t="shared" si="15"/>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5"/>
        <v>&amp;br;&amp;br;</v>
      </c>
      <c r="B130" s="3" t="s">
        <v>0</v>
      </c>
      <c r="C130" s="3" t="s">
        <v>142</v>
      </c>
      <c r="R130" s="3"/>
      <c r="S130" s="3"/>
      <c r="T130" s="3"/>
      <c r="U130" s="3"/>
      <c r="V130" s="3"/>
      <c r="BF130" s="12" t="s">
        <v>0</v>
      </c>
      <c r="BG130" s="3">
        <v>129</v>
      </c>
      <c r="BH130" s="3" t="s">
        <v>130</v>
      </c>
      <c r="BI130" s="3" t="s">
        <v>39</v>
      </c>
      <c r="BJ130" s="3" t="s">
        <v>423</v>
      </c>
    </row>
    <row r="131" spans="1:62">
      <c r="A131" s="3" t="str">
        <f t="shared" si="15"/>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5"/>
        <v>&amp;br;</v>
      </c>
      <c r="B132" s="3" t="s">
        <v>0</v>
      </c>
      <c r="C132" s="3" t="s">
        <v>161</v>
      </c>
      <c r="R132" s="3"/>
      <c r="S132" s="3"/>
      <c r="T132" s="3"/>
      <c r="U132" s="3"/>
      <c r="V132" s="3"/>
      <c r="BF132" s="12" t="s">
        <v>0</v>
      </c>
      <c r="BG132" s="3">
        <v>131</v>
      </c>
      <c r="BH132" s="3" t="s">
        <v>424</v>
      </c>
      <c r="BI132" s="3" t="s">
        <v>39</v>
      </c>
      <c r="BJ132" s="3" t="s">
        <v>425</v>
      </c>
    </row>
    <row r="133" spans="1:62">
      <c r="A133" s="3" t="str">
        <f t="shared" si="15"/>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6">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6"/>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6"/>
        <v>*テゼレットの野望/Tezzeret's Ambition</v>
      </c>
      <c r="B136" s="3" t="s">
        <v>0</v>
      </c>
      <c r="C136" s="3" t="str">
        <f>"*"&amp;R136&amp;"/"&amp;T136</f>
        <v>*テゼレットの野望/Tezzeret's Ambition</v>
      </c>
      <c r="Q136" s="12" t="s">
        <v>9</v>
      </c>
      <c r="R136" s="13" t="str">
        <f>INDEX(AJ:AJ,W135+1)</f>
        <v>テゼレットの野望</v>
      </c>
      <c r="S136" s="14" t="s">
        <v>10</v>
      </c>
      <c r="T136" s="13" t="str">
        <f>INDEX(AK:AK,W135+1)</f>
        <v>Tezzeret's Ambition</v>
      </c>
      <c r="U136" s="14"/>
      <c r="V136" s="15"/>
      <c r="W136" s="16"/>
      <c r="X136" s="12"/>
      <c r="Y136" s="31"/>
      <c r="Z136" s="31"/>
      <c r="AA136" s="32"/>
      <c r="BF136" s="12" t="s">
        <v>0</v>
      </c>
      <c r="BG136" s="3">
        <v>135</v>
      </c>
      <c r="BH136" s="3" t="s">
        <v>209</v>
      </c>
      <c r="BI136" s="3" t="s">
        <v>39</v>
      </c>
      <c r="BJ136" s="3" t="s">
        <v>432</v>
      </c>
    </row>
    <row r="137" spans="1:62">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青</v>
      </c>
      <c r="S137" s="18" t="s">
        <v>7</v>
      </c>
      <c r="T137" s="13" t="str">
        <f>INDEX(AG:AG,W135+1)</f>
        <v>コモン</v>
      </c>
      <c r="U137" s="18" t="s">
        <v>8</v>
      </c>
      <c r="V137" s="13">
        <f>INDEX(AI:AI,W135+1)</f>
        <v>6</v>
      </c>
      <c r="W137" s="19"/>
      <c r="X137" s="13" t="str">
        <f>INDEX(AQ:AQ,W135+1)</f>
        <v>あなたはカードを3枚引く。</v>
      </c>
      <c r="Y137" s="31"/>
      <c r="Z137" s="31"/>
      <c r="AA137" s="32"/>
      <c r="BF137" s="12" t="s">
        <v>0</v>
      </c>
      <c r="BG137" s="3">
        <v>136</v>
      </c>
      <c r="BH137" s="3" t="s">
        <v>433</v>
      </c>
      <c r="BI137" s="3" t="s">
        <v>39</v>
      </c>
      <c r="BJ137" s="3" t="s">
        <v>434</v>
      </c>
    </row>
    <row r="138" spans="1:62">
      <c r="A138" s="3" t="str">
        <f t="shared" si="26"/>
        <v>|色|青|レアリティ|コモン|マナコスト|6|</v>
      </c>
      <c r="B138" s="3" t="s">
        <v>0</v>
      </c>
      <c r="C138" s="3" t="s">
        <v>83</v>
      </c>
      <c r="D138" s="7" t="s">
        <v>6</v>
      </c>
      <c r="E138" s="3" t="s">
        <v>83</v>
      </c>
      <c r="F138" s="3" t="str">
        <f>IF(R137=0,"",R137)</f>
        <v>青</v>
      </c>
      <c r="G138" s="3" t="s">
        <v>83</v>
      </c>
      <c r="H138" s="7" t="s">
        <v>92</v>
      </c>
      <c r="I138" s="3" t="s">
        <v>83</v>
      </c>
      <c r="J138" s="3" t="str">
        <f>IF(T137=0,"",T137)</f>
        <v>コモン</v>
      </c>
      <c r="K138" s="3" t="s">
        <v>83</v>
      </c>
      <c r="L138" s="7" t="s">
        <v>93</v>
      </c>
      <c r="M138" s="3" t="s">
        <v>83</v>
      </c>
      <c r="N138" s="3">
        <f>IF(V137=0,"",V137)</f>
        <v>6</v>
      </c>
      <c r="O138" s="3" t="s">
        <v>83</v>
      </c>
      <c r="Q138" s="12" t="s">
        <v>11</v>
      </c>
      <c r="R138" s="13" t="str">
        <f>INDEX(AL:AL,W135+1)</f>
        <v>呪文</v>
      </c>
      <c r="S138" s="18" t="s">
        <v>94</v>
      </c>
      <c r="T138" s="13">
        <f>INDEX(AN:AN,W135+1)</f>
        <v>0</v>
      </c>
      <c r="U138" s="13">
        <f>INDEX(AO:AO,W135+1)</f>
        <v>0</v>
      </c>
      <c r="V138" s="13">
        <f>INDEX(AP:AP,W135+1)</f>
        <v>0</v>
      </c>
      <c r="W138" s="19"/>
      <c r="X138" s="13" t="str">
        <f>INDEX(AZ:AZ,W135+1)</f>
        <v>あな</v>
      </c>
      <c r="Y138" s="13" t="str">
        <f>INDEX(BA:BA,W135+1)</f>
        <v/>
      </c>
      <c r="Z138" s="13" t="str">
        <f>INDEX(BB:BB,W135+1)</f>
        <v/>
      </c>
      <c r="AA138" s="13">
        <f>INDEX(BC:BC,W135+1)</f>
        <v>0</v>
      </c>
      <c r="BF138" s="12" t="s">
        <v>0</v>
      </c>
      <c r="BG138" s="3">
        <v>137</v>
      </c>
      <c r="BH138" s="3" t="s">
        <v>435</v>
      </c>
      <c r="BI138" s="3" t="s">
        <v>39</v>
      </c>
      <c r="BJ138" s="3" t="s">
        <v>436</v>
      </c>
    </row>
    <row r="139" spans="1:62">
      <c r="A139" s="3" t="str">
        <f t="shared" si="26"/>
        <v>|種別|呪文|サブタイプ||||</v>
      </c>
      <c r="B139" s="3" t="s">
        <v>0</v>
      </c>
      <c r="C139" s="3" t="s">
        <v>83</v>
      </c>
      <c r="D139" s="7" t="s">
        <v>11</v>
      </c>
      <c r="E139" s="3" t="s">
        <v>83</v>
      </c>
      <c r="F139" s="3" t="str">
        <f>IF(R138=0,"",R138)</f>
        <v>呪文</v>
      </c>
      <c r="G139" s="3" t="s">
        <v>83</v>
      </c>
      <c r="H139" s="7" t="s">
        <v>104</v>
      </c>
      <c r="I139" s="3" t="s">
        <v>83</v>
      </c>
      <c r="J139" s="3" t="str">
        <f>IF(T138=0,"",T138)</f>
        <v/>
      </c>
      <c r="K139" s="3" t="s">
        <v>83</v>
      </c>
      <c r="L139" s="3" t="str">
        <f>IF(U138=0,"",U138)</f>
        <v/>
      </c>
      <c r="M139" s="3" t="s">
        <v>83</v>
      </c>
      <c r="N139" s="3" t="str">
        <f>IF(V138=0,"",V138)</f>
        <v/>
      </c>
      <c r="O139" s="3" t="s">
        <v>83</v>
      </c>
      <c r="Q139" s="12" t="s">
        <v>105</v>
      </c>
      <c r="R139" s="13" t="str">
        <f>INDEX(BD:BD,W135+1)</f>
        <v>あなたはカードを3枚引く。</v>
      </c>
      <c r="S139" s="14"/>
      <c r="T139" s="14"/>
      <c r="U139" s="14"/>
      <c r="V139" s="15"/>
      <c r="W139" s="19"/>
      <c r="X139" s="11"/>
      <c r="Y139" s="11"/>
      <c r="Z139" s="11"/>
      <c r="AA139" s="33"/>
      <c r="BF139" s="12" t="s">
        <v>0</v>
      </c>
      <c r="BG139" s="3">
        <v>138</v>
      </c>
      <c r="BH139" s="3" t="s">
        <v>437</v>
      </c>
      <c r="BI139" s="3" t="s">
        <v>39</v>
      </c>
      <c r="BJ139" s="3" t="s">
        <v>438</v>
      </c>
    </row>
    <row r="140" spans="1:62">
      <c r="A140" s="3" t="str">
        <f t="shared" si="26"/>
        <v>|テキスト|&gt;|&gt;|&gt;|&gt;|あなたはカードを3枚引く。|</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あなたはカードを3枚引く。</v>
      </c>
      <c r="O140" s="3" t="s">
        <v>83</v>
      </c>
      <c r="Q140" s="17" t="s">
        <v>27</v>
      </c>
      <c r="R140" s="13" t="str">
        <f>INDEX(BE:BE,W135+1)</f>
        <v>You draw 3 cards.</v>
      </c>
      <c r="S140" s="14" t="s">
        <v>324</v>
      </c>
      <c r="T140" s="13" t="str">
        <f>IF(X140="","",X140&amp;IF(Y140="",""," "&amp;Y140)&amp;IF(Z140="",""," "&amp;Z140)&amp;IF(AA140="",""," "&amp;AA140))</f>
        <v/>
      </c>
      <c r="U140" s="14"/>
      <c r="V140" s="15"/>
      <c r="W140" s="19" t="s">
        <v>116</v>
      </c>
      <c r="X140" s="12" t="str">
        <f t="shared" ref="X140:AA140" si="28">IF(ISERROR(IF(LEN(X139)&gt;1,X139,VLOOKUP(X138,$AC:$AD,2,FALSE))),"",IF(LEN(X139)&gt;1,X139,VLOOKUP(X138,$AC:$AD,2,FALSE)))</f>
        <v/>
      </c>
      <c r="Y140" s="12" t="str">
        <f t="shared" si="28"/>
        <v/>
      </c>
      <c r="Z140" s="12" t="str">
        <f t="shared" si="28"/>
        <v/>
      </c>
      <c r="AA140" s="12" t="str">
        <f t="shared" si="28"/>
        <v> </v>
      </c>
      <c r="BF140" s="12" t="s">
        <v>0</v>
      </c>
      <c r="BG140" s="3">
        <v>139</v>
      </c>
      <c r="BH140" s="3" t="s">
        <v>439</v>
      </c>
      <c r="BI140" s="3" t="s">
        <v>39</v>
      </c>
      <c r="BJ140" s="3" t="s">
        <v>440</v>
      </c>
    </row>
    <row r="141" spans="1:62">
      <c r="A141" s="3" t="str">
        <f t="shared" si="26"/>
        <v>|英テキスト|&gt;|&gt;|&gt;|&gt;|You draw 3 cards.|</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You draw 3 cards.</v>
      </c>
      <c r="O141" s="3" t="s">
        <v>83</v>
      </c>
      <c r="Q141" s="12" t="s">
        <v>18</v>
      </c>
      <c r="R141" s="13">
        <f>IF(INDEX(AX:AX,W135+1)="",0,INDEX(AX:AX,W135+1)&amp;"/"&amp;INDEX(AY:AY,W135+1))</f>
        <v>0</v>
      </c>
      <c r="S141" s="14"/>
      <c r="T141" s="14"/>
      <c r="U141" s="14"/>
      <c r="V141" s="15"/>
      <c r="W141" s="19"/>
      <c r="X141" s="12"/>
      <c r="Y141" s="31"/>
      <c r="Z141" s="31"/>
      <c r="AA141" s="32"/>
      <c r="BF141" s="12" t="s">
        <v>0</v>
      </c>
      <c r="BG141" s="3">
        <v>140</v>
      </c>
      <c r="BH141" s="3" t="s">
        <v>441</v>
      </c>
      <c r="BI141" s="3" t="s">
        <v>39</v>
      </c>
      <c r="BJ141" s="3" t="s">
        <v>442</v>
      </c>
    </row>
    <row r="142" spans="1:62">
      <c r="A142" s="3" t="str">
        <f t="shared" si="26"/>
        <v>|PT|&gt;||シールド数|&gt;||</v>
      </c>
      <c r="B142" s="3" t="s">
        <v>0</v>
      </c>
      <c r="C142" s="3" t="s">
        <v>83</v>
      </c>
      <c r="D142" s="3" t="s">
        <v>18</v>
      </c>
      <c r="E142" s="3" t="s">
        <v>83</v>
      </c>
      <c r="F142" s="3" t="s">
        <v>115</v>
      </c>
      <c r="G142" s="3" t="s">
        <v>83</v>
      </c>
      <c r="H142" s="3" t="str">
        <f>IF(R141=0,"",R141)</f>
        <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6"/>
        <v>&amp;br;&amp;br;</v>
      </c>
      <c r="B143" s="3" t="s">
        <v>0</v>
      </c>
      <c r="C143" s="3" t="s">
        <v>142</v>
      </c>
      <c r="R143" s="3"/>
      <c r="S143" s="3"/>
      <c r="T143" s="3"/>
      <c r="U143" s="3"/>
      <c r="V143" s="3"/>
      <c r="BF143" s="12" t="s">
        <v>0</v>
      </c>
      <c r="BG143" s="3">
        <v>142</v>
      </c>
      <c r="BH143" s="3" t="s">
        <v>445</v>
      </c>
      <c r="BI143" s="3" t="s">
        <v>39</v>
      </c>
      <c r="BJ143" s="3" t="s">
        <v>446</v>
      </c>
    </row>
    <row r="144" spans="1:62">
      <c r="A144" s="3" t="str">
        <f t="shared" si="26"/>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6"/>
        <v>&amp;br;</v>
      </c>
      <c r="B145" s="3" t="s">
        <v>0</v>
      </c>
      <c r="C145" s="3" t="s">
        <v>161</v>
      </c>
      <c r="R145" s="3"/>
      <c r="S145" s="3"/>
      <c r="T145" s="3"/>
      <c r="U145" s="3"/>
      <c r="V145" s="3"/>
      <c r="BF145" s="12" t="s">
        <v>0</v>
      </c>
      <c r="BG145" s="3">
        <v>144</v>
      </c>
      <c r="BH145" s="3" t="s">
        <v>449</v>
      </c>
      <c r="BI145" s="3" t="s">
        <v>39</v>
      </c>
      <c r="BJ145" s="3" t="s">
        <v>450</v>
      </c>
    </row>
    <row r="146" spans="1:62">
      <c r="A146" s="3" t="str">
        <f t="shared" si="26"/>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6"/>
        <v>&amp;br;&amp;br;</v>
      </c>
      <c r="B147" s="3" t="s">
        <v>0</v>
      </c>
      <c r="C147" s="3" t="s">
        <v>142</v>
      </c>
      <c r="R147" s="3"/>
      <c r="S147" s="3"/>
      <c r="T147" s="3"/>
      <c r="U147" s="3"/>
      <c r="V147" s="3"/>
      <c r="BF147" s="12" t="s">
        <v>0</v>
      </c>
      <c r="BG147" s="3">
        <v>146</v>
      </c>
      <c r="BH147" s="3" t="s">
        <v>453</v>
      </c>
      <c r="BI147" s="3" t="s">
        <v>39</v>
      </c>
      <c r="BJ147" s="3" t="s">
        <v>454</v>
      </c>
    </row>
    <row r="148" spans="1:62">
      <c r="A148" s="3" t="str">
        <f t="shared" si="26"/>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6"/>
        <v>*試験飛行士/Experimental Aviator</v>
      </c>
      <c r="B149" s="3" t="s">
        <v>0</v>
      </c>
      <c r="C149" s="3" t="str">
        <f>"*"&amp;R149&amp;"/"&amp;T149</f>
        <v>*試験飛行士/Experimental Aviator</v>
      </c>
      <c r="Q149" s="12" t="s">
        <v>9</v>
      </c>
      <c r="R149" s="13" t="str">
        <f>INDEX(AJ:AJ,W148+1)</f>
        <v>試験飛行士</v>
      </c>
      <c r="S149" s="14" t="s">
        <v>10</v>
      </c>
      <c r="T149" s="13" t="str">
        <f>INDEX(AK:AK,W148+1)</f>
        <v>Experimental Aviator</v>
      </c>
      <c r="U149" s="14"/>
      <c r="V149" s="15"/>
      <c r="W149" s="16"/>
      <c r="X149" s="12"/>
      <c r="Y149" s="31"/>
      <c r="Z149" s="31"/>
      <c r="AA149" s="32"/>
      <c r="BF149" s="12" t="s">
        <v>0</v>
      </c>
      <c r="BG149" s="3">
        <v>148</v>
      </c>
      <c r="BH149" s="3" t="s">
        <v>457</v>
      </c>
      <c r="BI149" s="3" t="s">
        <v>39</v>
      </c>
      <c r="BJ149" s="3" t="s">
        <v>458</v>
      </c>
    </row>
    <row r="150" spans="1:62">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青</v>
      </c>
      <c r="S150" s="18" t="s">
        <v>7</v>
      </c>
      <c r="T150" s="13" t="str">
        <f>INDEX(AG:AG,W148+1)</f>
        <v>アンコモン</v>
      </c>
      <c r="U150" s="18" t="s">
        <v>8</v>
      </c>
      <c r="V150" s="13">
        <f>INDEX(AI:AI,W148+1)</f>
        <v>10</v>
      </c>
      <c r="W150" s="19"/>
      <c r="X150" s="13" t="str">
        <f>INDEX(AQ:AQ,W148+1)</f>
        <v>飛行</v>
      </c>
      <c r="Y150" s="31"/>
      <c r="Z150" s="31"/>
      <c r="AA150" s="32"/>
      <c r="BF150" s="12" t="s">
        <v>0</v>
      </c>
      <c r="BG150" s="3">
        <v>149</v>
      </c>
      <c r="BH150" s="3" t="s">
        <v>459</v>
      </c>
      <c r="BI150" s="3" t="s">
        <v>39</v>
      </c>
      <c r="BJ150" s="3" t="s">
        <v>186</v>
      </c>
    </row>
    <row r="151" spans="1:62">
      <c r="A151" s="3" t="str">
        <f t="shared" si="26"/>
        <v>|色|青|レアリティ|アンコモン|マナコスト|10|</v>
      </c>
      <c r="B151" s="3" t="s">
        <v>0</v>
      </c>
      <c r="C151" s="3" t="s">
        <v>83</v>
      </c>
      <c r="D151" s="7" t="s">
        <v>6</v>
      </c>
      <c r="E151" s="3" t="s">
        <v>83</v>
      </c>
      <c r="F151" s="3" t="str">
        <f>IF(R150=0,"",R150)</f>
        <v>青</v>
      </c>
      <c r="G151" s="3" t="s">
        <v>83</v>
      </c>
      <c r="H151" s="7" t="s">
        <v>92</v>
      </c>
      <c r="I151" s="3" t="s">
        <v>83</v>
      </c>
      <c r="J151" s="3" t="str">
        <f>IF(T150=0,"",T150)</f>
        <v>アンコモン</v>
      </c>
      <c r="K151" s="3" t="s">
        <v>83</v>
      </c>
      <c r="L151" s="7" t="s">
        <v>93</v>
      </c>
      <c r="M151" s="3" t="s">
        <v>83</v>
      </c>
      <c r="N151" s="3">
        <f>IF(V150=0,"",V150)</f>
        <v>10</v>
      </c>
      <c r="O151" s="3" t="s">
        <v>83</v>
      </c>
      <c r="Q151" s="12" t="s">
        <v>11</v>
      </c>
      <c r="R151" s="13" t="str">
        <f>INDEX(AL:AL,W148+1)</f>
        <v>クリーチャー</v>
      </c>
      <c r="S151" s="18" t="s">
        <v>94</v>
      </c>
      <c r="T151" s="13" t="str">
        <f>INDEX(AN:AN,W148+1)</f>
        <v>人間</v>
      </c>
      <c r="U151" s="13" t="str">
        <f>INDEX(AO:AO,W148+1)</f>
        <v>工匠</v>
      </c>
      <c r="V151" s="13">
        <f>INDEX(AP:AP,W148+1)</f>
        <v>0</v>
      </c>
      <c r="W151" s="19"/>
      <c r="X151" s="13" t="str">
        <f>INDEX(AZ:AZ,W148+1)</f>
        <v>飛行</v>
      </c>
      <c r="Y151" s="13" t="str">
        <f>INDEX(BA:BA,W148+1)</f>
        <v/>
      </c>
      <c r="Z151" s="13" t="str">
        <f>INDEX(BB:BB,W148+1)</f>
        <v/>
      </c>
      <c r="AA151" s="13">
        <f>INDEX(BC:BC,W148+1)</f>
        <v>0</v>
      </c>
      <c r="BF151" s="12" t="s">
        <v>0</v>
      </c>
      <c r="BG151" s="3">
        <v>150</v>
      </c>
      <c r="BH151" s="3" t="s">
        <v>460</v>
      </c>
      <c r="BI151" s="3" t="s">
        <v>39</v>
      </c>
      <c r="BJ151" s="3" t="s">
        <v>461</v>
      </c>
    </row>
    <row r="152" spans="1:62">
      <c r="A152" s="3" t="str">
        <f t="shared" si="26"/>
        <v>|種別|クリーチャー|サブタイプ|人間|工匠||</v>
      </c>
      <c r="B152" s="3" t="s">
        <v>0</v>
      </c>
      <c r="C152" s="3" t="s">
        <v>83</v>
      </c>
      <c r="D152" s="7" t="s">
        <v>11</v>
      </c>
      <c r="E152" s="3" t="s">
        <v>83</v>
      </c>
      <c r="F152" s="3" t="str">
        <f>IF(R151=0,"",R151)</f>
        <v>クリーチャー</v>
      </c>
      <c r="G152" s="3" t="s">
        <v>83</v>
      </c>
      <c r="H152" s="7" t="s">
        <v>104</v>
      </c>
      <c r="I152" s="3" t="s">
        <v>83</v>
      </c>
      <c r="J152" s="3" t="str">
        <f>IF(T151=0,"",T151)</f>
        <v>人間</v>
      </c>
      <c r="K152" s="3" t="s">
        <v>83</v>
      </c>
      <c r="L152" s="3" t="str">
        <f>IF(U151=0,"",U151)</f>
        <v>工匠</v>
      </c>
      <c r="M152" s="3" t="s">
        <v>83</v>
      </c>
      <c r="N152" s="3" t="str">
        <f>IF(V151=0,"",V151)</f>
        <v/>
      </c>
      <c r="O152" s="3" t="s">
        <v>83</v>
      </c>
      <c r="Q152" s="12" t="s">
        <v>105</v>
      </c>
      <c r="R152" s="13" t="str">
        <f>INDEX(BD:BD,W148+1)</f>
        <v>飛行&amp;br;このクリーチャーが戦場に出たとき、あなたは飛行を持つ1/1の飛行機械･トークンを2体召喚する。</v>
      </c>
      <c r="S152" s="14"/>
      <c r="T152" s="14"/>
      <c r="U152" s="14"/>
      <c r="V152" s="15"/>
      <c r="W152" s="19"/>
      <c r="X152" s="11"/>
      <c r="Y152" s="11"/>
      <c r="Z152" s="11"/>
      <c r="AA152" s="33"/>
      <c r="BF152" s="12" t="s">
        <v>0</v>
      </c>
      <c r="BG152" s="3">
        <v>151</v>
      </c>
      <c r="BH152" s="3" t="s">
        <v>462</v>
      </c>
      <c r="BI152" s="3" t="s">
        <v>39</v>
      </c>
      <c r="BJ152" s="3" t="s">
        <v>463</v>
      </c>
    </row>
    <row r="153" spans="1:62">
      <c r="A153" s="3" t="str">
        <f t="shared" si="26"/>
        <v>|テキスト|&gt;|&gt;|&gt;|&gt;|飛行&amp;br;このクリーチャーが戦場に出たとき、あなたは飛行を持つ1/1の飛行機械･トークンを2体召喚する。|</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飛行&amp;br;このクリーチャーが戦場に出たとき、あなたは飛行を持つ1/1の飛行機械･トークンを2体召喚する。</v>
      </c>
      <c r="O153" s="3" t="s">
        <v>83</v>
      </c>
      <c r="Q153" s="17" t="s">
        <v>27</v>
      </c>
      <c r="R153" s="13" t="str">
        <f>INDEX(BE:BE,W148+1)</f>
        <v>When this creature enters the battlefield, you summon 2 1/1 Thopter tokens with Flying.</v>
      </c>
      <c r="S153" s="14" t="s">
        <v>324</v>
      </c>
      <c r="T153" s="13" t="str">
        <f>IF(X153="","",X153&amp;IF(Y153="",""," "&amp;Y153)&amp;IF(Z153="",""," "&amp;Z153)&amp;IF(AA153="",""," "&amp;AA153))</f>
        <v>Flying  </v>
      </c>
      <c r="U153" s="14"/>
      <c r="V153" s="15"/>
      <c r="W153" s="19" t="s">
        <v>116</v>
      </c>
      <c r="X153" s="12" t="str">
        <f t="shared" ref="X153:AA153" si="30">IF(ISERROR(IF(LEN(X152)&gt;1,X152,VLOOKUP(X151,$AC:$AD,2,FALSE))),"",IF(LEN(X152)&gt;1,X152,VLOOKUP(X151,$AC:$AD,2,FALSE)))</f>
        <v>Flying</v>
      </c>
      <c r="Y153" s="12" t="str">
        <f t="shared" si="30"/>
        <v/>
      </c>
      <c r="Z153" s="12" t="str">
        <f t="shared" si="30"/>
        <v/>
      </c>
      <c r="AA153" s="12" t="str">
        <f t="shared" si="30"/>
        <v> </v>
      </c>
      <c r="BF153" s="12" t="s">
        <v>0</v>
      </c>
      <c r="BG153" s="3">
        <v>152</v>
      </c>
      <c r="BH153" s="3" t="s">
        <v>175</v>
      </c>
      <c r="BI153" s="3" t="s">
        <v>39</v>
      </c>
      <c r="BJ153" s="3" t="s">
        <v>464</v>
      </c>
    </row>
    <row r="154" spans="1:62">
      <c r="A154" s="3" t="str">
        <f t="shared" si="26"/>
        <v>|英テキスト|&gt;|&gt;|&gt;|&gt;|Flying  &amp;br;When this creature enters the battlefield, you summon 2 1/1 Thopter tokens with Flying.|</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Flying  &amp;br;When this creature enters the battlefield, you summon 2 1/1 Thopter tokens with Flying.</v>
      </c>
      <c r="O154" s="3" t="s">
        <v>83</v>
      </c>
      <c r="Q154" s="12" t="s">
        <v>18</v>
      </c>
      <c r="R154" s="13" t="str">
        <f>IF(INDEX(AX:AX,W148+1)="",0,INDEX(AX:AX,W148+1)&amp;"/"&amp;INDEX(AY:AY,W148+1))</f>
        <v>3/5</v>
      </c>
      <c r="S154" s="14"/>
      <c r="T154" s="14"/>
      <c r="U154" s="14"/>
      <c r="V154" s="15"/>
      <c r="W154" s="19"/>
      <c r="X154" s="12"/>
      <c r="Y154" s="31"/>
      <c r="Z154" s="31"/>
      <c r="AA154" s="32"/>
      <c r="BF154" s="12" t="s">
        <v>0</v>
      </c>
      <c r="BG154" s="3">
        <v>153</v>
      </c>
      <c r="BH154" s="3" t="s">
        <v>465</v>
      </c>
      <c r="BI154" s="3" t="s">
        <v>39</v>
      </c>
      <c r="BJ154" s="3" t="s">
        <v>466</v>
      </c>
    </row>
    <row r="155" spans="1:62">
      <c r="A155" s="3" t="str">
        <f t="shared" si="26"/>
        <v>|PT|&gt;|3/5|シールド数|&gt;||</v>
      </c>
      <c r="B155" s="3" t="s">
        <v>0</v>
      </c>
      <c r="C155" s="3" t="s">
        <v>83</v>
      </c>
      <c r="D155" s="3" t="s">
        <v>18</v>
      </c>
      <c r="E155" s="3" t="s">
        <v>83</v>
      </c>
      <c r="F155" s="3" t="s">
        <v>115</v>
      </c>
      <c r="G155" s="3" t="s">
        <v>83</v>
      </c>
      <c r="H155" s="3" t="str">
        <f>IF(R154=0,"",R154)</f>
        <v>3/5</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6"/>
        <v>&amp;br;&amp;br;</v>
      </c>
      <c r="B156" s="3" t="s">
        <v>0</v>
      </c>
      <c r="C156" s="3" t="s">
        <v>142</v>
      </c>
      <c r="R156" s="3"/>
      <c r="S156" s="3"/>
      <c r="T156" s="3"/>
      <c r="U156" s="3"/>
      <c r="V156" s="3"/>
      <c r="BF156" s="12" t="s">
        <v>0</v>
      </c>
      <c r="BG156" s="3">
        <v>155</v>
      </c>
      <c r="BH156" s="3" t="s">
        <v>468</v>
      </c>
      <c r="BI156" s="3" t="s">
        <v>39</v>
      </c>
      <c r="BJ156" s="3" t="s">
        <v>469</v>
      </c>
    </row>
    <row r="157" spans="1:62">
      <c r="A157" s="3" t="str">
        <f t="shared" si="26"/>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6"/>
        <v>&amp;br;</v>
      </c>
      <c r="B158" s="3" t="s">
        <v>0</v>
      </c>
      <c r="C158" s="3" t="s">
        <v>161</v>
      </c>
      <c r="R158" s="3"/>
      <c r="S158" s="3"/>
      <c r="T158" s="3"/>
      <c r="U158" s="3"/>
      <c r="V158" s="3"/>
      <c r="BF158" s="12" t="s">
        <v>0</v>
      </c>
      <c r="BG158" s="3">
        <v>157</v>
      </c>
      <c r="BH158" s="3" t="s">
        <v>472</v>
      </c>
      <c r="BI158" s="3" t="s">
        <v>39</v>
      </c>
      <c r="BJ158" s="3" t="s">
        <v>473</v>
      </c>
    </row>
    <row r="159" spans="1:62">
      <c r="A159" s="3" t="str">
        <f t="shared" si="26"/>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6"/>
        <v>&amp;br;&amp;br;</v>
      </c>
      <c r="B160" s="3" t="s">
        <v>0</v>
      </c>
      <c r="C160" s="3" t="s">
        <v>142</v>
      </c>
      <c r="R160" s="3"/>
      <c r="S160" s="3"/>
      <c r="T160" s="3"/>
      <c r="U160" s="3"/>
      <c r="V160" s="3"/>
      <c r="BF160" s="12" t="s">
        <v>0</v>
      </c>
      <c r="BG160" s="3">
        <v>159</v>
      </c>
      <c r="BH160" s="3" t="s">
        <v>476</v>
      </c>
      <c r="BI160" s="3" t="s">
        <v>39</v>
      </c>
      <c r="BJ160" s="3" t="s">
        <v>477</v>
      </c>
    </row>
    <row r="161" spans="1:62">
      <c r="A161" s="3" t="str">
        <f t="shared" si="26"/>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6"/>
        <v>*光り物集めの鶴/Glint-Nest Crane</v>
      </c>
      <c r="B162" s="3" t="s">
        <v>0</v>
      </c>
      <c r="C162" s="3" t="str">
        <f>"*"&amp;R162&amp;"/"&amp;T162</f>
        <v>*光り物集めの鶴/Glint-Nest Crane</v>
      </c>
      <c r="Q162" s="12" t="s">
        <v>9</v>
      </c>
      <c r="R162" s="13" t="str">
        <f>INDEX(AJ:AJ,W161+1)</f>
        <v>光り物集めの鶴</v>
      </c>
      <c r="S162" s="14" t="s">
        <v>10</v>
      </c>
      <c r="T162" s="13" t="str">
        <f>INDEX(AK:AK,W161+1)</f>
        <v>Glint-Nest Crane</v>
      </c>
      <c r="U162" s="14"/>
      <c r="V162" s="15"/>
      <c r="W162" s="16"/>
      <c r="X162" s="12"/>
      <c r="Y162" s="31"/>
      <c r="Z162" s="31"/>
      <c r="AA162" s="32"/>
      <c r="BF162" s="12" t="s">
        <v>0</v>
      </c>
      <c r="BG162" s="3">
        <v>161</v>
      </c>
      <c r="BH162" s="3" t="s">
        <v>480</v>
      </c>
      <c r="BI162" s="3" t="s">
        <v>39</v>
      </c>
      <c r="BJ162" s="3" t="s">
        <v>481</v>
      </c>
    </row>
    <row r="163" spans="1:62">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青</v>
      </c>
      <c r="S163" s="18" t="s">
        <v>7</v>
      </c>
      <c r="T163" s="13" t="str">
        <f>INDEX(AG:AG,W161+1)</f>
        <v>アンコモン</v>
      </c>
      <c r="U163" s="18" t="s">
        <v>8</v>
      </c>
      <c r="V163" s="13">
        <f>INDEX(AI:AI,W161+1)</f>
        <v>9</v>
      </c>
      <c r="W163" s="19"/>
      <c r="X163" s="13" t="str">
        <f>INDEX(AQ:AQ,W161+1)</f>
        <v>飛行</v>
      </c>
      <c r="Y163" s="31"/>
      <c r="Z163" s="31"/>
      <c r="AA163" s="32"/>
      <c r="BF163" s="12" t="s">
        <v>0</v>
      </c>
      <c r="BG163" s="3">
        <v>162</v>
      </c>
      <c r="BH163" s="3" t="s">
        <v>482</v>
      </c>
      <c r="BI163" s="3" t="s">
        <v>39</v>
      </c>
      <c r="BJ163" s="3" t="s">
        <v>483</v>
      </c>
    </row>
    <row r="164" spans="1:62">
      <c r="A164" s="3" t="str">
        <f t="shared" si="26"/>
        <v>|色|青|レアリティ|アンコモン|マナコスト|9|</v>
      </c>
      <c r="B164" s="3" t="s">
        <v>0</v>
      </c>
      <c r="C164" s="3" t="s">
        <v>83</v>
      </c>
      <c r="D164" s="7" t="s">
        <v>6</v>
      </c>
      <c r="E164" s="3" t="s">
        <v>83</v>
      </c>
      <c r="F164" s="3" t="str">
        <f>IF(R163=0,"",R163)</f>
        <v>青</v>
      </c>
      <c r="G164" s="3" t="s">
        <v>83</v>
      </c>
      <c r="H164" s="7" t="s">
        <v>92</v>
      </c>
      <c r="I164" s="3" t="s">
        <v>83</v>
      </c>
      <c r="J164" s="3" t="str">
        <f>IF(T163=0,"",T163)</f>
        <v>アンコモン</v>
      </c>
      <c r="K164" s="3" t="s">
        <v>83</v>
      </c>
      <c r="L164" s="7" t="s">
        <v>93</v>
      </c>
      <c r="M164" s="3" t="s">
        <v>83</v>
      </c>
      <c r="N164" s="3">
        <f>IF(V163=0,"",V163)</f>
        <v>9</v>
      </c>
      <c r="O164" s="3" t="s">
        <v>83</v>
      </c>
      <c r="Q164" s="12" t="s">
        <v>11</v>
      </c>
      <c r="R164" s="13" t="str">
        <f>INDEX(AL:AL,W161+1)</f>
        <v>クリーチャー</v>
      </c>
      <c r="S164" s="18" t="s">
        <v>94</v>
      </c>
      <c r="T164" s="13" t="str">
        <f>INDEX(AN:AN,W161+1)</f>
        <v>鳥</v>
      </c>
      <c r="U164" s="13">
        <f>INDEX(AO:AO,W161+1)</f>
        <v>0</v>
      </c>
      <c r="V164" s="13">
        <f>INDEX(AP:AP,W161+1)</f>
        <v>0</v>
      </c>
      <c r="W164" s="19"/>
      <c r="X164" s="13" t="str">
        <f>INDEX(AZ:AZ,W161+1)</f>
        <v>飛行</v>
      </c>
      <c r="Y164" s="13" t="str">
        <f>INDEX(BA:BA,W161+1)</f>
        <v/>
      </c>
      <c r="Z164" s="13" t="str">
        <f>INDEX(BB:BB,W161+1)</f>
        <v/>
      </c>
      <c r="AA164" s="13">
        <f>INDEX(BC:BC,W161+1)</f>
        <v>0</v>
      </c>
      <c r="BF164" s="12" t="s">
        <v>0</v>
      </c>
      <c r="BG164" s="3">
        <v>163</v>
      </c>
      <c r="BH164" s="3" t="s">
        <v>484</v>
      </c>
      <c r="BI164" s="3" t="s">
        <v>39</v>
      </c>
      <c r="BJ164" s="3" t="s">
        <v>485</v>
      </c>
    </row>
    <row r="165" spans="1:62">
      <c r="A165" s="3" t="str">
        <f t="shared" si="26"/>
        <v>|種別|クリーチャー|サブタイプ|鳥|||</v>
      </c>
      <c r="B165" s="3" t="s">
        <v>0</v>
      </c>
      <c r="C165" s="3" t="s">
        <v>83</v>
      </c>
      <c r="D165" s="7" t="s">
        <v>11</v>
      </c>
      <c r="E165" s="3" t="s">
        <v>83</v>
      </c>
      <c r="F165" s="3" t="str">
        <f>IF(R164=0,"",R164)</f>
        <v>クリーチャー</v>
      </c>
      <c r="G165" s="3" t="s">
        <v>83</v>
      </c>
      <c r="H165" s="7" t="s">
        <v>104</v>
      </c>
      <c r="I165" s="3" t="s">
        <v>83</v>
      </c>
      <c r="J165" s="3" t="str">
        <f>IF(T164=0,"",T164)</f>
        <v>鳥</v>
      </c>
      <c r="K165" s="3" t="s">
        <v>83</v>
      </c>
      <c r="L165" s="3" t="str">
        <f>IF(U164=0,"",U164)</f>
        <v/>
      </c>
      <c r="M165" s="3" t="s">
        <v>83</v>
      </c>
      <c r="N165" s="3" t="str">
        <f>IF(V164=0,"",V164)</f>
        <v/>
      </c>
      <c r="O165" s="3" t="s">
        <v>83</v>
      </c>
      <c r="Q165" s="12" t="s">
        <v>105</v>
      </c>
      <c r="R165" s="13" t="str">
        <f>INDEX(BD:BD,W161+1)</f>
        <v>飛行&amp;br;このクリーチャーが戦場に出たとき、あなたのライブラリーの次のカード4枚から1枚を取ってくる。</v>
      </c>
      <c r="S165" s="14"/>
      <c r="T165" s="14"/>
      <c r="U165" s="14"/>
      <c r="V165" s="15"/>
      <c r="W165" s="19"/>
      <c r="X165" s="11"/>
      <c r="Y165" s="11"/>
      <c r="Z165" s="11"/>
      <c r="AA165" s="33"/>
      <c r="BF165" s="12" t="s">
        <v>0</v>
      </c>
      <c r="BG165" s="3">
        <v>164</v>
      </c>
      <c r="BH165" s="3" t="s">
        <v>99</v>
      </c>
      <c r="BI165" s="3" t="s">
        <v>39</v>
      </c>
      <c r="BJ165" s="3" t="s">
        <v>485</v>
      </c>
    </row>
    <row r="166" spans="1:62">
      <c r="A166" s="3" t="str">
        <f t="shared" si="26"/>
        <v>|テキスト|&gt;|&gt;|&gt;|&gt;|飛行&amp;br;このクリーチャーが戦場に出たとき、あなたのライブラリーの次のカード4枚から1枚を取ってくる。|</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飛行&amp;br;このクリーチャーが戦場に出たとき、あなたのライブラリーの次のカード4枚から1枚を取ってくる。</v>
      </c>
      <c r="O166" s="3" t="s">
        <v>83</v>
      </c>
      <c r="Q166" s="17" t="s">
        <v>27</v>
      </c>
      <c r="R166" s="13" t="str">
        <f>INDEX(BE:BE,W161+1)</f>
        <v>When this creature enters the battlefield, fetch one of the next 4 cards in your library.</v>
      </c>
      <c r="S166" s="14" t="s">
        <v>324</v>
      </c>
      <c r="T166" s="13" t="str">
        <f>IF(X166="","",X166&amp;IF(Y166="",""," "&amp;Y166)&amp;IF(Z166="",""," "&amp;Z166)&amp;IF(AA166="",""," "&amp;AA166))</f>
        <v>Flying  </v>
      </c>
      <c r="U166" s="14"/>
      <c r="V166" s="15"/>
      <c r="W166" s="19" t="s">
        <v>116</v>
      </c>
      <c r="X166" s="12" t="str">
        <f t="shared" ref="X166:AA166" si="32">IF(ISERROR(IF(LEN(X165)&gt;1,X165,VLOOKUP(X164,$AC:$AD,2,FALSE))),"",IF(LEN(X165)&gt;1,X165,VLOOKUP(X164,$AC:$AD,2,FALSE)))</f>
        <v>Flying</v>
      </c>
      <c r="Y166" s="12" t="str">
        <f t="shared" si="32"/>
        <v/>
      </c>
      <c r="Z166" s="12" t="str">
        <f t="shared" si="32"/>
        <v/>
      </c>
      <c r="AA166" s="12" t="str">
        <f t="shared" si="32"/>
        <v> </v>
      </c>
      <c r="BF166" s="12" t="s">
        <v>0</v>
      </c>
      <c r="BG166" s="3">
        <v>165</v>
      </c>
      <c r="BH166" s="3" t="s">
        <v>486</v>
      </c>
      <c r="BI166" s="3" t="s">
        <v>39</v>
      </c>
      <c r="BJ166" s="3" t="s">
        <v>485</v>
      </c>
    </row>
    <row r="167" spans="1:62">
      <c r="A167" s="3" t="str">
        <f t="shared" si="26"/>
        <v>|英テキスト|&gt;|&gt;|&gt;|&gt;|Flying  &amp;br;When this creature enters the battlefield, fetch one of the next 4 cards in your library.|</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Flying  &amp;br;When this creature enters the battlefield, fetch one of the next 4 cards in your library.</v>
      </c>
      <c r="O167" s="3" t="s">
        <v>83</v>
      </c>
      <c r="Q167" s="12" t="s">
        <v>18</v>
      </c>
      <c r="R167" s="13" t="str">
        <f>IF(INDEX(AX:AX,W161+1)="",0,INDEX(AX:AX,W161+1)&amp;"/"&amp;INDEX(AY:AY,W161+1))</f>
        <v>3/5</v>
      </c>
      <c r="S167" s="14"/>
      <c r="T167" s="14"/>
      <c r="U167" s="14"/>
      <c r="V167" s="15"/>
      <c r="W167" s="19"/>
      <c r="X167" s="12"/>
      <c r="Y167" s="31"/>
      <c r="Z167" s="31"/>
      <c r="AA167" s="32"/>
      <c r="BF167" s="12" t="s">
        <v>0</v>
      </c>
      <c r="BG167" s="3">
        <v>166</v>
      </c>
      <c r="BH167" s="3" t="s">
        <v>487</v>
      </c>
      <c r="BI167" s="3" t="s">
        <v>39</v>
      </c>
      <c r="BJ167" s="3" t="s">
        <v>485</v>
      </c>
    </row>
    <row r="168" spans="1:62">
      <c r="A168" s="3" t="str">
        <f t="shared" si="26"/>
        <v>|PT|&gt;|3/5|シールド数|&gt;||</v>
      </c>
      <c r="B168" s="3" t="s">
        <v>0</v>
      </c>
      <c r="C168" s="3" t="s">
        <v>83</v>
      </c>
      <c r="D168" s="3" t="s">
        <v>18</v>
      </c>
      <c r="E168" s="3" t="s">
        <v>83</v>
      </c>
      <c r="F168" s="3" t="s">
        <v>115</v>
      </c>
      <c r="G168" s="3" t="s">
        <v>83</v>
      </c>
      <c r="H168" s="3" t="str">
        <f>IF(R167=0,"",R167)</f>
        <v>3/5</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6"/>
        <v>&amp;br;&amp;br;</v>
      </c>
      <c r="B169" s="3" t="s">
        <v>0</v>
      </c>
      <c r="C169" s="3" t="s">
        <v>142</v>
      </c>
      <c r="R169" s="3"/>
      <c r="S169" s="3"/>
      <c r="T169" s="3"/>
      <c r="U169" s="3"/>
      <c r="V169" s="3"/>
      <c r="BF169" s="12" t="s">
        <v>0</v>
      </c>
      <c r="BG169" s="3">
        <v>168</v>
      </c>
      <c r="BH169" s="3" t="s">
        <v>489</v>
      </c>
      <c r="BI169" s="3" t="s">
        <v>39</v>
      </c>
      <c r="BJ169" s="3" t="s">
        <v>490</v>
      </c>
    </row>
    <row r="170" spans="1:62">
      <c r="A170" s="3" t="str">
        <f t="shared" si="26"/>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6"/>
        <v>&amp;br;</v>
      </c>
      <c r="B171" s="3" t="s">
        <v>0</v>
      </c>
      <c r="C171" s="3" t="s">
        <v>161</v>
      </c>
      <c r="R171" s="3"/>
      <c r="S171" s="3"/>
      <c r="T171" s="3"/>
      <c r="U171" s="3"/>
      <c r="V171" s="3"/>
      <c r="BF171" s="12" t="s">
        <v>0</v>
      </c>
      <c r="BG171" s="3">
        <v>170</v>
      </c>
      <c r="BH171" s="3" t="s">
        <v>492</v>
      </c>
      <c r="BI171" s="3" t="s">
        <v>39</v>
      </c>
      <c r="BJ171" s="3" t="s">
        <v>493</v>
      </c>
    </row>
    <row r="172" spans="1:62">
      <c r="A172" s="3" t="str">
        <f t="shared" si="26"/>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6"/>
        <v>&amp;br;&amp;br;</v>
      </c>
      <c r="B173" s="3" t="s">
        <v>0</v>
      </c>
      <c r="C173" s="3" t="s">
        <v>142</v>
      </c>
      <c r="R173" s="3"/>
      <c r="S173" s="3"/>
      <c r="T173" s="3"/>
      <c r="U173" s="3"/>
      <c r="V173" s="3"/>
      <c r="BF173" s="12" t="s">
        <v>0</v>
      </c>
      <c r="BG173" s="3">
        <v>172</v>
      </c>
      <c r="BH173" s="3" t="s">
        <v>496</v>
      </c>
      <c r="BI173" s="3" t="s">
        <v>39</v>
      </c>
      <c r="BJ173" s="3" t="s">
        <v>497</v>
      </c>
    </row>
    <row r="174" spans="1:62">
      <c r="A174" s="3" t="str">
        <f t="shared" si="26"/>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6"/>
        <v>*ジャンジーの歩哨/Janjeet Sentry</v>
      </c>
      <c r="B175" s="3" t="s">
        <v>0</v>
      </c>
      <c r="C175" s="3" t="str">
        <f>"*"&amp;R175&amp;"/"&amp;T175</f>
        <v>*ジャンジーの歩哨/Janjeet Sentry</v>
      </c>
      <c r="Q175" s="12" t="s">
        <v>9</v>
      </c>
      <c r="R175" s="13" t="str">
        <f>INDEX(AJ:AJ,W174+1)</f>
        <v>ジャンジーの歩哨</v>
      </c>
      <c r="S175" s="14" t="s">
        <v>10</v>
      </c>
      <c r="T175" s="13" t="str">
        <f>INDEX(AK:AK,W174+1)</f>
        <v>Janjeet Sentry</v>
      </c>
      <c r="U175" s="14"/>
      <c r="V175" s="15"/>
      <c r="W175" s="16"/>
      <c r="X175" s="12"/>
      <c r="Y175" s="31"/>
      <c r="Z175" s="31"/>
      <c r="AA175" s="32"/>
      <c r="BF175" s="12" t="s">
        <v>0</v>
      </c>
      <c r="BG175" s="3">
        <v>174</v>
      </c>
      <c r="BH175" s="3" t="s">
        <v>500</v>
      </c>
      <c r="BI175" s="3" t="s">
        <v>39</v>
      </c>
      <c r="BJ175" s="3" t="s">
        <v>501</v>
      </c>
    </row>
    <row r="176" spans="1:62">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青</v>
      </c>
      <c r="S176" s="18" t="s">
        <v>7</v>
      </c>
      <c r="T176" s="13" t="str">
        <f>INDEX(AG:AG,W174+1)</f>
        <v>アンコモン</v>
      </c>
      <c r="U176" s="18" t="s">
        <v>8</v>
      </c>
      <c r="V176" s="13">
        <f>INDEX(AI:AI,W174+1)</f>
        <v>9</v>
      </c>
      <c r="W176" s="19"/>
      <c r="X176" s="13" t="str">
        <f>INDEX(AQ:AQ,W174+1)</f>
        <v>このクリーチャーが戦場に出たとき、エネルギー化2を行う。</v>
      </c>
      <c r="Y176" s="31"/>
      <c r="Z176" s="31"/>
      <c r="AA176" s="32"/>
      <c r="BF176" s="12" t="s">
        <v>0</v>
      </c>
      <c r="BG176" s="3">
        <v>175</v>
      </c>
      <c r="BH176" s="3" t="s">
        <v>502</v>
      </c>
      <c r="BI176" s="3" t="s">
        <v>39</v>
      </c>
      <c r="BJ176" s="3" t="s">
        <v>503</v>
      </c>
    </row>
    <row r="177" spans="1:62">
      <c r="A177" s="3" t="str">
        <f t="shared" si="26"/>
        <v>|色|青|レアリティ|アンコモン|マナコスト|9|</v>
      </c>
      <c r="B177" s="3" t="s">
        <v>0</v>
      </c>
      <c r="C177" s="3" t="s">
        <v>83</v>
      </c>
      <c r="D177" s="7" t="s">
        <v>6</v>
      </c>
      <c r="E177" s="3" t="s">
        <v>83</v>
      </c>
      <c r="F177" s="3" t="str">
        <f>IF(R176=0,"",R176)</f>
        <v>青</v>
      </c>
      <c r="G177" s="3" t="s">
        <v>83</v>
      </c>
      <c r="H177" s="7" t="s">
        <v>92</v>
      </c>
      <c r="I177" s="3" t="s">
        <v>83</v>
      </c>
      <c r="J177" s="3" t="str">
        <f>IF(T176=0,"",T176)</f>
        <v>アンコモン</v>
      </c>
      <c r="K177" s="3" t="s">
        <v>83</v>
      </c>
      <c r="L177" s="7" t="s">
        <v>93</v>
      </c>
      <c r="M177" s="3" t="s">
        <v>83</v>
      </c>
      <c r="N177" s="3">
        <f>IF(V176=0,"",V176)</f>
        <v>9</v>
      </c>
      <c r="O177" s="3" t="s">
        <v>83</v>
      </c>
      <c r="Q177" s="12" t="s">
        <v>11</v>
      </c>
      <c r="R177" s="13" t="str">
        <f>INDEX(AL:AL,W174+1)</f>
        <v>クリーチャー</v>
      </c>
      <c r="S177" s="18" t="s">
        <v>94</v>
      </c>
      <c r="T177" s="13" t="str">
        <f>INDEX(AN:AN,W174+1)</f>
        <v>ヴィダルケン</v>
      </c>
      <c r="U177" s="13" t="str">
        <f>INDEX(AO:AO,W174+1)</f>
        <v>兵士</v>
      </c>
      <c r="V177" s="13">
        <f>INDEX(AP:AP,W174+1)</f>
        <v>0</v>
      </c>
      <c r="W177" s="19"/>
      <c r="X177" s="13" t="str">
        <f>INDEX(AZ:AZ,W174+1)</f>
        <v>この</v>
      </c>
      <c r="Y177" s="13" t="str">
        <f>INDEX(BA:BA,W174+1)</f>
        <v/>
      </c>
      <c r="Z177" s="13" t="str">
        <f>INDEX(BB:BB,W174+1)</f>
        <v/>
      </c>
      <c r="AA177" s="13">
        <f>INDEX(BC:BC,W174+1)</f>
        <v>0</v>
      </c>
      <c r="BF177" s="12" t="s">
        <v>0</v>
      </c>
      <c r="BG177" s="3">
        <v>176</v>
      </c>
      <c r="BH177" s="3" t="s">
        <v>166</v>
      </c>
      <c r="BI177" s="3" t="s">
        <v>39</v>
      </c>
      <c r="BJ177" s="3" t="s">
        <v>504</v>
      </c>
    </row>
    <row r="178" spans="1:62">
      <c r="A178" s="3" t="str">
        <f t="shared" si="26"/>
        <v>|種別|クリーチャー|サブタイプ|ヴィダルケン|兵士||</v>
      </c>
      <c r="B178" s="3" t="s">
        <v>0</v>
      </c>
      <c r="C178" s="3" t="s">
        <v>83</v>
      </c>
      <c r="D178" s="7" t="s">
        <v>11</v>
      </c>
      <c r="E178" s="3" t="s">
        <v>83</v>
      </c>
      <c r="F178" s="3" t="str">
        <f>IF(R177=0,"",R177)</f>
        <v>クリーチャー</v>
      </c>
      <c r="G178" s="3" t="s">
        <v>83</v>
      </c>
      <c r="H178" s="7" t="s">
        <v>104</v>
      </c>
      <c r="I178" s="3" t="s">
        <v>83</v>
      </c>
      <c r="J178" s="3" t="str">
        <f>IF(T177=0,"",T177)</f>
        <v>ヴィダルケン</v>
      </c>
      <c r="K178" s="3" t="s">
        <v>83</v>
      </c>
      <c r="L178" s="3" t="str">
        <f>IF(U177=0,"",U177)</f>
        <v>兵士</v>
      </c>
      <c r="M178" s="3" t="s">
        <v>83</v>
      </c>
      <c r="N178" s="3" t="str">
        <f>IF(V177=0,"",V177)</f>
        <v/>
      </c>
      <c r="O178" s="3" t="s">
        <v>83</v>
      </c>
      <c r="Q178" s="12" t="s">
        <v>105</v>
      </c>
      <c r="R178" s="13" t="str">
        <f>INDEX(BD:BD,W174+1)</f>
        <v>このクリーチャーが戦場に出たとき、エネルギー化2を行う。&amp;br;超過1：あなたのターン終了時まで、対戦相手がコントロールする最初のクリーチャーを無効化する。</v>
      </c>
      <c r="S178" s="14"/>
      <c r="T178" s="14"/>
      <c r="U178" s="14"/>
      <c r="V178" s="15"/>
      <c r="W178" s="19"/>
      <c r="X178" s="11"/>
      <c r="Y178" s="11"/>
      <c r="Z178" s="11"/>
      <c r="AA178" s="33"/>
      <c r="BF178" s="12" t="s">
        <v>0</v>
      </c>
      <c r="BG178" s="3">
        <v>177</v>
      </c>
      <c r="BH178" s="3" t="s">
        <v>505</v>
      </c>
      <c r="BI178" s="3" t="s">
        <v>39</v>
      </c>
      <c r="BJ178" s="3" t="s">
        <v>506</v>
      </c>
    </row>
    <row r="179" spans="1:62">
      <c r="A179" s="3" t="str">
        <f t="shared" si="26"/>
        <v>|テキスト|&gt;|&gt;|&gt;|&gt;|このクリーチャーが戦場に出たとき、エネルギー化2を行う。&amp;br;超過1：あなたのターン終了時まで、対戦相手がコントロールする最初のクリーチャーを無効化する。|</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このクリーチャーが戦場に出たとき、エネルギー化2を行う。&amp;br;超過1：あなたのターン終了時まで、対戦相手がコントロールする最初のクリーチャーを無効化する。</v>
      </c>
      <c r="O179" s="3" t="s">
        <v>83</v>
      </c>
      <c r="Q179" s="17" t="s">
        <v>27</v>
      </c>
      <c r="R179" s="13" t="str">
        <f>INDEX(BE:BE,W174+1)</f>
        <v>When this creature enters the battlefield, Energize 2.&amp;br;Overload 1: The first creature your opponent controls is Disabled until the end of your turn.</v>
      </c>
      <c r="S179" s="14" t="s">
        <v>324</v>
      </c>
      <c r="T179" s="13" t="str">
        <f>IF(X179="","",X179&amp;IF(Y179="",""," "&amp;Y179)&amp;IF(Z179="",""," "&amp;Z179)&amp;IF(AA179="",""," "&amp;AA179))</f>
        <v/>
      </c>
      <c r="U179" s="14"/>
      <c r="V179" s="15"/>
      <c r="W179" s="19" t="s">
        <v>116</v>
      </c>
      <c r="X179" s="12" t="str">
        <f t="shared" ref="X179:AA179" si="34">IF(ISERROR(IF(LEN(X178)&gt;1,X178,VLOOKUP(X177,$AC:$AD,2,FALSE))),"",IF(LEN(X178)&gt;1,X178,VLOOKUP(X177,$AC:$AD,2,FALSE)))</f>
        <v/>
      </c>
      <c r="Y179" s="12" t="str">
        <f t="shared" si="34"/>
        <v/>
      </c>
      <c r="Z179" s="12" t="str">
        <f t="shared" si="34"/>
        <v/>
      </c>
      <c r="AA179" s="12" t="str">
        <f t="shared" si="34"/>
        <v> </v>
      </c>
      <c r="BF179" s="12" t="s">
        <v>0</v>
      </c>
      <c r="BG179" s="3">
        <v>178</v>
      </c>
      <c r="BH179" s="3" t="s">
        <v>507</v>
      </c>
      <c r="BI179" s="3" t="s">
        <v>39</v>
      </c>
      <c r="BJ179" s="3" t="s">
        <v>504</v>
      </c>
    </row>
    <row r="180" spans="1:62">
      <c r="A180" s="3" t="str">
        <f t="shared" si="26"/>
        <v>|英テキスト|&gt;|&gt;|&gt;|&gt;|When this creature enters the battlefield, Energize 2.&amp;br;Overload 1: The first creature your opponent controls is Disabled until the end of your turn.|</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When this creature enters the battlefield, Energize 2.&amp;br;Overload 1: The first creature your opponent controls is Disabled until the end of your turn.</v>
      </c>
      <c r="O180" s="3" t="s">
        <v>83</v>
      </c>
      <c r="Q180" s="12" t="s">
        <v>18</v>
      </c>
      <c r="R180" s="13" t="str">
        <f>IF(INDEX(AX:AX,W174+1)="",0,INDEX(AX:AX,W174+1)&amp;"/"&amp;INDEX(AY:AY,W174+1))</f>
        <v>3/4</v>
      </c>
      <c r="S180" s="14"/>
      <c r="T180" s="14"/>
      <c r="U180" s="14"/>
      <c r="V180" s="15"/>
      <c r="W180" s="19"/>
      <c r="X180" s="12"/>
      <c r="Y180" s="31"/>
      <c r="Z180" s="31"/>
      <c r="AA180" s="32"/>
      <c r="BF180" s="12" t="s">
        <v>0</v>
      </c>
      <c r="BG180" s="3">
        <v>179</v>
      </c>
      <c r="BH180" s="3" t="s">
        <v>508</v>
      </c>
      <c r="BI180" s="3" t="s">
        <v>39</v>
      </c>
      <c r="BJ180" s="3" t="s">
        <v>509</v>
      </c>
    </row>
    <row r="181" spans="1:62">
      <c r="A181" s="3" t="str">
        <f t="shared" si="26"/>
        <v>|PT|&gt;|3/4|シールド数|&gt;||</v>
      </c>
      <c r="B181" s="3" t="s">
        <v>0</v>
      </c>
      <c r="C181" s="3" t="s">
        <v>83</v>
      </c>
      <c r="D181" s="3" t="s">
        <v>18</v>
      </c>
      <c r="E181" s="3" t="s">
        <v>83</v>
      </c>
      <c r="F181" s="3" t="s">
        <v>115</v>
      </c>
      <c r="G181" s="3" t="s">
        <v>83</v>
      </c>
      <c r="H181" s="3" t="str">
        <f>IF(R180=0,"",R180)</f>
        <v>3/4</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6"/>
        <v>&amp;br;&amp;br;</v>
      </c>
      <c r="B182" s="3" t="s">
        <v>0</v>
      </c>
      <c r="C182" s="3" t="s">
        <v>142</v>
      </c>
      <c r="R182" s="3"/>
      <c r="S182" s="3"/>
      <c r="T182" s="3"/>
      <c r="U182" s="3"/>
      <c r="V182" s="3"/>
      <c r="BF182" s="12" t="s">
        <v>0</v>
      </c>
      <c r="BG182" s="3">
        <v>181</v>
      </c>
      <c r="BH182" s="3" t="s">
        <v>512</v>
      </c>
      <c r="BI182" s="3" t="s">
        <v>39</v>
      </c>
      <c r="BJ182" s="3" t="s">
        <v>513</v>
      </c>
    </row>
    <row r="183" spans="1:62">
      <c r="A183" s="3" t="str">
        <f t="shared" si="26"/>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6"/>
        <v>&amp;br;</v>
      </c>
      <c r="B184" s="3" t="s">
        <v>0</v>
      </c>
      <c r="C184" s="3" t="s">
        <v>161</v>
      </c>
      <c r="R184" s="3"/>
      <c r="S184" s="3"/>
      <c r="T184" s="3"/>
      <c r="U184" s="3"/>
      <c r="V184" s="3"/>
      <c r="BF184" s="12" t="s">
        <v>0</v>
      </c>
      <c r="BG184" s="3">
        <v>183</v>
      </c>
      <c r="BH184" s="3" t="s">
        <v>516</v>
      </c>
      <c r="BI184" s="3" t="s">
        <v>39</v>
      </c>
      <c r="BJ184" s="3" t="s">
        <v>517</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*ヒレナガ空鯨/Long-Finned Skywhale</v>
      </c>
      <c r="B188" s="3" t="s">
        <v>0</v>
      </c>
      <c r="C188" s="3" t="str">
        <f>"*"&amp;R188&amp;"/"&amp;T188</f>
        <v>*ヒレナガ空鯨/Long-Finned Skywhale</v>
      </c>
      <c r="Q188" s="12" t="s">
        <v>9</v>
      </c>
      <c r="R188" s="13" t="str">
        <f>INDEX(AJ:AJ,W187+1)</f>
        <v>ヒレナガ空鯨</v>
      </c>
      <c r="S188" s="14" t="s">
        <v>10</v>
      </c>
      <c r="T188" s="13" t="str">
        <f>INDEX(AK:AK,W187+1)</f>
        <v>Long-Finned Skywhale</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青</v>
      </c>
      <c r="S189" s="18" t="s">
        <v>7</v>
      </c>
      <c r="T189" s="13" t="str">
        <f>INDEX(AG:AG,W187+1)</f>
        <v>アンコモン</v>
      </c>
      <c r="U189" s="18" t="s">
        <v>8</v>
      </c>
      <c r="V189" s="13">
        <f>INDEX(AI:AI,W187+1)</f>
        <v>9</v>
      </c>
      <c r="W189" s="19"/>
      <c r="X189" s="13" t="str">
        <f>INDEX(AQ:AQ,W187+1)</f>
        <v>飛行 ディフェンダー</v>
      </c>
      <c r="Y189" s="31"/>
      <c r="Z189" s="31"/>
      <c r="AA189" s="32"/>
      <c r="BF189" s="12" t="s">
        <v>0</v>
      </c>
      <c r="BG189" s="3">
        <v>188</v>
      </c>
    </row>
    <row r="190" spans="1:59">
      <c r="A190" s="3" t="str">
        <f t="shared" si="26"/>
        <v>|色|青|レアリティ|アンコモン|マナコスト|9|</v>
      </c>
      <c r="B190" s="3" t="s">
        <v>0</v>
      </c>
      <c r="C190" s="3" t="s">
        <v>83</v>
      </c>
      <c r="D190" s="7" t="s">
        <v>6</v>
      </c>
      <c r="E190" s="3" t="s">
        <v>83</v>
      </c>
      <c r="F190" s="3" t="str">
        <f>IF(R189=0,"",R189)</f>
        <v>青</v>
      </c>
      <c r="G190" s="3" t="s">
        <v>83</v>
      </c>
      <c r="H190" s="7" t="s">
        <v>92</v>
      </c>
      <c r="I190" s="3" t="s">
        <v>83</v>
      </c>
      <c r="J190" s="3" t="str">
        <f>IF(T189=0,"",T189)</f>
        <v>アンコモン</v>
      </c>
      <c r="K190" s="3" t="s">
        <v>83</v>
      </c>
      <c r="L190" s="7" t="s">
        <v>93</v>
      </c>
      <c r="M190" s="3" t="s">
        <v>83</v>
      </c>
      <c r="N190" s="3">
        <f>IF(V189=0,"",V189)</f>
        <v>9</v>
      </c>
      <c r="O190" s="3" t="s">
        <v>83</v>
      </c>
      <c r="Q190" s="12" t="s">
        <v>11</v>
      </c>
      <c r="R190" s="13" t="str">
        <f>INDEX(AL:AL,W187+1)</f>
        <v>クリーチャー</v>
      </c>
      <c r="S190" s="18" t="s">
        <v>94</v>
      </c>
      <c r="T190" s="13" t="str">
        <f>INDEX(AN:AN,W187+1)</f>
        <v>鯨</v>
      </c>
      <c r="U190" s="13">
        <f>INDEX(AO:AO,W187+1)</f>
        <v>0</v>
      </c>
      <c r="V190" s="13">
        <f>INDEX(AP:AP,W187+1)</f>
        <v>0</v>
      </c>
      <c r="W190" s="19"/>
      <c r="X190" s="13" t="str">
        <f>INDEX(AZ:AZ,W187+1)</f>
        <v>飛行</v>
      </c>
      <c r="Y190" s="13" t="str">
        <f>INDEX(BA:BA,W187+1)</f>
        <v>ディ</v>
      </c>
      <c r="Z190" s="13" t="str">
        <f>INDEX(BB:BB,W187+1)</f>
        <v/>
      </c>
      <c r="AA190" s="13">
        <f>INDEX(BC:BC,W187+1)</f>
        <v>0</v>
      </c>
      <c r="BF190" s="12" t="s">
        <v>0</v>
      </c>
      <c r="BG190" s="3">
        <v>189</v>
      </c>
    </row>
    <row r="191" spans="1:59">
      <c r="A191" s="3" t="str">
        <f t="shared" si="26"/>
        <v>|種別|クリーチャー|サブタイプ|鯨|||</v>
      </c>
      <c r="B191" s="3" t="s">
        <v>0</v>
      </c>
      <c r="C191" s="3" t="s">
        <v>83</v>
      </c>
      <c r="D191" s="7" t="s">
        <v>11</v>
      </c>
      <c r="E191" s="3" t="s">
        <v>83</v>
      </c>
      <c r="F191" s="3" t="str">
        <f>IF(R190=0,"",R190)</f>
        <v>クリーチャー</v>
      </c>
      <c r="G191" s="3" t="s">
        <v>83</v>
      </c>
      <c r="H191" s="7" t="s">
        <v>104</v>
      </c>
      <c r="I191" s="3" t="s">
        <v>83</v>
      </c>
      <c r="J191" s="3" t="str">
        <f>IF(T190=0,"",T190)</f>
        <v>鯨</v>
      </c>
      <c r="K191" s="3" t="s">
        <v>83</v>
      </c>
      <c r="L191" s="3" t="str">
        <f>IF(U190=0,"",U190)</f>
        <v/>
      </c>
      <c r="M191" s="3" t="s">
        <v>83</v>
      </c>
      <c r="N191" s="3" t="str">
        <f>IF(V190=0,"",V190)</f>
        <v/>
      </c>
      <c r="O191" s="3" t="s">
        <v>83</v>
      </c>
      <c r="Q191" s="12" t="s">
        <v>105</v>
      </c>
      <c r="R191" s="13" t="str">
        <f>INDEX(BD:BD,W187+1)</f>
        <v>飛行 ディフェンダー</v>
      </c>
      <c r="S191" s="14"/>
      <c r="T191" s="14"/>
      <c r="U191" s="14"/>
      <c r="V191" s="15"/>
      <c r="W191" s="19"/>
      <c r="X191" s="11"/>
      <c r="Y191" s="11"/>
      <c r="Z191" s="11"/>
      <c r="AA191" s="33"/>
      <c r="BF191" s="12" t="s">
        <v>0</v>
      </c>
      <c r="BG191" s="3">
        <v>190</v>
      </c>
    </row>
    <row r="192" spans="1:59">
      <c r="A192" s="3" t="str">
        <f t="shared" si="26"/>
        <v>|テキスト|&gt;|&gt;|&gt;|&gt;|飛行 ディフェンダー|</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飛行 ディフェンダー</v>
      </c>
      <c r="O192" s="3" t="s">
        <v>83</v>
      </c>
      <c r="Q192" s="17" t="s">
        <v>27</v>
      </c>
      <c r="R192" s="13" t="str">
        <f>INDEX(BE:BE,W187+1)</f>
        <v/>
      </c>
      <c r="S192" s="14" t="s">
        <v>324</v>
      </c>
      <c r="T192" s="13" t="str">
        <f>IF(X192="","",X192&amp;IF(Y192="",""," "&amp;Y192)&amp;IF(Z192="",""," "&amp;Z192)&amp;IF(AA192="",""," "&amp;AA192))</f>
        <v>Flying Defender  </v>
      </c>
      <c r="U192" s="14"/>
      <c r="V192" s="15"/>
      <c r="W192" s="19" t="s">
        <v>116</v>
      </c>
      <c r="X192" s="12" t="str">
        <f t="shared" ref="X192:AA192" si="36">IF(ISERROR(IF(LEN(X191)&gt;1,X191,VLOOKUP(X190,$AC:$AD,2,FALSE))),"",IF(LEN(X191)&gt;1,X191,VLOOKUP(X190,$AC:$AD,2,FALSE)))</f>
        <v>Flying</v>
      </c>
      <c r="Y192" s="12" t="str">
        <f t="shared" si="36"/>
        <v>Defender</v>
      </c>
      <c r="Z192" s="12" t="str">
        <f t="shared" si="36"/>
        <v/>
      </c>
      <c r="AA192" s="12" t="str">
        <f t="shared" si="36"/>
        <v> </v>
      </c>
      <c r="BF192" s="12" t="s">
        <v>0</v>
      </c>
      <c r="BG192" s="3">
        <v>191</v>
      </c>
    </row>
    <row r="193" spans="1:59">
      <c r="A193" s="3" t="str">
        <f t="shared" si="26"/>
        <v>|英テキスト|&gt;|&gt;|&gt;|&gt;|Flying Defender  &amp;br;|</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Flying Defender  &amp;br;</v>
      </c>
      <c r="O193" s="3" t="s">
        <v>83</v>
      </c>
      <c r="Q193" s="12" t="s">
        <v>18</v>
      </c>
      <c r="R193" s="13" t="str">
        <f>IF(INDEX(AX:AX,W187+1)="",0,INDEX(AX:AX,W187+1)&amp;"/"&amp;INDEX(AY:AY,W187+1))</f>
        <v>4/3</v>
      </c>
      <c r="S193" s="14"/>
      <c r="T193" s="14"/>
      <c r="U193" s="14"/>
      <c r="V193" s="15"/>
      <c r="W193" s="19"/>
      <c r="X193" s="12"/>
      <c r="Y193" s="31"/>
      <c r="Z193" s="31"/>
      <c r="AA193" s="32"/>
      <c r="BF193" s="12" t="s">
        <v>0</v>
      </c>
      <c r="BG193" s="3">
        <v>192</v>
      </c>
    </row>
    <row r="194" spans="1:59">
      <c r="A194" s="3" t="str">
        <f t="shared" si="26"/>
        <v>|PT|&gt;|4/3|シールド数|&gt;||</v>
      </c>
      <c r="B194" s="3" t="s">
        <v>0</v>
      </c>
      <c r="C194" s="3" t="s">
        <v>83</v>
      </c>
      <c r="D194" s="3" t="s">
        <v>18</v>
      </c>
      <c r="E194" s="3" t="s">
        <v>83</v>
      </c>
      <c r="F194" s="3" t="s">
        <v>115</v>
      </c>
      <c r="G194" s="3" t="s">
        <v>83</v>
      </c>
      <c r="H194" s="3" t="str">
        <f>IF(R193=0,"",R193)</f>
        <v>4/3</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*査問長官/Minister of Inquiries</v>
      </c>
      <c r="B201" s="3" t="s">
        <v>0</v>
      </c>
      <c r="C201" s="3" t="str">
        <f>"*"&amp;R201&amp;"/"&amp;T201</f>
        <v>*査問長官/Minister of Inquiries</v>
      </c>
      <c r="Q201" s="12" t="s">
        <v>9</v>
      </c>
      <c r="R201" s="13" t="str">
        <f>INDEX(AJ:AJ,W200+1)</f>
        <v>査問長官</v>
      </c>
      <c r="S201" s="14" t="s">
        <v>10</v>
      </c>
      <c r="T201" s="13" t="str">
        <f>INDEX(AK:AK,W200+1)</f>
        <v>Minister of Inquiries</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青</v>
      </c>
      <c r="S202" s="18" t="s">
        <v>7</v>
      </c>
      <c r="T202" s="13" t="str">
        <f>INDEX(AG:AG,W200+1)</f>
        <v>アンコモン</v>
      </c>
      <c r="U202" s="18" t="s">
        <v>8</v>
      </c>
      <c r="V202" s="13">
        <f>INDEX(AI:AI,W200+1)</f>
        <v>12</v>
      </c>
      <c r="W202" s="19"/>
      <c r="X202" s="13" t="str">
        <f>INDEX(AQ:AQ,W200+1)</f>
        <v>このクリーチャーが戦場に出たとき、エネルギー化2を行う。</v>
      </c>
      <c r="Y202" s="31"/>
      <c r="Z202" s="31"/>
      <c r="AA202" s="32"/>
      <c r="BF202" s="12" t="s">
        <v>0</v>
      </c>
      <c r="BG202" s="3">
        <v>201</v>
      </c>
    </row>
    <row r="203" spans="1:59">
      <c r="A203" s="3" t="str">
        <f t="shared" si="37"/>
        <v>|色|青|レアリティ|アンコモン|マナコスト|12|</v>
      </c>
      <c r="B203" s="3" t="s">
        <v>0</v>
      </c>
      <c r="C203" s="3" t="s">
        <v>83</v>
      </c>
      <c r="D203" s="7" t="s">
        <v>6</v>
      </c>
      <c r="E203" s="3" t="s">
        <v>83</v>
      </c>
      <c r="F203" s="3" t="str">
        <f>IF(R202=0,"",R202)</f>
        <v>青</v>
      </c>
      <c r="G203" s="3" t="s">
        <v>83</v>
      </c>
      <c r="H203" s="7" t="s">
        <v>92</v>
      </c>
      <c r="I203" s="3" t="s">
        <v>83</v>
      </c>
      <c r="J203" s="3" t="str">
        <f>IF(T202=0,"",T202)</f>
        <v>アンコモン</v>
      </c>
      <c r="K203" s="3" t="s">
        <v>83</v>
      </c>
      <c r="L203" s="7" t="s">
        <v>93</v>
      </c>
      <c r="M203" s="3" t="s">
        <v>83</v>
      </c>
      <c r="N203" s="3">
        <f>IF(V202=0,"",V202)</f>
        <v>12</v>
      </c>
      <c r="O203" s="3" t="s">
        <v>83</v>
      </c>
      <c r="Q203" s="12" t="s">
        <v>11</v>
      </c>
      <c r="R203" s="13" t="str">
        <f>INDEX(AL:AL,W200+1)</f>
        <v>クリーチャー</v>
      </c>
      <c r="S203" s="18" t="s">
        <v>94</v>
      </c>
      <c r="T203" s="13" t="str">
        <f>INDEX(AN:AN,W200+1)</f>
        <v>ヴィダルケン</v>
      </c>
      <c r="U203" s="13" t="str">
        <f>INDEX(AO:AO,W200+1)</f>
        <v>アドバイザー</v>
      </c>
      <c r="V203" s="13">
        <f>INDEX(AP:AP,W200+1)</f>
        <v>0</v>
      </c>
      <c r="W203" s="19"/>
      <c r="X203" s="13" t="str">
        <f>INDEX(AZ:AZ,W200+1)</f>
        <v>この</v>
      </c>
      <c r="Y203" s="13" t="str">
        <f>INDEX(BA:BA,W200+1)</f>
        <v/>
      </c>
      <c r="Z203" s="13" t="str">
        <f>INDEX(BB:BB,W200+1)</f>
        <v/>
      </c>
      <c r="AA203" s="13">
        <f>INDEX(BC:BC,W200+1)</f>
        <v>0</v>
      </c>
      <c r="BF203" s="12" t="s">
        <v>0</v>
      </c>
      <c r="BG203" s="3">
        <v>202</v>
      </c>
    </row>
    <row r="204" spans="1:59">
      <c r="A204" s="3" t="str">
        <f t="shared" si="37"/>
        <v>|種別|クリーチャー|サブタイプ|ヴィダルケン|アドバイザー||</v>
      </c>
      <c r="B204" s="3" t="s">
        <v>0</v>
      </c>
      <c r="C204" s="3" t="s">
        <v>83</v>
      </c>
      <c r="D204" s="7" t="s">
        <v>11</v>
      </c>
      <c r="E204" s="3" t="s">
        <v>83</v>
      </c>
      <c r="F204" s="3" t="str">
        <f>IF(R203=0,"",R203)</f>
        <v>クリーチャー</v>
      </c>
      <c r="G204" s="3" t="s">
        <v>83</v>
      </c>
      <c r="H204" s="7" t="s">
        <v>104</v>
      </c>
      <c r="I204" s="3" t="s">
        <v>83</v>
      </c>
      <c r="J204" s="3" t="str">
        <f>IF(T203=0,"",T203)</f>
        <v>ヴィダルケン</v>
      </c>
      <c r="K204" s="3" t="s">
        <v>83</v>
      </c>
      <c r="L204" s="3" t="str">
        <f>IF(U203=0,"",U203)</f>
        <v>アドバイザー</v>
      </c>
      <c r="M204" s="3" t="s">
        <v>83</v>
      </c>
      <c r="N204" s="3" t="str">
        <f>IF(V203=0,"",V203)</f>
        <v/>
      </c>
      <c r="O204" s="3" t="s">
        <v>83</v>
      </c>
      <c r="Q204" s="12" t="s">
        <v>105</v>
      </c>
      <c r="R204" s="13" t="str">
        <f>INDEX(BD:BD,W200+1)</f>
        <v>このクリーチャーが戦場に出たとき、エネルギー化2を行う。&amp;br;超過2：対戦相手の手札の最初のカードを対戦相手のライブラリーの一番上に移動する。</v>
      </c>
      <c r="S204" s="14"/>
      <c r="T204" s="14"/>
      <c r="U204" s="14"/>
      <c r="V204" s="15"/>
      <c r="W204" s="19"/>
      <c r="X204" s="11"/>
      <c r="Y204" s="11"/>
      <c r="Z204" s="11"/>
      <c r="AA204" s="33"/>
      <c r="BF204" s="12" t="s">
        <v>0</v>
      </c>
      <c r="BG204" s="3">
        <v>203</v>
      </c>
    </row>
    <row r="205" spans="1:59">
      <c r="A205" s="3" t="str">
        <f t="shared" si="37"/>
        <v>|テキスト|&gt;|&gt;|&gt;|&gt;|このクリーチャーが戦場に出たとき、エネルギー化2を行う。&amp;br;超過2：対戦相手の手札の最初のカードを対戦相手のライブラリーの一番上に移動する。|</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このクリーチャーが戦場に出たとき、エネルギー化2を行う。&amp;br;超過2：対戦相手の手札の最初のカードを対戦相手のライブラリーの一番上に移動する。</v>
      </c>
      <c r="O205" s="3" t="s">
        <v>83</v>
      </c>
      <c r="Q205" s="17" t="s">
        <v>27</v>
      </c>
      <c r="R205" s="13" t="str">
        <f>INDEX(BE:BE,W200+1)</f>
        <v>When this creature enters the battlefield, Energize 2.&amp;br;Overload 2: The first card in your opponent's hand is moved to the top of your opponent's library.</v>
      </c>
      <c r="S205" s="14" t="s">
        <v>324</v>
      </c>
      <c r="T205" s="13" t="str">
        <f>IF(X205="","",X205&amp;IF(Y205="",""," "&amp;Y205)&amp;IF(Z205="",""," "&amp;Z205)&amp;IF(AA205="",""," "&amp;AA205))</f>
        <v/>
      </c>
      <c r="U205" s="14"/>
      <c r="V205" s="15"/>
      <c r="W205" s="19" t="s">
        <v>116</v>
      </c>
      <c r="X205" s="12" t="str">
        <f t="shared" ref="X205:AA205" si="39">IF(ISERROR(IF(LEN(X204)&gt;1,X204,VLOOKUP(X203,$AC:$AD,2,FALSE))),"",IF(LEN(X204)&gt;1,X204,VLOOKUP(X203,$AC:$AD,2,FALSE)))</f>
        <v/>
      </c>
      <c r="Y205" s="12" t="str">
        <f t="shared" si="39"/>
        <v/>
      </c>
      <c r="Z205" s="12" t="str">
        <f t="shared" si="39"/>
        <v/>
      </c>
      <c r="AA205" s="12" t="str">
        <f t="shared" si="39"/>
        <v> </v>
      </c>
      <c r="BF205" s="12" t="s">
        <v>0</v>
      </c>
      <c r="BG205" s="3">
        <v>204</v>
      </c>
    </row>
    <row r="206" spans="1:59">
      <c r="A206" s="3" t="str">
        <f t="shared" si="37"/>
        <v>|英テキスト|&gt;|&gt;|&gt;|&gt;|When this creature enters the battlefield, Energize 2.&amp;br;Overload 2: The first card in your opponent's hand is moved to the top of your opponent's library.|</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When this creature enters the battlefield, Energize 2.&amp;br;Overload 2: The first card in your opponent's hand is moved to the top of your opponent's library.</v>
      </c>
      <c r="O206" s="3" t="s">
        <v>83</v>
      </c>
      <c r="Q206" s="12" t="s">
        <v>18</v>
      </c>
      <c r="R206" s="13" t="str">
        <f>IF(INDEX(AX:AX,W200+1)="",0,INDEX(AX:AX,W200+1)&amp;"/"&amp;INDEX(AY:AY,W200+1))</f>
        <v>3/4</v>
      </c>
      <c r="S206" s="14"/>
      <c r="T206" s="14"/>
      <c r="U206" s="14"/>
      <c r="V206" s="15"/>
      <c r="W206" s="19"/>
      <c r="X206" s="12"/>
      <c r="Y206" s="31"/>
      <c r="Z206" s="31"/>
      <c r="AA206" s="32"/>
      <c r="BF206" s="12" t="s">
        <v>0</v>
      </c>
      <c r="BG206" s="3">
        <v>205</v>
      </c>
    </row>
    <row r="207" spans="1:59">
      <c r="A207" s="3" t="str">
        <f t="shared" si="37"/>
        <v>|PT|&gt;|3/4|シールド数|&gt;||</v>
      </c>
      <c r="B207" s="3" t="s">
        <v>0</v>
      </c>
      <c r="C207" s="3" t="s">
        <v>83</v>
      </c>
      <c r="D207" s="3" t="s">
        <v>18</v>
      </c>
      <c r="E207" s="3" t="s">
        <v>83</v>
      </c>
      <c r="F207" s="3" t="s">
        <v>115</v>
      </c>
      <c r="G207" s="3" t="s">
        <v>83</v>
      </c>
      <c r="H207" s="3" t="str">
        <f>IF(R206=0,"",R206)</f>
        <v>3/4</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*霊気溶融/Aether Meltdown</v>
      </c>
      <c r="B214" s="3" t="s">
        <v>0</v>
      </c>
      <c r="C214" s="3" t="str">
        <f>"*"&amp;R214&amp;"/"&amp;T214</f>
        <v>*霊気溶融/Aether Meltdown</v>
      </c>
      <c r="Q214" s="12" t="s">
        <v>9</v>
      </c>
      <c r="R214" s="13" t="str">
        <f>INDEX(AJ:AJ,W213+1)</f>
        <v>霊気溶融</v>
      </c>
      <c r="S214" s="14" t="s">
        <v>10</v>
      </c>
      <c r="T214" s="13" t="str">
        <f>INDEX(AK:AK,W213+1)</f>
        <v>Aether Meltdown</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青</v>
      </c>
      <c r="S215" s="18" t="s">
        <v>7</v>
      </c>
      <c r="T215" s="13" t="str">
        <f>INDEX(AG:AG,W213+1)</f>
        <v>アンコモン</v>
      </c>
      <c r="U215" s="18" t="s">
        <v>8</v>
      </c>
      <c r="V215" s="13">
        <f>INDEX(AI:AI,W213+1)</f>
        <v>8</v>
      </c>
      <c r="W215" s="19"/>
      <c r="X215" s="13" t="str">
        <f>INDEX(AQ:AQ,W213+1)</f>
        <v>クリーチャー1体を対象とする。それは-2/0の修整を受ける。エネルギー化2を行う。</v>
      </c>
      <c r="Y215" s="31"/>
      <c r="Z215" s="31"/>
      <c r="AA215" s="32"/>
      <c r="BF215" s="12" t="s">
        <v>0</v>
      </c>
      <c r="BG215" s="3">
        <v>214</v>
      </c>
    </row>
    <row r="216" spans="1:59">
      <c r="A216" s="3" t="str">
        <f t="shared" si="37"/>
        <v>|色|青|レアリティ|アンコモン|マナコスト|8|</v>
      </c>
      <c r="B216" s="3" t="s">
        <v>0</v>
      </c>
      <c r="C216" s="3" t="s">
        <v>83</v>
      </c>
      <c r="D216" s="7" t="s">
        <v>6</v>
      </c>
      <c r="E216" s="3" t="s">
        <v>83</v>
      </c>
      <c r="F216" s="3" t="str">
        <f>IF(R215=0,"",R215)</f>
        <v>青</v>
      </c>
      <c r="G216" s="3" t="s">
        <v>83</v>
      </c>
      <c r="H216" s="7" t="s">
        <v>92</v>
      </c>
      <c r="I216" s="3" t="s">
        <v>83</v>
      </c>
      <c r="J216" s="3" t="str">
        <f>IF(T215=0,"",T215)</f>
        <v>アンコモン</v>
      </c>
      <c r="K216" s="3" t="s">
        <v>83</v>
      </c>
      <c r="L216" s="7" t="s">
        <v>93</v>
      </c>
      <c r="M216" s="3" t="s">
        <v>83</v>
      </c>
      <c r="N216" s="3">
        <f>IF(V215=0,"",V215)</f>
        <v>8</v>
      </c>
      <c r="O216" s="3" t="s">
        <v>83</v>
      </c>
      <c r="Q216" s="12" t="s">
        <v>11</v>
      </c>
      <c r="R216" s="13" t="str">
        <f>INDEX(AL:AL,W213+1)</f>
        <v>呪文</v>
      </c>
      <c r="S216" s="18" t="s">
        <v>94</v>
      </c>
      <c r="T216" s="13">
        <f>INDEX(AN:AN,W213+1)</f>
        <v>0</v>
      </c>
      <c r="U216" s="13">
        <f>INDEX(AO:AO,W213+1)</f>
        <v>0</v>
      </c>
      <c r="V216" s="13">
        <f>INDEX(AP:AP,W213+1)</f>
        <v>0</v>
      </c>
      <c r="W216" s="19"/>
      <c r="X216" s="13" t="str">
        <f>INDEX(AZ:AZ,W213+1)</f>
        <v>クリ</v>
      </c>
      <c r="Y216" s="13" t="str">
        <f>INDEX(BA:BA,W213+1)</f>
        <v/>
      </c>
      <c r="Z216" s="13" t="str">
        <f>INDEX(BB:BB,W213+1)</f>
        <v/>
      </c>
      <c r="AA216" s="13">
        <f>INDEX(BC:BC,W213+1)</f>
        <v>0</v>
      </c>
      <c r="BF216" s="12" t="s">
        <v>0</v>
      </c>
      <c r="BG216" s="3">
        <v>215</v>
      </c>
    </row>
    <row r="217" spans="1:59">
      <c r="A217" s="3" t="str">
        <f t="shared" si="37"/>
        <v>|種別|呪文|サブタイプ||||</v>
      </c>
      <c r="B217" s="3" t="s">
        <v>0</v>
      </c>
      <c r="C217" s="3" t="s">
        <v>83</v>
      </c>
      <c r="D217" s="7" t="s">
        <v>11</v>
      </c>
      <c r="E217" s="3" t="s">
        <v>83</v>
      </c>
      <c r="F217" s="3" t="str">
        <f>IF(R216=0,"",R216)</f>
        <v>呪文</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クリーチャー1体を対象とする。それは-2/0の修整を受ける。エネルギー化2を行う。</v>
      </c>
      <c r="S217" s="14"/>
      <c r="T217" s="14"/>
      <c r="U217" s="14"/>
      <c r="V217" s="15"/>
      <c r="W217" s="19"/>
      <c r="X217" s="11"/>
      <c r="Y217" s="11"/>
      <c r="Z217" s="11"/>
      <c r="AA217" s="33"/>
      <c r="BF217" s="12" t="s">
        <v>0</v>
      </c>
      <c r="BG217" s="3">
        <v>216</v>
      </c>
    </row>
    <row r="218" spans="1:59">
      <c r="A218" s="3" t="str">
        <f t="shared" si="37"/>
        <v>|テキスト|&gt;|&gt;|&gt;|&gt;|クリーチャー1体を対象とする。それは-2/0の修整を受ける。エネルギー化2を行う。|</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クリーチャー1体を対象とする。それは-2/0の修整を受ける。エネルギー化2を行う。</v>
      </c>
      <c r="O218" s="3" t="s">
        <v>83</v>
      </c>
      <c r="Q218" s="17" t="s">
        <v>27</v>
      </c>
      <c r="R218" s="13" t="str">
        <f>INDEX(BE:BE,W213+1)</f>
        <v>Target creature gets -2/0 and Energize 2.</v>
      </c>
      <c r="S218" s="14" t="s">
        <v>324</v>
      </c>
      <c r="T218" s="13" t="str">
        <f>IF(X218="","",X218&amp;IF(Y218="",""," "&amp;Y218)&amp;IF(Z218="",""," "&amp;Z218)&amp;IF(AA218="",""," "&amp;AA218))</f>
        <v/>
      </c>
      <c r="U218" s="14"/>
      <c r="V218" s="15"/>
      <c r="W218" s="19" t="s">
        <v>116</v>
      </c>
      <c r="X218" s="12" t="str">
        <f t="shared" ref="X218:AA218" si="41">IF(ISERROR(IF(LEN(X217)&gt;1,X217,VLOOKUP(X216,$AC:$AD,2,FALSE))),"",IF(LEN(X217)&gt;1,X217,VLOOKUP(X216,$AC:$AD,2,FALSE)))</f>
        <v/>
      </c>
      <c r="Y218" s="12" t="str">
        <f t="shared" si="41"/>
        <v/>
      </c>
      <c r="Z218" s="12" t="str">
        <f t="shared" si="41"/>
        <v/>
      </c>
      <c r="AA218" s="12" t="str">
        <f t="shared" si="41"/>
        <v> </v>
      </c>
      <c r="BF218" s="12" t="s">
        <v>0</v>
      </c>
      <c r="BG218" s="3">
        <v>217</v>
      </c>
    </row>
    <row r="219" spans="1:59">
      <c r="A219" s="3" t="str">
        <f t="shared" si="37"/>
        <v>|英テキスト|&gt;|&gt;|&gt;|&gt;|Target creature gets -2/0 and Energize 2.|</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Target creature gets -2/0 and Energize 2.</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37"/>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*天才の片鱗/Glimmer of Genius</v>
      </c>
      <c r="B227" s="3" t="s">
        <v>0</v>
      </c>
      <c r="C227" s="3" t="str">
        <f>"*"&amp;R227&amp;"/"&amp;T227</f>
        <v>*天才の片鱗/Glimmer of Genius</v>
      </c>
      <c r="Q227" s="12" t="s">
        <v>9</v>
      </c>
      <c r="R227" s="13" t="str">
        <f>INDEX(AJ:AJ,W226+1)</f>
        <v>天才の片鱗</v>
      </c>
      <c r="S227" s="14" t="s">
        <v>10</v>
      </c>
      <c r="T227" s="13" t="str">
        <f>INDEX(AK:AK,W226+1)</f>
        <v>Glimmer of Genius</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青</v>
      </c>
      <c r="S228" s="18" t="s">
        <v>7</v>
      </c>
      <c r="T228" s="13" t="str">
        <f>INDEX(AG:AG,W226+1)</f>
        <v>アンコモン</v>
      </c>
      <c r="U228" s="18" t="s">
        <v>8</v>
      </c>
      <c r="V228" s="13">
        <f>INDEX(AI:AI,W226+1)</f>
        <v>5</v>
      </c>
      <c r="W228" s="19"/>
      <c r="X228" s="13" t="str">
        <f>INDEX(AQ:AQ,W226+1)</f>
        <v>カードを2枚引き、エネルギー化2を行う。</v>
      </c>
      <c r="Y228" s="31"/>
      <c r="Z228" s="31"/>
      <c r="AA228" s="32"/>
      <c r="BF228" s="12" t="s">
        <v>0</v>
      </c>
      <c r="BG228" s="3">
        <v>227</v>
      </c>
    </row>
    <row r="229" spans="1:59">
      <c r="A229" s="3" t="str">
        <f t="shared" si="37"/>
        <v>|色|青|レアリティ|アンコモン|マナコスト|5|</v>
      </c>
      <c r="B229" s="3" t="s">
        <v>0</v>
      </c>
      <c r="C229" s="3" t="s">
        <v>83</v>
      </c>
      <c r="D229" s="7" t="s">
        <v>6</v>
      </c>
      <c r="E229" s="3" t="s">
        <v>83</v>
      </c>
      <c r="F229" s="3" t="str">
        <f>IF(R228=0,"",R228)</f>
        <v>青</v>
      </c>
      <c r="G229" s="3" t="s">
        <v>83</v>
      </c>
      <c r="H229" s="7" t="s">
        <v>92</v>
      </c>
      <c r="I229" s="3" t="s">
        <v>83</v>
      </c>
      <c r="J229" s="3" t="str">
        <f>IF(T228=0,"",T228)</f>
        <v>アンコモン</v>
      </c>
      <c r="K229" s="3" t="s">
        <v>83</v>
      </c>
      <c r="L229" s="7" t="s">
        <v>93</v>
      </c>
      <c r="M229" s="3" t="s">
        <v>83</v>
      </c>
      <c r="N229" s="3">
        <f>IF(V228=0,"",V228)</f>
        <v>5</v>
      </c>
      <c r="O229" s="3" t="s">
        <v>83</v>
      </c>
      <c r="Q229" s="12" t="s">
        <v>11</v>
      </c>
      <c r="R229" s="13" t="str">
        <f>INDEX(AL:AL,W226+1)</f>
        <v>呪文</v>
      </c>
      <c r="S229" s="18" t="s">
        <v>94</v>
      </c>
      <c r="T229" s="13">
        <f>INDEX(AN:AN,W226+1)</f>
        <v>0</v>
      </c>
      <c r="U229" s="13">
        <f>INDEX(AO:AO,W226+1)</f>
        <v>0</v>
      </c>
      <c r="V229" s="13">
        <f>INDEX(AP:AP,W226+1)</f>
        <v>0</v>
      </c>
      <c r="W229" s="19"/>
      <c r="X229" s="13" t="str">
        <f>INDEX(AZ:AZ,W226+1)</f>
        <v>カー</v>
      </c>
      <c r="Y229" s="13" t="str">
        <f>INDEX(BA:BA,W226+1)</f>
        <v/>
      </c>
      <c r="Z229" s="13" t="str">
        <f>INDEX(BB:BB,W226+1)</f>
        <v/>
      </c>
      <c r="AA229" s="13">
        <f>INDEX(BC:BC,W226+1)</f>
        <v>0</v>
      </c>
      <c r="BF229" s="12" t="s">
        <v>0</v>
      </c>
      <c r="BG229" s="3">
        <v>228</v>
      </c>
    </row>
    <row r="230" spans="1:59">
      <c r="A230" s="3" t="str">
        <f t="shared" si="37"/>
        <v>|種別|呪文|サブタイプ||||</v>
      </c>
      <c r="B230" s="3" t="s">
        <v>0</v>
      </c>
      <c r="C230" s="3" t="s">
        <v>83</v>
      </c>
      <c r="D230" s="7" t="s">
        <v>11</v>
      </c>
      <c r="E230" s="3" t="s">
        <v>83</v>
      </c>
      <c r="F230" s="3" t="str">
        <f>IF(R229=0,"",R229)</f>
        <v>呪文</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カードを2枚引き、エネルギー化2を行う。</v>
      </c>
      <c r="S230" s="14"/>
      <c r="T230" s="14"/>
      <c r="U230" s="14"/>
      <c r="V230" s="15"/>
      <c r="W230" s="19"/>
      <c r="X230" s="11"/>
      <c r="Y230" s="11"/>
      <c r="Z230" s="11"/>
      <c r="AA230" s="33"/>
      <c r="BF230" s="12" t="s">
        <v>0</v>
      </c>
      <c r="BG230" s="3">
        <v>229</v>
      </c>
    </row>
    <row r="231" spans="1:59">
      <c r="A231" s="3" t="str">
        <f t="shared" si="37"/>
        <v>|テキスト|&gt;|&gt;|&gt;|&gt;|カードを2枚引き、エネルギー化2を行う。|</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カードを2枚引き、エネルギー化2を行う。</v>
      </c>
      <c r="O231" s="3" t="s">
        <v>83</v>
      </c>
      <c r="Q231" s="17" t="s">
        <v>27</v>
      </c>
      <c r="R231" s="13" t="str">
        <f>INDEX(BE:BE,W226+1)</f>
        <v>Draw 2 cards and Energize 2.</v>
      </c>
      <c r="S231" s="14" t="s">
        <v>324</v>
      </c>
      <c r="T231" s="13" t="str">
        <f>IF(X231="","",X231&amp;IF(Y231="",""," "&amp;Y231)&amp;IF(Z231="",""," "&amp;Z231)&amp;IF(AA231="",""," "&amp;AA231))</f>
        <v/>
      </c>
      <c r="U231" s="14"/>
      <c r="V231" s="15"/>
      <c r="W231" s="19" t="s">
        <v>116</v>
      </c>
      <c r="X231" s="12" t="str">
        <f t="shared" ref="X231:AA231" si="43">IF(ISERROR(IF(LEN(X230)&gt;1,X230,VLOOKUP(X229,$AC:$AD,2,FALSE))),"",IF(LEN(X230)&gt;1,X230,VLOOKUP(X229,$AC:$AD,2,FALSE)))</f>
        <v/>
      </c>
      <c r="Y231" s="12" t="str">
        <f t="shared" si="43"/>
        <v/>
      </c>
      <c r="Z231" s="12" t="str">
        <f t="shared" si="43"/>
        <v/>
      </c>
      <c r="AA231" s="12" t="str">
        <f t="shared" si="43"/>
        <v> </v>
      </c>
      <c r="BF231" s="12" t="s">
        <v>0</v>
      </c>
      <c r="BG231" s="3">
        <v>230</v>
      </c>
    </row>
    <row r="232" spans="1:59">
      <c r="A232" s="3" t="str">
        <f t="shared" si="37"/>
        <v>|英テキスト|&gt;|&gt;|&gt;|&gt;|Draw 2 cards and Energize 2.|</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Draw 2 cards and Energize 2.</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37"/>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*霊気烈風の古きもの/Aethersquall Ancient</v>
      </c>
      <c r="B240" s="3" t="s">
        <v>0</v>
      </c>
      <c r="C240" s="3" t="str">
        <f>"*"&amp;R240&amp;"/"&amp;T240</f>
        <v>*霊気烈風の古きもの/Aethersquall Ancient</v>
      </c>
      <c r="Q240" s="12" t="s">
        <v>9</v>
      </c>
      <c r="R240" s="13" t="str">
        <f>INDEX(AJ:AJ,W239+1)</f>
        <v>霊気烈風の古きもの</v>
      </c>
      <c r="S240" s="14" t="s">
        <v>10</v>
      </c>
      <c r="T240" s="13" t="str">
        <f>INDEX(AK:AK,W239+1)</f>
        <v>Aethersquall Ancient</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青</v>
      </c>
      <c r="S241" s="18" t="s">
        <v>7</v>
      </c>
      <c r="T241" s="13" t="str">
        <f>INDEX(AG:AG,W239+1)</f>
        <v>レア</v>
      </c>
      <c r="U241" s="18" t="s">
        <v>8</v>
      </c>
      <c r="V241" s="13">
        <f>INDEX(AI:AI,W239+1)</f>
        <v>18</v>
      </c>
      <c r="W241" s="19"/>
      <c r="X241" s="13" t="str">
        <f>INDEX(AQ:AQ,W239+1)</f>
        <v>飛行</v>
      </c>
      <c r="Y241" s="31"/>
      <c r="Z241" s="31"/>
      <c r="AA241" s="32"/>
      <c r="BF241" s="12" t="s">
        <v>0</v>
      </c>
    </row>
    <row r="242" spans="1:58">
      <c r="A242" s="3" t="str">
        <f t="shared" si="37"/>
        <v>|色|青|レアリティ|レア|マナコスト|18|</v>
      </c>
      <c r="B242" s="3" t="s">
        <v>0</v>
      </c>
      <c r="C242" s="3" t="s">
        <v>83</v>
      </c>
      <c r="D242" s="7" t="s">
        <v>6</v>
      </c>
      <c r="E242" s="3" t="s">
        <v>83</v>
      </c>
      <c r="F242" s="3" t="str">
        <f>IF(R241=0,"",R241)</f>
        <v>青</v>
      </c>
      <c r="G242" s="3" t="s">
        <v>83</v>
      </c>
      <c r="H242" s="7" t="s">
        <v>92</v>
      </c>
      <c r="I242" s="3" t="s">
        <v>83</v>
      </c>
      <c r="J242" s="3" t="str">
        <f>IF(T241=0,"",T241)</f>
        <v>レア</v>
      </c>
      <c r="K242" s="3" t="s">
        <v>83</v>
      </c>
      <c r="L242" s="7" t="s">
        <v>93</v>
      </c>
      <c r="M242" s="3" t="s">
        <v>83</v>
      </c>
      <c r="N242" s="3">
        <f>IF(V241=0,"",V241)</f>
        <v>18</v>
      </c>
      <c r="O242" s="3" t="s">
        <v>83</v>
      </c>
      <c r="Q242" s="12" t="s">
        <v>11</v>
      </c>
      <c r="R242" s="13" t="str">
        <f>INDEX(AL:AL,W239+1)</f>
        <v>クリーチャー</v>
      </c>
      <c r="S242" s="18" t="s">
        <v>94</v>
      </c>
      <c r="T242" s="13" t="str">
        <f>INDEX(AN:AN,W239+1)</f>
        <v>リバイアサン</v>
      </c>
      <c r="U242" s="13">
        <f>INDEX(AO:AO,W239+1)</f>
        <v>0</v>
      </c>
      <c r="V242" s="13">
        <f>INDEX(AP:AP,W239+1)</f>
        <v>0</v>
      </c>
      <c r="W242" s="19"/>
      <c r="X242" s="13" t="str">
        <f>INDEX(AZ:AZ,W239+1)</f>
        <v>飛行</v>
      </c>
      <c r="Y242" s="13" t="str">
        <f>INDEX(BA:BA,W239+1)</f>
        <v/>
      </c>
      <c r="Z242" s="13" t="str">
        <f>INDEX(BB:BB,W239+1)</f>
        <v/>
      </c>
      <c r="AA242" s="13">
        <f>INDEX(BC:BC,W239+1)</f>
        <v>0</v>
      </c>
      <c r="BF242" s="12" t="s">
        <v>0</v>
      </c>
    </row>
    <row r="243" spans="1:58">
      <c r="A243" s="3" t="str">
        <f t="shared" si="37"/>
        <v>|種別|クリーチャー|サブタイプ|リバイアサン|||</v>
      </c>
      <c r="B243" s="3" t="s">
        <v>0</v>
      </c>
      <c r="C243" s="3" t="s">
        <v>83</v>
      </c>
      <c r="D243" s="7" t="s">
        <v>11</v>
      </c>
      <c r="E243" s="3" t="s">
        <v>83</v>
      </c>
      <c r="F243" s="3" t="str">
        <f>IF(R242=0,"",R242)</f>
        <v>クリーチャー</v>
      </c>
      <c r="G243" s="3" t="s">
        <v>83</v>
      </c>
      <c r="H243" s="7" t="s">
        <v>104</v>
      </c>
      <c r="I243" s="3" t="s">
        <v>83</v>
      </c>
      <c r="J243" s="3" t="str">
        <f>IF(T242=0,"",T242)</f>
        <v>リバイアサン</v>
      </c>
      <c r="K243" s="3" t="s">
        <v>83</v>
      </c>
      <c r="L243" s="3" t="str">
        <f>IF(U242=0,"",U242)</f>
        <v/>
      </c>
      <c r="M243" s="3" t="s">
        <v>83</v>
      </c>
      <c r="N243" s="3" t="str">
        <f>IF(V242=0,"",V242)</f>
        <v/>
      </c>
      <c r="O243" s="3" t="s">
        <v>83</v>
      </c>
      <c r="Q243" s="12" t="s">
        <v>105</v>
      </c>
      <c r="R243" s="13" t="str">
        <f>INDEX(BD:BD,W239+1)</f>
        <v>飛行&amp;br;あなたのターン開始時に、エネルギー化3を行う。&amp;br;超過3：他のクリーチャーをすべてオーナーの手札に戻す。オーナーの手札に空きがない場合、そのクリーチャーを破壊する。</v>
      </c>
      <c r="S243" s="14"/>
      <c r="T243" s="14"/>
      <c r="U243" s="14"/>
      <c r="V243" s="15"/>
      <c r="W243" s="19"/>
      <c r="X243" s="11"/>
      <c r="Y243" s="11"/>
      <c r="Z243" s="11"/>
      <c r="AA243" s="33"/>
      <c r="BF243" s="12" t="s">
        <v>0</v>
      </c>
    </row>
    <row r="244" spans="1:58">
      <c r="A244" s="3" t="str">
        <f t="shared" si="37"/>
        <v>|テキスト|&gt;|&gt;|&gt;|&gt;|飛行&amp;br;あなたのターン開始時に、エネルギー化3を行う。&amp;br;超過3：他のクリーチャーをすべてオーナーの手札に戻す。オーナーの手札に空きがない場合、そのクリーチャーを破壊する。|</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飛行&amp;br;あなたのターン開始時に、エネルギー化3を行う。&amp;br;超過3：他のクリーチャーをすべてオーナーの手札に戻す。オーナーの手札に空きがない場合、そのクリーチャーを破壊する。</v>
      </c>
      <c r="O244" s="3" t="s">
        <v>83</v>
      </c>
      <c r="Q244" s="17" t="s">
        <v>27</v>
      </c>
      <c r="R244" s="13" t="str">
        <f>INDEX(BE:BE,W239+1)</f>
        <v>At the beginning of your turn, Energize 3.&amp;br;Overload 3: All the other creatures are returned to their owners' hand. If there is not enough room in their owner's hand, the creatures are Destroyed. </v>
      </c>
      <c r="S244" s="14" t="s">
        <v>324</v>
      </c>
      <c r="T244" s="13" t="str">
        <f>IF(X244="","",X244&amp;IF(Y244="",""," "&amp;Y244)&amp;IF(Z244="",""," "&amp;Z244)&amp;IF(AA244="",""," "&amp;AA244))</f>
        <v>Flying  </v>
      </c>
      <c r="U244" s="14"/>
      <c r="V244" s="15"/>
      <c r="W244" s="19" t="s">
        <v>116</v>
      </c>
      <c r="X244" s="12" t="str">
        <f t="shared" ref="X244:AA244" si="45">IF(ISERROR(IF(LEN(X243)&gt;1,X243,VLOOKUP(X242,$AC:$AD,2,FALSE))),"",IF(LEN(X243)&gt;1,X243,VLOOKUP(X242,$AC:$AD,2,FALSE)))</f>
        <v>Flying</v>
      </c>
      <c r="Y244" s="12" t="str">
        <f t="shared" si="45"/>
        <v/>
      </c>
      <c r="Z244" s="12" t="str">
        <f t="shared" si="45"/>
        <v/>
      </c>
      <c r="AA244" s="12" t="str">
        <f t="shared" si="45"/>
        <v> </v>
      </c>
      <c r="BF244" s="12" t="s">
        <v>0</v>
      </c>
    </row>
    <row r="245" spans="1:58">
      <c r="A245" s="3" t="str">
        <f t="shared" si="37"/>
        <v>|英テキスト|&gt;|&gt;|&gt;|&gt;|Flying  &amp;br;At the beginning of your turn, Energize 3.&amp;br;Overload 3: All the other creatures are returned to their owners' hand. If there is not enough room in their owner's hand, the creatures are Destroyed. |</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Flying  &amp;br;At the beginning of your turn, Energize 3.&amp;br;Overload 3: All the other creatures are returned to their owners' hand. If there is not enough room in their owner's hand, the creatures are Destroyed. </v>
      </c>
      <c r="O245" s="3" t="s">
        <v>83</v>
      </c>
      <c r="Q245" s="12" t="s">
        <v>18</v>
      </c>
      <c r="R245" s="13" t="str">
        <f>IF(INDEX(AX:AX,W239+1)="",0,INDEX(AX:AX,W239+1)&amp;"/"&amp;INDEX(AY:AY,W239+1))</f>
        <v>6/6</v>
      </c>
      <c r="S245" s="14"/>
      <c r="T245" s="14"/>
      <c r="U245" s="14"/>
      <c r="V245" s="15"/>
      <c r="W245" s="19"/>
      <c r="X245" s="12"/>
      <c r="Y245" s="31"/>
      <c r="Z245" s="31"/>
      <c r="AA245" s="32"/>
      <c r="BF245" s="12" t="s">
        <v>0</v>
      </c>
    </row>
    <row r="246" spans="1:58">
      <c r="A246" s="3" t="str">
        <f t="shared" si="37"/>
        <v>|PT|&gt;|6/6|シールド数|&gt;||</v>
      </c>
      <c r="B246" s="3" t="s">
        <v>0</v>
      </c>
      <c r="C246" s="3" t="s">
        <v>83</v>
      </c>
      <c r="D246" s="3" t="s">
        <v>18</v>
      </c>
      <c r="E246" s="3" t="s">
        <v>83</v>
      </c>
      <c r="F246" s="3" t="s">
        <v>115</v>
      </c>
      <c r="G246" s="3" t="s">
        <v>83</v>
      </c>
      <c r="H246" s="3" t="str">
        <f>IF(R245=0,"",R245)</f>
        <v>6/6</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*慮外な押収/Confiscation Coup</v>
      </c>
      <c r="B253" s="3" t="s">
        <v>0</v>
      </c>
      <c r="C253" s="3" t="str">
        <f>"*"&amp;R253&amp;"/"&amp;T253</f>
        <v>*慮外な押収/Confiscation Coup</v>
      </c>
      <c r="Q253" s="12" t="s">
        <v>9</v>
      </c>
      <c r="R253" s="13" t="str">
        <f>INDEX(AJ:AJ,W252+1)</f>
        <v>慮外な押収</v>
      </c>
      <c r="S253" s="14" t="s">
        <v>10</v>
      </c>
      <c r="T253" s="13" t="str">
        <f>INDEX(AK:AK,W252+1)</f>
        <v>Confiscation Coup</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青</v>
      </c>
      <c r="S254" s="18" t="s">
        <v>7</v>
      </c>
      <c r="T254" s="13" t="str">
        <f>INDEX(AG:AG,W252+1)</f>
        <v>レア</v>
      </c>
      <c r="U254" s="18" t="s">
        <v>8</v>
      </c>
      <c r="V254" s="13">
        <f>INDEX(AI:AI,W252+1)</f>
        <v>15</v>
      </c>
      <c r="W254" s="19"/>
      <c r="X254" s="13" t="str">
        <f>INDEX(AQ:AQ,W252+1)</f>
        <v>ボード上にエネルギー化ジェムが4個以上ある場合、対戦相手がコントロールするクリーチャー1体を対象とする。あなたはそれをコントロールする。その後、ボードからすべてのエネルギーを取り除く。</v>
      </c>
      <c r="Y254" s="31"/>
      <c r="Z254" s="31"/>
      <c r="AA254" s="32"/>
      <c r="BF254" s="12" t="s">
        <v>0</v>
      </c>
    </row>
    <row r="255" spans="1:58">
      <c r="A255" s="3" t="str">
        <f t="shared" si="37"/>
        <v>|色|青|レアリティ|レア|マナコスト|15|</v>
      </c>
      <c r="B255" s="3" t="s">
        <v>0</v>
      </c>
      <c r="C255" s="3" t="s">
        <v>83</v>
      </c>
      <c r="D255" s="7" t="s">
        <v>6</v>
      </c>
      <c r="E255" s="3" t="s">
        <v>83</v>
      </c>
      <c r="F255" s="3" t="str">
        <f>IF(R254=0,"",R254)</f>
        <v>青</v>
      </c>
      <c r="G255" s="3" t="s">
        <v>83</v>
      </c>
      <c r="H255" s="7" t="s">
        <v>92</v>
      </c>
      <c r="I255" s="3" t="s">
        <v>83</v>
      </c>
      <c r="J255" s="3" t="str">
        <f>IF(T254=0,"",T254)</f>
        <v>レア</v>
      </c>
      <c r="K255" s="3" t="s">
        <v>83</v>
      </c>
      <c r="L255" s="7" t="s">
        <v>93</v>
      </c>
      <c r="M255" s="3" t="s">
        <v>83</v>
      </c>
      <c r="N255" s="3">
        <f>IF(V254=0,"",V254)</f>
        <v>15</v>
      </c>
      <c r="O255" s="3" t="s">
        <v>83</v>
      </c>
      <c r="Q255" s="12" t="s">
        <v>11</v>
      </c>
      <c r="R255" s="13" t="str">
        <f>INDEX(AL:AL,W252+1)</f>
        <v>呪文</v>
      </c>
      <c r="S255" s="18" t="s">
        <v>94</v>
      </c>
      <c r="T255" s="13">
        <f>INDEX(AN:AN,W252+1)</f>
        <v>0</v>
      </c>
      <c r="U255" s="13">
        <f>INDEX(AO:AO,W252+1)</f>
        <v>0</v>
      </c>
      <c r="V255" s="13">
        <f>INDEX(AP:AP,W252+1)</f>
        <v>0</v>
      </c>
      <c r="W255" s="19"/>
      <c r="X255" s="13" t="str">
        <f>INDEX(AZ:AZ,W252+1)</f>
        <v>ボー</v>
      </c>
      <c r="Y255" s="13" t="str">
        <f>INDEX(BA:BA,W252+1)</f>
        <v/>
      </c>
      <c r="Z255" s="13" t="str">
        <f>INDEX(BB:BB,W252+1)</f>
        <v/>
      </c>
      <c r="AA255" s="13">
        <f>INDEX(BC:BC,W252+1)</f>
        <v>0</v>
      </c>
      <c r="BF255" s="12" t="s">
        <v>0</v>
      </c>
    </row>
    <row r="256" spans="1:58">
      <c r="A256" s="3" t="str">
        <f t="shared" si="37"/>
        <v>|種別|呪文|サブタイプ||||</v>
      </c>
      <c r="B256" s="3" t="s">
        <v>0</v>
      </c>
      <c r="C256" s="3" t="s">
        <v>83</v>
      </c>
      <c r="D256" s="7" t="s">
        <v>11</v>
      </c>
      <c r="E256" s="3" t="s">
        <v>83</v>
      </c>
      <c r="F256" s="3" t="str">
        <f>IF(R255=0,"",R255)</f>
        <v>呪文</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ボード上にエネルギー化ジェムが4個以上ある場合、対戦相手がコントロールするクリーチャー1体を対象とする。あなたはそれをコントロールする。その後、ボードからすべてのエネルギーを取り除く。</v>
      </c>
      <c r="S256" s="14"/>
      <c r="T256" s="14"/>
      <c r="U256" s="14"/>
      <c r="V256" s="15"/>
      <c r="W256" s="19"/>
      <c r="X256" s="11"/>
      <c r="Y256" s="11"/>
      <c r="Z256" s="11"/>
      <c r="AA256" s="33"/>
      <c r="BF256" s="12" t="s">
        <v>0</v>
      </c>
    </row>
    <row r="257" spans="1:58">
      <c r="A257" s="3" t="str">
        <f t="shared" si="37"/>
        <v>|テキスト|&gt;|&gt;|&gt;|&gt;|ボード上にエネルギー化ジェムが4個以上ある場合、対戦相手がコントロールするクリーチャー1体を対象とする。あなたはそれをコントロールする。その後、ボードからすべてのエネルギーを取り除く。|</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ボード上にエネルギー化ジェムが4個以上ある場合、対戦相手がコントロールするクリーチャー1体を対象とする。あなたはそれをコントロールする。その後、ボードからすべてのエネルギーを取り除く。</v>
      </c>
      <c r="O257" s="3" t="s">
        <v>83</v>
      </c>
      <c r="Q257" s="17" t="s">
        <v>27</v>
      </c>
      <c r="R257" s="13" t="str">
        <f>INDEX(BE:BE,W252+1)</f>
        <v>If there are 4 or more Energize gems on the board, target creature your opponent controls is controlled by you, then remove all Energy from the board.</v>
      </c>
      <c r="S257" s="14" t="s">
        <v>324</v>
      </c>
      <c r="T257" s="13" t="str">
        <f>IF(X257="","",X257&amp;IF(Y257="",""," "&amp;Y257)&amp;IF(Z257="",""," "&amp;Z257)&amp;IF(AA257="",""," "&amp;AA257))</f>
        <v/>
      </c>
      <c r="U257" s="14"/>
      <c r="V257" s="15"/>
      <c r="W257" s="19" t="s">
        <v>116</v>
      </c>
      <c r="X257" s="12" t="str">
        <f t="shared" ref="X257:AA257" si="47">IF(ISERROR(IF(LEN(X256)&gt;1,X256,VLOOKUP(X255,$AC:$AD,2,FALSE))),"",IF(LEN(X256)&gt;1,X256,VLOOKUP(X255,$AC:$AD,2,FALSE)))</f>
        <v/>
      </c>
      <c r="Y257" s="12" t="str">
        <f t="shared" si="47"/>
        <v/>
      </c>
      <c r="Z257" s="12" t="str">
        <f t="shared" si="47"/>
        <v/>
      </c>
      <c r="AA257" s="12" t="str">
        <f t="shared" si="47"/>
        <v> </v>
      </c>
      <c r="BF257" s="12" t="s">
        <v>0</v>
      </c>
    </row>
    <row r="258" spans="1:58">
      <c r="A258" s="3" t="str">
        <f t="shared" si="37"/>
        <v>|英テキスト|&gt;|&gt;|&gt;|&gt;|If there are 4 or more Energize gems on the board, target creature your opponent controls is controlled by you, then remove all Energy from the board.|</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If there are 4 or more Energize gems on the board, target creature your opponent controls is controlled by you, then remove all Energy from the board.</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37"/>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*逆説的な結果/Paradoxical Outcome</v>
      </c>
      <c r="B266" s="3" t="s">
        <v>0</v>
      </c>
      <c r="C266" s="3" t="str">
        <f>"*"&amp;R266&amp;"/"&amp;T266</f>
        <v>*逆説的な結果/Paradoxical Outcome</v>
      </c>
      <c r="Q266" s="12" t="s">
        <v>9</v>
      </c>
      <c r="R266" s="13" t="str">
        <f>INDEX(AJ:AJ,W265+1)</f>
        <v>逆説的な結果</v>
      </c>
      <c r="S266" s="14" t="s">
        <v>10</v>
      </c>
      <c r="T266" s="13" t="str">
        <f>INDEX(AK:AK,W265+1)</f>
        <v>Paradoxical Outcome</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青</v>
      </c>
      <c r="S267" s="18" t="s">
        <v>7</v>
      </c>
      <c r="T267" s="13" t="str">
        <f>INDEX(AG:AG,W265+1)</f>
        <v>レア</v>
      </c>
      <c r="U267" s="18" t="s">
        <v>8</v>
      </c>
      <c r="V267" s="13">
        <f>INDEX(AI:AI,W265+1)</f>
        <v>20</v>
      </c>
      <c r="W267" s="19"/>
      <c r="X267" s="13" t="str">
        <f>INDEX(AQ:AQ,W265+1)</f>
        <v>戦場に出ているあなたがコントロールするトークンでない各クリーチャーをあなたの手札に戻す。それらは12マナを得る。</v>
      </c>
      <c r="Y267" s="31"/>
      <c r="Z267" s="31"/>
      <c r="AA267" s="32"/>
      <c r="AC267" s="14"/>
      <c r="AD267" s="14"/>
      <c r="BF267" s="12" t="s">
        <v>0</v>
      </c>
    </row>
    <row r="268" spans="1:58">
      <c r="A268" s="3" t="str">
        <f t="shared" si="48"/>
        <v>|色|青|レアリティ|レア|マナコスト|20|</v>
      </c>
      <c r="B268" s="3" t="s">
        <v>0</v>
      </c>
      <c r="C268" s="3" t="s">
        <v>83</v>
      </c>
      <c r="D268" s="7" t="s">
        <v>6</v>
      </c>
      <c r="E268" s="3" t="s">
        <v>83</v>
      </c>
      <c r="F268" s="3" t="str">
        <f>IF(R267=0,"",R267)</f>
        <v>青</v>
      </c>
      <c r="G268" s="3" t="s">
        <v>83</v>
      </c>
      <c r="H268" s="7" t="s">
        <v>92</v>
      </c>
      <c r="I268" s="3" t="s">
        <v>83</v>
      </c>
      <c r="J268" s="3" t="str">
        <f>IF(T267=0,"",T267)</f>
        <v>レア</v>
      </c>
      <c r="K268" s="3" t="s">
        <v>83</v>
      </c>
      <c r="L268" s="7" t="s">
        <v>93</v>
      </c>
      <c r="M268" s="3" t="s">
        <v>83</v>
      </c>
      <c r="N268" s="3">
        <f>IF(V267=0,"",V267)</f>
        <v>20</v>
      </c>
      <c r="O268" s="3" t="s">
        <v>83</v>
      </c>
      <c r="Q268" s="12" t="s">
        <v>11</v>
      </c>
      <c r="R268" s="13" t="str">
        <f>INDEX(AL:AL,W265+1)</f>
        <v>呪文</v>
      </c>
      <c r="S268" s="18" t="s">
        <v>94</v>
      </c>
      <c r="T268" s="13">
        <f>INDEX(AN:AN,W265+1)</f>
        <v>0</v>
      </c>
      <c r="U268" s="13">
        <f>INDEX(AO:AO,W265+1)</f>
        <v>0</v>
      </c>
      <c r="V268" s="13">
        <f>INDEX(AP:AP,W265+1)</f>
        <v>0</v>
      </c>
      <c r="W268" s="19"/>
      <c r="X268" s="13" t="str">
        <f>INDEX(AZ:AZ,W265+1)</f>
        <v>戦場</v>
      </c>
      <c r="Y268" s="13" t="str">
        <f>INDEX(BA:BA,W265+1)</f>
        <v/>
      </c>
      <c r="Z268" s="13" t="str">
        <f>INDEX(BB:BB,W265+1)</f>
        <v/>
      </c>
      <c r="AA268" s="13">
        <f>INDEX(BC:BC,W265+1)</f>
        <v>0</v>
      </c>
      <c r="AC268" s="31"/>
      <c r="AD268" s="31"/>
      <c r="BF268" s="12" t="s">
        <v>0</v>
      </c>
    </row>
    <row r="269" spans="1:58">
      <c r="A269" s="3" t="str">
        <f t="shared" si="48"/>
        <v>|種別|呪文|サブタイプ||||</v>
      </c>
      <c r="B269" s="3" t="s">
        <v>0</v>
      </c>
      <c r="C269" s="3" t="s">
        <v>83</v>
      </c>
      <c r="D269" s="7" t="s">
        <v>11</v>
      </c>
      <c r="E269" s="3" t="s">
        <v>83</v>
      </c>
      <c r="F269" s="3" t="str">
        <f>IF(R268=0,"",R268)</f>
        <v>呪文</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戦場に出ているあなたがコントロールするトークンでない各クリーチャーをあなたの手札に戻す。それらは12マナを得る。&amp;br;あなたは、あなたの手札がいっぱいになるまでカードを引く。</v>
      </c>
      <c r="S269" s="14"/>
      <c r="T269" s="14"/>
      <c r="U269" s="14"/>
      <c r="V269" s="15"/>
      <c r="W269" s="19"/>
      <c r="X269" s="11"/>
      <c r="Y269" s="11"/>
      <c r="Z269" s="11"/>
      <c r="AA269" s="33"/>
      <c r="AC269" s="31"/>
      <c r="AD269" s="31"/>
      <c r="BF269" s="12" t="s">
        <v>0</v>
      </c>
    </row>
    <row r="270" spans="1:58">
      <c r="A270" s="3" t="str">
        <f t="shared" si="48"/>
        <v>|テキスト|&gt;|&gt;|&gt;|&gt;|戦場に出ているあなたがコントロールするトークンでない各クリーチャーをあなたの手札に戻す。それらは12マナを得る。&amp;br;あなたは、あなたの手札がいっぱいになるまでカードを引く。|</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戦場に出ているあなたがコントロールするトークンでない各クリーチャーをあなたの手札に戻す。それらは12マナを得る。&amp;br;あなたは、あなたの手札がいっぱいになるまでカードを引く。</v>
      </c>
      <c r="O270" s="3" t="s">
        <v>83</v>
      </c>
      <c r="Q270" s="17" t="s">
        <v>27</v>
      </c>
      <c r="R270" s="13" t="str">
        <f>INDEX(BE:BE,W265+1)</f>
        <v>Each non-token creature you control on the battlefield is Returned to your hand and gain 12 mana.&amp;br;You draw cards until your hand is full.</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|英テキスト|&gt;|&gt;|&gt;|&gt;|Each non-token creature you control on the battlefield is Returned to your hand and gain 12 mana.&amp;br;You draw cards until your hand is full.|</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Each non-token creature you control on the battlefield is Returned to your hand and gain 12 mana.&amp;br;You draw cards until your hand is full.</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48"/>
        <v>|PT|&gt;||シールド数|&gt;||</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*サヒーリの芸術/Saheeli's Artistry</v>
      </c>
      <c r="B279" s="3" t="s">
        <v>0</v>
      </c>
      <c r="C279" s="3" t="str">
        <f>"*"&amp;R279&amp;"/"&amp;T279</f>
        <v>*サヒーリの芸術/Saheeli's Artistry</v>
      </c>
      <c r="Q279" s="12" t="s">
        <v>9</v>
      </c>
      <c r="R279" s="13" t="str">
        <f>INDEX(AJ:AJ,W278+1)</f>
        <v>サヒーリの芸術</v>
      </c>
      <c r="S279" s="14" t="s">
        <v>10</v>
      </c>
      <c r="T279" s="13" t="str">
        <f>INDEX(AK:AK,W278+1)</f>
        <v>Saheeli's Artistry</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青</v>
      </c>
      <c r="S280" s="18" t="s">
        <v>7</v>
      </c>
      <c r="T280" s="13" t="str">
        <f>INDEX(AG:AG,W278+1)</f>
        <v>レア</v>
      </c>
      <c r="U280" s="18" t="s">
        <v>8</v>
      </c>
      <c r="V280" s="13">
        <f>INDEX(AI:AI,W278+1)</f>
        <v>11</v>
      </c>
      <c r="W280" s="19"/>
      <c r="X280" s="13" t="str">
        <f>INDEX(AQ:AQ,W278+1)</f>
        <v>クリーチャー1体を対象とする。それは+X/+Xの修整を受ける。Xはボード上のエネルギー化ジェムの総数に等しい。</v>
      </c>
      <c r="Y280" s="31"/>
      <c r="Z280" s="31"/>
      <c r="AA280" s="32"/>
      <c r="AC280" s="14"/>
      <c r="AD280" s="14"/>
      <c r="BF280" s="12" t="s">
        <v>0</v>
      </c>
    </row>
    <row r="281" spans="1:58">
      <c r="A281" s="3" t="str">
        <f t="shared" si="48"/>
        <v>|色|青|レアリティ|レア|マナコスト|11|</v>
      </c>
      <c r="B281" s="3" t="s">
        <v>0</v>
      </c>
      <c r="C281" s="3" t="s">
        <v>83</v>
      </c>
      <c r="D281" s="7" t="s">
        <v>6</v>
      </c>
      <c r="E281" s="3" t="s">
        <v>83</v>
      </c>
      <c r="F281" s="3" t="str">
        <f>IF(R280=0,"",R280)</f>
        <v>青</v>
      </c>
      <c r="G281" s="3" t="s">
        <v>83</v>
      </c>
      <c r="H281" s="7" t="s">
        <v>92</v>
      </c>
      <c r="I281" s="3" t="s">
        <v>83</v>
      </c>
      <c r="J281" s="3" t="str">
        <f>IF(T280=0,"",T280)</f>
        <v>レア</v>
      </c>
      <c r="K281" s="3" t="s">
        <v>83</v>
      </c>
      <c r="L281" s="7" t="s">
        <v>93</v>
      </c>
      <c r="M281" s="3" t="s">
        <v>83</v>
      </c>
      <c r="N281" s="3">
        <f>IF(V280=0,"",V280)</f>
        <v>11</v>
      </c>
      <c r="O281" s="3" t="s">
        <v>83</v>
      </c>
      <c r="Q281" s="12" t="s">
        <v>11</v>
      </c>
      <c r="R281" s="13" t="str">
        <f>INDEX(AL:AL,W278+1)</f>
        <v>呪文</v>
      </c>
      <c r="S281" s="18" t="s">
        <v>94</v>
      </c>
      <c r="T281" s="13">
        <f>INDEX(AN:AN,W278+1)</f>
        <v>0</v>
      </c>
      <c r="U281" s="13">
        <f>INDEX(AO:AO,W278+1)</f>
        <v>0</v>
      </c>
      <c r="V281" s="13">
        <f>INDEX(AP:AP,W278+1)</f>
        <v>0</v>
      </c>
      <c r="W281" s="19"/>
      <c r="X281" s="13" t="str">
        <f>INDEX(AZ:AZ,W278+1)</f>
        <v>クリ</v>
      </c>
      <c r="Y281" s="13" t="str">
        <f>INDEX(BA:BA,W278+1)</f>
        <v/>
      </c>
      <c r="Z281" s="13" t="str">
        <f>INDEX(BB:BB,W278+1)</f>
        <v/>
      </c>
      <c r="AA281" s="13">
        <f>INDEX(BC:BC,W278+1)</f>
        <v>0</v>
      </c>
      <c r="AC281" s="31"/>
      <c r="AD281" s="31"/>
      <c r="BF281" s="12" t="s">
        <v>0</v>
      </c>
    </row>
    <row r="282" spans="1:58">
      <c r="A282" s="3" t="str">
        <f t="shared" si="48"/>
        <v>|種別|呪文|サブタイプ||||</v>
      </c>
      <c r="B282" s="3" t="s">
        <v>0</v>
      </c>
      <c r="C282" s="3" t="s">
        <v>83</v>
      </c>
      <c r="D282" s="7" t="s">
        <v>11</v>
      </c>
      <c r="E282" s="3" t="s">
        <v>83</v>
      </c>
      <c r="F282" s="3" t="str">
        <f>IF(R281=0,"",R281)</f>
        <v>呪文</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クリーチャー1体を対象とする。それは+X/+Xの修整を受ける。Xはボード上のエネルギー化ジェムの総数に等しい。</v>
      </c>
      <c r="S282" s="14"/>
      <c r="T282" s="14"/>
      <c r="U282" s="14"/>
      <c r="V282" s="15"/>
      <c r="W282" s="19"/>
      <c r="X282" s="11"/>
      <c r="Y282" s="11"/>
      <c r="Z282" s="11"/>
      <c r="AA282" s="33"/>
      <c r="AC282" s="31"/>
      <c r="AD282" s="31"/>
      <c r="BF282" s="12" t="s">
        <v>0</v>
      </c>
    </row>
    <row r="283" spans="1:58">
      <c r="A283" s="3" t="str">
        <f t="shared" si="48"/>
        <v>|テキスト|&gt;|&gt;|&gt;|&gt;|クリーチャー1体を対象とする。それは+X/+Xの修整を受ける。Xはボード上のエネルギー化ジェムの総数に等しい。|</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クリーチャー1体を対象とする。それは+X/+Xの修整を受ける。Xはボード上のエネルギー化ジェムの総数に等しい。</v>
      </c>
      <c r="O283" s="3" t="s">
        <v>83</v>
      </c>
      <c r="Q283" s="17" t="s">
        <v>27</v>
      </c>
      <c r="R283" s="13" t="str">
        <f>INDEX(BE:BE,W278+1)</f>
        <v>Target creature gets +X/+X, where X is the amount of Energized Gems on the board.</v>
      </c>
      <c r="S283" s="14" t="s">
        <v>324</v>
      </c>
      <c r="T283" s="13" t="str">
        <f>IF(X283="","",X283&amp;IF(Y283="",""," "&amp;Y283)&amp;IF(Z283="",""," "&amp;Z283)&amp;IF(AA283="",""," "&amp;AA283))</f>
        <v/>
      </c>
      <c r="U283" s="14"/>
      <c r="V283" s="15"/>
      <c r="W283" s="19" t="s">
        <v>116</v>
      </c>
      <c r="X283" s="12" t="str">
        <f t="shared" ref="X283:AA283" si="52">IF(ISERROR(IF(LEN(X282)&gt;1,X282,VLOOKUP(X281,$AC:$AD,2,FALSE))),"",IF(LEN(X282)&gt;1,X282,VLOOKUP(X281,$AC:$AD,2,FALSE)))</f>
        <v/>
      </c>
      <c r="Y283" s="12" t="str">
        <f t="shared" si="52"/>
        <v/>
      </c>
      <c r="Z283" s="12" t="str">
        <f t="shared" si="52"/>
        <v/>
      </c>
      <c r="AA283" s="12" t="str">
        <f t="shared" si="52"/>
        <v> </v>
      </c>
      <c r="AC283" s="31"/>
      <c r="AD283" s="31"/>
      <c r="BF283" s="12" t="s">
        <v>0</v>
      </c>
    </row>
    <row r="284" spans="1:58">
      <c r="A284" s="3" t="str">
        <f t="shared" si="48"/>
        <v>|英テキスト|&gt;|&gt;|&gt;|&gt;|Target creature gets +X/+X, where X is the amount of Energized Gems on the board.|</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Target creature gets +X/+X, where X is the amount of Energized Gems on the board.</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48"/>
        <v>|PT|&gt;||シールド数|&gt;||</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*革新の時代/Era of Innovation</v>
      </c>
      <c r="B292" s="3" t="s">
        <v>0</v>
      </c>
      <c r="C292" s="3" t="str">
        <f>"*"&amp;R292&amp;"/"&amp;T292</f>
        <v>*革新の時代/Era of Innovation</v>
      </c>
      <c r="Q292" s="12" t="s">
        <v>9</v>
      </c>
      <c r="R292" s="13" t="str">
        <f>INDEX(AJ:AJ,W291+1)</f>
        <v>革新の時代</v>
      </c>
      <c r="S292" s="14" t="s">
        <v>10</v>
      </c>
      <c r="T292" s="13" t="str">
        <f>INDEX(AK:AK,W291+1)</f>
        <v>Era of Innovation</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青</v>
      </c>
      <c r="S293" s="18" t="s">
        <v>7</v>
      </c>
      <c r="T293" s="13" t="str">
        <f>INDEX(AG:AG,W291+1)</f>
        <v>レア</v>
      </c>
      <c r="U293" s="18" t="s">
        <v>8</v>
      </c>
      <c r="V293" s="13">
        <f>INDEX(AI:AI,W291+1)</f>
        <v>5</v>
      </c>
      <c r="W293" s="19"/>
      <c r="X293" s="13" t="str">
        <f>INDEX(AQ:AQ,W291+1)</f>
        <v>あなたがコントロールするサポートか工匠であるクリーチャーが戦場に出たとき、エネルギー化2を行う。</v>
      </c>
      <c r="Y293" s="31"/>
      <c r="Z293" s="31"/>
      <c r="AA293" s="32"/>
      <c r="AC293" s="14"/>
      <c r="AD293" s="14"/>
      <c r="BF293" s="12" t="s">
        <v>0</v>
      </c>
    </row>
    <row r="294" spans="1:58">
      <c r="A294" s="3" t="str">
        <f t="shared" si="48"/>
        <v>|色|青|レアリティ|レア|マナコスト|5|</v>
      </c>
      <c r="B294" s="3" t="s">
        <v>0</v>
      </c>
      <c r="C294" s="3" t="s">
        <v>83</v>
      </c>
      <c r="D294" s="7" t="s">
        <v>6</v>
      </c>
      <c r="E294" s="3" t="s">
        <v>83</v>
      </c>
      <c r="F294" s="3" t="str">
        <f>IF(R293=0,"",R293)</f>
        <v>青</v>
      </c>
      <c r="G294" s="3" t="s">
        <v>83</v>
      </c>
      <c r="H294" s="7" t="s">
        <v>92</v>
      </c>
      <c r="I294" s="3" t="s">
        <v>83</v>
      </c>
      <c r="J294" s="3" t="str">
        <f>IF(T293=0,"",T293)</f>
        <v>レア</v>
      </c>
      <c r="K294" s="3" t="s">
        <v>83</v>
      </c>
      <c r="L294" s="7" t="s">
        <v>93</v>
      </c>
      <c r="M294" s="3" t="s">
        <v>83</v>
      </c>
      <c r="N294" s="3">
        <f>IF(V293=0,"",V293)</f>
        <v>5</v>
      </c>
      <c r="O294" s="3" t="s">
        <v>83</v>
      </c>
      <c r="Q294" s="12" t="s">
        <v>11</v>
      </c>
      <c r="R294" s="13" t="str">
        <f>INDEX(AL:AL,W291+1)</f>
        <v>サポート</v>
      </c>
      <c r="S294" s="18" t="s">
        <v>94</v>
      </c>
      <c r="T294" s="13">
        <f>INDEX(AN:AN,W291+1)</f>
        <v>0</v>
      </c>
      <c r="U294" s="13">
        <f>INDEX(AO:AO,W291+1)</f>
        <v>0</v>
      </c>
      <c r="V294" s="13">
        <f>INDEX(AP:AP,W291+1)</f>
        <v>0</v>
      </c>
      <c r="W294" s="19"/>
      <c r="X294" s="13" t="str">
        <f>INDEX(AZ:AZ,W291+1)</f>
        <v>あな</v>
      </c>
      <c r="Y294" s="13" t="str">
        <f>INDEX(BA:BA,W291+1)</f>
        <v/>
      </c>
      <c r="Z294" s="13" t="str">
        <f>INDEX(BB:BB,W291+1)</f>
        <v/>
      </c>
      <c r="AA294" s="13">
        <f>INDEX(BC:BC,W291+1)</f>
        <v>0</v>
      </c>
      <c r="AC294" s="31"/>
      <c r="AD294" s="31"/>
      <c r="BF294" s="12" t="s">
        <v>0</v>
      </c>
    </row>
    <row r="295" spans="1:58">
      <c r="A295" s="3" t="str">
        <f t="shared" si="48"/>
        <v>|種別|サポート|サブタイプ||||</v>
      </c>
      <c r="B295" s="3" t="s">
        <v>0</v>
      </c>
      <c r="C295" s="3" t="s">
        <v>83</v>
      </c>
      <c r="D295" s="7" t="s">
        <v>11</v>
      </c>
      <c r="E295" s="3" t="s">
        <v>83</v>
      </c>
      <c r="F295" s="3" t="str">
        <f>IF(R294=0,"",R294)</f>
        <v>サポート</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あなたがコントロールするサポートか工匠であるクリーチャーが戦場に出たとき、エネルギー化2を行う。&amp;br;超過3：あなたはカードを3枚引く。</v>
      </c>
      <c r="S295" s="14"/>
      <c r="T295" s="14"/>
      <c r="U295" s="14"/>
      <c r="V295" s="15"/>
      <c r="W295" s="19"/>
      <c r="X295" s="11"/>
      <c r="Y295" s="11"/>
      <c r="Z295" s="11"/>
      <c r="AA295" s="33"/>
      <c r="AC295" s="31"/>
      <c r="AD295" s="31"/>
      <c r="BF295" s="12" t="s">
        <v>0</v>
      </c>
    </row>
    <row r="296" spans="1:58">
      <c r="A296" s="3" t="str">
        <f t="shared" si="48"/>
        <v>|テキスト|&gt;|&gt;|&gt;|&gt;|あなたがコントロールするサポートか工匠であるクリーチャーが戦場に出たとき、エネルギー化2を行う。&amp;br;超過3：あなたはカードを3枚引く。|</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あなたがコントロールするサポートか工匠であるクリーチャーが戦場に出たとき、エネルギー化2を行う。&amp;br;超過3：あなたはカードを3枚引く。</v>
      </c>
      <c r="O296" s="3" t="s">
        <v>83</v>
      </c>
      <c r="Q296" s="17" t="s">
        <v>27</v>
      </c>
      <c r="R296" s="13" t="str">
        <f>INDEX(BE:BE,W291+1)</f>
        <v>When a support or a creature with artificer you control enters the battlefield, Energize 2.&amp;br;Overload 3: You draw 3 cards.</v>
      </c>
      <c r="S296" s="14" t="s">
        <v>324</v>
      </c>
      <c r="T296" s="13" t="str">
        <f>IF(X296="","",X296&amp;IF(Y296="",""," "&amp;Y296)&amp;IF(Z296="",""," "&amp;Z296)&amp;IF(AA296="",""," "&amp;AA296))</f>
        <v/>
      </c>
      <c r="U296" s="14"/>
      <c r="V296" s="15"/>
      <c r="W296" s="19" t="s">
        <v>116</v>
      </c>
      <c r="X296" s="12" t="str">
        <f t="shared" ref="X296:AA296" si="54">IF(ISERROR(IF(LEN(X295)&gt;1,X295,VLOOKUP(X294,$AC:$AD,2,FALSE))),"",IF(LEN(X295)&gt;1,X295,VLOOKUP(X294,$AC:$AD,2,FALSE)))</f>
        <v/>
      </c>
      <c r="Y296" s="12" t="str">
        <f t="shared" si="54"/>
        <v/>
      </c>
      <c r="Z296" s="12" t="str">
        <f t="shared" si="54"/>
        <v/>
      </c>
      <c r="AA296" s="12" t="str">
        <f t="shared" si="54"/>
        <v> </v>
      </c>
      <c r="AC296" s="31"/>
      <c r="AD296" s="31"/>
      <c r="BF296" s="12" t="s">
        <v>0</v>
      </c>
    </row>
    <row r="297" spans="1:58">
      <c r="A297" s="3" t="str">
        <f t="shared" si="48"/>
        <v>|英テキスト|&gt;|&gt;|&gt;|&gt;|When a support or a creature with artificer you control enters the battlefield, Energize 2.&amp;br;Overload 3: You draw 3 cards.|</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When a support or a creature with artificer you control enters the battlefield, Energize 2.&amp;br;Overload 3: You draw 3 cards.</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48"/>
        <v>|PT|&gt;||シールド数|&gt;|3|</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f>IF(R298=0,"",R298)</f>
        <v>3</v>
      </c>
      <c r="O298" s="3" t="s">
        <v>83</v>
      </c>
      <c r="Q298" s="20" t="s">
        <v>19</v>
      </c>
      <c r="R298" s="13">
        <f>INDEX(AW:AW,W291+1)</f>
        <v>3</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*腹黒い意志/Insidious Will</v>
      </c>
      <c r="B305" s="3" t="s">
        <v>0</v>
      </c>
      <c r="C305" s="3" t="str">
        <f>"*"&amp;R305&amp;"/"&amp;T305</f>
        <v>*腹黒い意志/Insidious Will</v>
      </c>
      <c r="Q305" s="12" t="s">
        <v>9</v>
      </c>
      <c r="R305" s="13" t="str">
        <f>INDEX(AJ:AJ,W304+1)</f>
        <v>腹黒い意志</v>
      </c>
      <c r="S305" s="14" t="s">
        <v>10</v>
      </c>
      <c r="T305" s="13" t="str">
        <f>INDEX(AK:AK,W304+1)</f>
        <v>Insidious Will</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青</v>
      </c>
      <c r="S306" s="18" t="s">
        <v>7</v>
      </c>
      <c r="T306" s="13" t="str">
        <f>INDEX(AG:AG,W304+1)</f>
        <v>レア</v>
      </c>
      <c r="U306" s="18" t="s">
        <v>8</v>
      </c>
      <c r="V306" s="13">
        <f>INDEX(AI:AI,W304+1)</f>
        <v>6</v>
      </c>
      <c r="W306" s="19"/>
      <c r="X306" s="13" t="str">
        <f>INDEX(AQ:AQ,W304+1)</f>
        <v>対戦相手がカードを唱えたとき、このサポートを破壊し、対戦相手のそのカードを破壊する。それの効果は誘発しない。</v>
      </c>
      <c r="Y306" s="31"/>
      <c r="Z306" s="31"/>
      <c r="AA306" s="32"/>
      <c r="AC306" s="14"/>
      <c r="AD306" s="14"/>
      <c r="BF306" s="12" t="s">
        <v>0</v>
      </c>
    </row>
    <row r="307" spans="1:58">
      <c r="A307" s="3" t="str">
        <f t="shared" si="48"/>
        <v>|色|青|レアリティ|レア|マナコスト|6|</v>
      </c>
      <c r="B307" s="3" t="s">
        <v>0</v>
      </c>
      <c r="C307" s="3" t="s">
        <v>83</v>
      </c>
      <c r="D307" s="7" t="s">
        <v>6</v>
      </c>
      <c r="E307" s="3" t="s">
        <v>83</v>
      </c>
      <c r="F307" s="3" t="str">
        <f>IF(R306=0,"",R306)</f>
        <v>青</v>
      </c>
      <c r="G307" s="3" t="s">
        <v>83</v>
      </c>
      <c r="H307" s="7" t="s">
        <v>92</v>
      </c>
      <c r="I307" s="3" t="s">
        <v>83</v>
      </c>
      <c r="J307" s="3" t="str">
        <f>IF(T306=0,"",T306)</f>
        <v>レア</v>
      </c>
      <c r="K307" s="3" t="s">
        <v>83</v>
      </c>
      <c r="L307" s="7" t="s">
        <v>93</v>
      </c>
      <c r="M307" s="3" t="s">
        <v>83</v>
      </c>
      <c r="N307" s="3">
        <f>IF(V306=0,"",V306)</f>
        <v>6</v>
      </c>
      <c r="O307" s="3" t="s">
        <v>83</v>
      </c>
      <c r="Q307" s="12" t="s">
        <v>11</v>
      </c>
      <c r="R307" s="13" t="str">
        <f>INDEX(AL:AL,W304+1)</f>
        <v>サポート</v>
      </c>
      <c r="S307" s="18" t="s">
        <v>94</v>
      </c>
      <c r="T307" s="13">
        <f>INDEX(AN:AN,W304+1)</f>
        <v>0</v>
      </c>
      <c r="U307" s="13">
        <f>INDEX(AO:AO,W304+1)</f>
        <v>0</v>
      </c>
      <c r="V307" s="13">
        <f>INDEX(AP:AP,W304+1)</f>
        <v>0</v>
      </c>
      <c r="W307" s="19"/>
      <c r="X307" s="13" t="str">
        <f>INDEX(AZ:AZ,W304+1)</f>
        <v>対戦</v>
      </c>
      <c r="Y307" s="13" t="str">
        <f>INDEX(BA:BA,W304+1)</f>
        <v/>
      </c>
      <c r="Z307" s="13" t="str">
        <f>INDEX(BB:BB,W304+1)</f>
        <v/>
      </c>
      <c r="AA307" s="13">
        <f>INDEX(BC:BC,W304+1)</f>
        <v>0</v>
      </c>
      <c r="AC307" s="31"/>
      <c r="AD307" s="31"/>
      <c r="BF307" s="12" t="s">
        <v>0</v>
      </c>
    </row>
    <row r="308" spans="1:58">
      <c r="A308" s="3" t="str">
        <f t="shared" si="48"/>
        <v>|種別|サポート|サブタイプ||||</v>
      </c>
      <c r="B308" s="3" t="s">
        <v>0</v>
      </c>
      <c r="C308" s="3" t="s">
        <v>83</v>
      </c>
      <c r="D308" s="7" t="s">
        <v>11</v>
      </c>
      <c r="E308" s="3" t="s">
        <v>83</v>
      </c>
      <c r="F308" s="3" t="str">
        <f>IF(R307=0,"",R307)</f>
        <v>サポート</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対戦相手がカードを唱えたとき、このサポートを破壊し、対戦相手のそのカードを破壊する。それの効果は誘発しない。</v>
      </c>
      <c r="S308" s="14"/>
      <c r="T308" s="14"/>
      <c r="U308" s="14"/>
      <c r="V308" s="15"/>
      <c r="W308" s="19"/>
      <c r="X308" s="11"/>
      <c r="Y308" s="11"/>
      <c r="Z308" s="11"/>
      <c r="AA308" s="33"/>
      <c r="AC308" s="31"/>
      <c r="AD308" s="31"/>
      <c r="BF308" s="12" t="s">
        <v>0</v>
      </c>
    </row>
    <row r="309" spans="1:58">
      <c r="A309" s="3" t="str">
        <f t="shared" si="48"/>
        <v>|テキスト|&gt;|&gt;|&gt;|&gt;|対戦相手がカードを唱えたとき、このサポートを破壊し、対戦相手のそのカードを破壊する。それの効果は誘発しない。|</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対戦相手がカードを唱えたとき、このサポートを破壊し、対戦相手のそのカードを破壊する。それの効果は誘発しない。</v>
      </c>
      <c r="O309" s="3" t="s">
        <v>83</v>
      </c>
      <c r="Q309" s="17" t="s">
        <v>27</v>
      </c>
      <c r="R309" s="13" t="str">
        <f>INDEX(BE:BE,W304+1)</f>
        <v>When your opponent casts a card, Destroy this support and the opponent's card is Destroyed. It's effects do not trigger. :</v>
      </c>
      <c r="S309" s="14" t="s">
        <v>324</v>
      </c>
      <c r="T309" s="13" t="str">
        <f>IF(X309="","",X309&amp;IF(Y309="",""," "&amp;Y309)&amp;IF(Z309="",""," "&amp;Z309)&amp;IF(AA309="",""," "&amp;AA309))</f>
        <v/>
      </c>
      <c r="U309" s="14"/>
      <c r="V309" s="15"/>
      <c r="W309" s="19" t="s">
        <v>116</v>
      </c>
      <c r="X309" s="12" t="str">
        <f t="shared" ref="X309:AA309" si="56">IF(ISERROR(IF(LEN(X308)&gt;1,X308,VLOOKUP(X307,$AC:$AD,2,FALSE))),"",IF(LEN(X308)&gt;1,X308,VLOOKUP(X307,$AC:$AD,2,FALSE)))</f>
        <v/>
      </c>
      <c r="Y309" s="12" t="str">
        <f t="shared" si="56"/>
        <v/>
      </c>
      <c r="Z309" s="12" t="str">
        <f t="shared" si="56"/>
        <v/>
      </c>
      <c r="AA309" s="12" t="str">
        <f t="shared" si="56"/>
        <v> </v>
      </c>
      <c r="AC309" s="31"/>
      <c r="AD309" s="31"/>
      <c r="BF309" s="12" t="s">
        <v>0</v>
      </c>
    </row>
    <row r="310" spans="1:58">
      <c r="A310" s="3" t="str">
        <f t="shared" si="48"/>
        <v>|英テキスト|&gt;|&gt;|&gt;|&gt;|When your opponent casts a card, Destroy this support and the opponent's card is Destroyed. It's effects do not trigger. :|</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When your opponent casts a card, Destroy this support and the opponent's card is Destroyed. It's effects do not trigger. :</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48"/>
        <v>|PT|&gt;||シールド数|&gt;|2|</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f>IF(R311=0,"",R311)</f>
        <v>2</v>
      </c>
      <c r="O311" s="3" t="s">
        <v>83</v>
      </c>
      <c r="Q311" s="20" t="s">
        <v>19</v>
      </c>
      <c r="R311" s="13">
        <f>INDEX(AW:AW,W304+1)</f>
        <v>2</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*発明の領事、パディーム/Padeem, Consul of Innovation</v>
      </c>
      <c r="B318" s="3" t="s">
        <v>0</v>
      </c>
      <c r="C318" s="3" t="str">
        <f>"*"&amp;R318&amp;"/"&amp;T318</f>
        <v>*発明の領事、パディーム/Padeem, Consul of Innovation</v>
      </c>
      <c r="Q318" s="12" t="s">
        <v>9</v>
      </c>
      <c r="R318" s="13" t="str">
        <f>INDEX(AJ:AJ,W317+1)</f>
        <v>発明の領事、パディーム</v>
      </c>
      <c r="S318" s="14" t="s">
        <v>10</v>
      </c>
      <c r="T318" s="13" t="str">
        <f>INDEX(AK:AK,W317+1)</f>
        <v>Padeem, Consul of Innovation</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青</v>
      </c>
      <c r="S319" s="18" t="s">
        <v>7</v>
      </c>
      <c r="T319" s="13" t="str">
        <f>INDEX(AG:AG,W317+1)</f>
        <v>神話レア</v>
      </c>
      <c r="U319" s="18" t="s">
        <v>8</v>
      </c>
      <c r="V319" s="13">
        <f>INDEX(AI:AI,W317+1)</f>
        <v>11</v>
      </c>
      <c r="W319" s="19"/>
      <c r="X319" s="13" t="str">
        <f>INDEX(AQ:AQ,W317+1)</f>
        <v>このクリーチャーが戦場に出ている間、あなたがコントロールする無色の各クリーチャーは呪禁を得る。</v>
      </c>
      <c r="Y319" s="31"/>
      <c r="Z319" s="31"/>
      <c r="AA319" s="32"/>
      <c r="AC319" s="14"/>
      <c r="AD319" s="14"/>
      <c r="BF319" s="12" t="s">
        <v>0</v>
      </c>
    </row>
    <row r="320" spans="1:58">
      <c r="A320" s="3" t="str">
        <f t="shared" si="48"/>
        <v>|色|青|レアリティ|神話レア|マナコスト|11|</v>
      </c>
      <c r="B320" s="3" t="s">
        <v>0</v>
      </c>
      <c r="C320" s="3" t="s">
        <v>83</v>
      </c>
      <c r="D320" s="7" t="s">
        <v>6</v>
      </c>
      <c r="E320" s="3" t="s">
        <v>83</v>
      </c>
      <c r="F320" s="3" t="str">
        <f>IF(R319=0,"",R319)</f>
        <v>青</v>
      </c>
      <c r="G320" s="3" t="s">
        <v>83</v>
      </c>
      <c r="H320" s="7" t="s">
        <v>92</v>
      </c>
      <c r="I320" s="3" t="s">
        <v>83</v>
      </c>
      <c r="J320" s="3" t="str">
        <f>IF(T319=0,"",T319)</f>
        <v>神話レア</v>
      </c>
      <c r="K320" s="3" t="s">
        <v>83</v>
      </c>
      <c r="L320" s="7" t="s">
        <v>93</v>
      </c>
      <c r="M320" s="3" t="s">
        <v>83</v>
      </c>
      <c r="N320" s="3">
        <f>IF(V319=0,"",V319)</f>
        <v>11</v>
      </c>
      <c r="O320" s="3" t="s">
        <v>83</v>
      </c>
      <c r="Q320" s="12" t="s">
        <v>11</v>
      </c>
      <c r="R320" s="13" t="str">
        <f>INDEX(AL:AL,W317+1)</f>
        <v>クリーチャー</v>
      </c>
      <c r="S320" s="18" t="s">
        <v>94</v>
      </c>
      <c r="T320" s="13" t="str">
        <f>INDEX(AN:AN,W317+1)</f>
        <v>ヴィダルケン</v>
      </c>
      <c r="U320" s="13" t="str">
        <f>INDEX(AO:AO,W317+1)</f>
        <v>工匠</v>
      </c>
      <c r="V320" s="13">
        <f>INDEX(AP:AP,W317+1)</f>
        <v>0</v>
      </c>
      <c r="W320" s="19"/>
      <c r="X320" s="13" t="str">
        <f>INDEX(AZ:AZ,W317+1)</f>
        <v>この</v>
      </c>
      <c r="Y320" s="13" t="str">
        <f>INDEX(BA:BA,W317+1)</f>
        <v/>
      </c>
      <c r="Z320" s="13" t="str">
        <f>INDEX(BB:BB,W317+1)</f>
        <v/>
      </c>
      <c r="AA320" s="13">
        <f>INDEX(BC:BC,W317+1)</f>
        <v>0</v>
      </c>
      <c r="AC320" s="31"/>
      <c r="AD320" s="31"/>
      <c r="BF320" s="12" t="s">
        <v>0</v>
      </c>
    </row>
    <row r="321" spans="1:58">
      <c r="A321" s="3" t="str">
        <f t="shared" si="48"/>
        <v>|種別|クリーチャー|サブタイプ|ヴィダルケン|工匠||</v>
      </c>
      <c r="B321" s="3" t="s">
        <v>0</v>
      </c>
      <c r="C321" s="3" t="s">
        <v>83</v>
      </c>
      <c r="D321" s="7" t="s">
        <v>11</v>
      </c>
      <c r="E321" s="3" t="s">
        <v>83</v>
      </c>
      <c r="F321" s="3" t="str">
        <f>IF(R320=0,"",R320)</f>
        <v>クリーチャー</v>
      </c>
      <c r="G321" s="3" t="s">
        <v>83</v>
      </c>
      <c r="H321" s="7" t="s">
        <v>104</v>
      </c>
      <c r="I321" s="3" t="s">
        <v>83</v>
      </c>
      <c r="J321" s="3" t="str">
        <f>IF(T320=0,"",T320)</f>
        <v>ヴィダルケン</v>
      </c>
      <c r="K321" s="3" t="s">
        <v>83</v>
      </c>
      <c r="L321" s="3" t="str">
        <f>IF(U320=0,"",U320)</f>
        <v>工匠</v>
      </c>
      <c r="M321" s="3" t="s">
        <v>83</v>
      </c>
      <c r="N321" s="3" t="str">
        <f>IF(V320=0,"",V320)</f>
        <v/>
      </c>
      <c r="O321" s="3" t="s">
        <v>83</v>
      </c>
      <c r="Q321" s="12" t="s">
        <v>105</v>
      </c>
      <c r="R321" s="13" t="str">
        <f>INDEX(BD:BD,W317+1)</f>
        <v>このクリーチャーが戦場に出ている間、あなたがコントロールする無色の各クリーチャーは呪禁を得る。&amp;br;あなたのターン開始時に、あなたがサポートを1個以上コントロールしている場合、製造1を行い、カードを1枚引く。</v>
      </c>
      <c r="S321" s="14"/>
      <c r="T321" s="14"/>
      <c r="U321" s="14"/>
      <c r="V321" s="15"/>
      <c r="W321" s="19"/>
      <c r="X321" s="11"/>
      <c r="Y321" s="11"/>
      <c r="Z321" s="11"/>
      <c r="AA321" s="33"/>
      <c r="AC321" s="31"/>
      <c r="AD321" s="31"/>
      <c r="BF321" s="12" t="s">
        <v>0</v>
      </c>
    </row>
    <row r="322" spans="1:58">
      <c r="A322" s="3" t="str">
        <f t="shared" si="48"/>
        <v>|テキスト|&gt;|&gt;|&gt;|&gt;|このクリーチャーが戦場に出ている間、あなたがコントロールする無色の各クリーチャーは呪禁を得る。&amp;br;あなたのターン開始時に、あなたがサポートを1個以上コントロールしている場合、製造1を行い、カードを1枚引く。|</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このクリーチャーが戦場に出ている間、あなたがコントロールする無色の各クリーチャーは呪禁を得る。&amp;br;あなたのターン開始時に、あなたがサポートを1個以上コントロールしている場合、製造1を行い、カードを1枚引く。</v>
      </c>
      <c r="O322" s="3" t="s">
        <v>83</v>
      </c>
      <c r="Q322" s="17" t="s">
        <v>27</v>
      </c>
      <c r="R322" s="13" t="str">
        <f>INDEX(BE:BE,W317+1)</f>
        <v>While this creature is on the battlefield, each colorless creature you control has Hexproof.&amp;br;At the beginning of your turn, if you control 1 or more supports, Fabricate 1 and draw 1 card.</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|英テキスト|&gt;|&gt;|&gt;|&gt;|While this creature is on the battlefield, each colorless creature you control has Hexproof.&amp;br;At the beginning of your turn, if you control 1 or more supports, Fabricate 1 and draw 1 card.|</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While this creature is on the battlefield, each colorless creature you control has Hexproof.&amp;br;At the beginning of your turn, if you control 1 or more supports, Fabricate 1 and draw 1 card.</v>
      </c>
      <c r="O323" s="3" t="s">
        <v>83</v>
      </c>
      <c r="Q323" s="12" t="s">
        <v>18</v>
      </c>
      <c r="R323" s="13" t="str">
        <f>IF(INDEX(AX:AX,W317+1)="",0,INDEX(AX:AX,W317+1)&amp;"/"&amp;INDEX(AY:AY,W317+1))</f>
        <v>4/4</v>
      </c>
      <c r="S323" s="14"/>
      <c r="T323" s="14"/>
      <c r="U323" s="14"/>
      <c r="V323" s="15"/>
      <c r="W323" s="19"/>
      <c r="X323" s="12"/>
      <c r="Y323" s="31"/>
      <c r="Z323" s="31"/>
      <c r="AA323" s="32"/>
      <c r="AC323" s="31"/>
      <c r="AD323" s="31"/>
      <c r="BF323" s="12" t="s">
        <v>0</v>
      </c>
    </row>
    <row r="324" spans="1:58">
      <c r="A324" s="3" t="str">
        <f t="shared" si="48"/>
        <v>|PT|&gt;|4/4|シールド数|&gt;||</v>
      </c>
      <c r="B324" s="3" t="s">
        <v>0</v>
      </c>
      <c r="C324" s="3" t="s">
        <v>83</v>
      </c>
      <c r="D324" s="3" t="s">
        <v>18</v>
      </c>
      <c r="E324" s="3" t="s">
        <v>83</v>
      </c>
      <c r="F324" s="3" t="s">
        <v>115</v>
      </c>
      <c r="G324" s="3" t="s">
        <v>83</v>
      </c>
      <c r="H324" s="3" t="str">
        <f>IF(R323=0,"",R323)</f>
        <v>4/4</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*奔流の機械巨人/Torrential Gearhulk</v>
      </c>
      <c r="B331" s="3" t="s">
        <v>0</v>
      </c>
      <c r="C331" s="3" t="str">
        <f>"*"&amp;R331&amp;"/"&amp;T331</f>
        <v>*奔流の機械巨人/Torrential Gearhulk</v>
      </c>
      <c r="Q331" s="12" t="s">
        <v>9</v>
      </c>
      <c r="R331" s="13" t="str">
        <f>INDEX(AJ:AJ,W330+1)</f>
        <v>奔流の機械巨人</v>
      </c>
      <c r="S331" s="14" t="s">
        <v>10</v>
      </c>
      <c r="T331" s="13" t="str">
        <f>INDEX(AK:AK,W330+1)</f>
        <v>Torrential Gearhulk</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青</v>
      </c>
      <c r="S332" s="18" t="s">
        <v>7</v>
      </c>
      <c r="T332" s="13" t="str">
        <f>INDEX(AG:AG,W330+1)</f>
        <v>神話レア</v>
      </c>
      <c r="U332" s="18" t="s">
        <v>8</v>
      </c>
      <c r="V332" s="13">
        <f>INDEX(AI:AI,W330+1)</f>
        <v>24</v>
      </c>
      <c r="W332" s="19"/>
      <c r="X332" s="13" t="str">
        <f>INDEX(AQ:AQ,W330+1)</f>
        <v>ディフェンダー</v>
      </c>
      <c r="Y332" s="31"/>
      <c r="Z332" s="31"/>
      <c r="AA332" s="32"/>
      <c r="AC332" s="14"/>
      <c r="AD332" s="14"/>
      <c r="BF332" s="12" t="s">
        <v>0</v>
      </c>
    </row>
    <row r="333" spans="1:58">
      <c r="A333" s="3" t="str">
        <f t="shared" si="59"/>
        <v>|色|青|レアリティ|神話レア|マナコスト|24|</v>
      </c>
      <c r="B333" s="3" t="s">
        <v>0</v>
      </c>
      <c r="C333" s="3" t="s">
        <v>83</v>
      </c>
      <c r="D333" s="7" t="s">
        <v>6</v>
      </c>
      <c r="E333" s="3" t="s">
        <v>83</v>
      </c>
      <c r="F333" s="3" t="str">
        <f>IF(R332=0,"",R332)</f>
        <v>青</v>
      </c>
      <c r="G333" s="3" t="s">
        <v>83</v>
      </c>
      <c r="H333" s="7" t="s">
        <v>92</v>
      </c>
      <c r="I333" s="3" t="s">
        <v>83</v>
      </c>
      <c r="J333" s="3" t="str">
        <f>IF(T332=0,"",T332)</f>
        <v>神話レア</v>
      </c>
      <c r="K333" s="3" t="s">
        <v>83</v>
      </c>
      <c r="L333" s="7" t="s">
        <v>93</v>
      </c>
      <c r="M333" s="3" t="s">
        <v>83</v>
      </c>
      <c r="N333" s="3">
        <f>IF(V332=0,"",V332)</f>
        <v>24</v>
      </c>
      <c r="O333" s="3" t="s">
        <v>83</v>
      </c>
      <c r="Q333" s="12" t="s">
        <v>11</v>
      </c>
      <c r="R333" s="13" t="str">
        <f>INDEX(AL:AL,W330+1)</f>
        <v>クリーチャー</v>
      </c>
      <c r="S333" s="18" t="s">
        <v>94</v>
      </c>
      <c r="T333" s="13" t="str">
        <f>INDEX(AN:AN,W330+1)</f>
        <v>構築物</v>
      </c>
      <c r="U333" s="13">
        <f>INDEX(AO:AO,W330+1)</f>
        <v>0</v>
      </c>
      <c r="V333" s="13">
        <f>INDEX(AP:AP,W330+1)</f>
        <v>0</v>
      </c>
      <c r="W333" s="19"/>
      <c r="X333" s="13" t="str">
        <f>INDEX(AZ:AZ,W330+1)</f>
        <v>ディ</v>
      </c>
      <c r="Y333" s="13" t="str">
        <f>INDEX(BA:BA,W330+1)</f>
        <v/>
      </c>
      <c r="Z333" s="13" t="str">
        <f>INDEX(BB:BB,W330+1)</f>
        <v/>
      </c>
      <c r="AA333" s="13">
        <f>INDEX(BC:BC,W330+1)</f>
        <v>0</v>
      </c>
      <c r="AC333" s="31"/>
      <c r="AD333" s="31"/>
      <c r="BF333" s="12" t="s">
        <v>0</v>
      </c>
    </row>
    <row r="334" spans="1:58">
      <c r="A334" s="3" t="str">
        <f t="shared" si="59"/>
        <v>|種別|クリーチャー|サブタイプ|構築物|||</v>
      </c>
      <c r="B334" s="3" t="s">
        <v>0</v>
      </c>
      <c r="C334" s="3" t="s">
        <v>83</v>
      </c>
      <c r="D334" s="7" t="s">
        <v>11</v>
      </c>
      <c r="E334" s="3" t="s">
        <v>83</v>
      </c>
      <c r="F334" s="3" t="str">
        <f>IF(R333=0,"",R333)</f>
        <v>クリーチャー</v>
      </c>
      <c r="G334" s="3" t="s">
        <v>83</v>
      </c>
      <c r="H334" s="7" t="s">
        <v>104</v>
      </c>
      <c r="I334" s="3" t="s">
        <v>83</v>
      </c>
      <c r="J334" s="3" t="str">
        <f>IF(T333=0,"",T333)</f>
        <v>構築物</v>
      </c>
      <c r="K334" s="3" t="s">
        <v>83</v>
      </c>
      <c r="L334" s="3" t="str">
        <f>IF(U333=0,"",U333)</f>
        <v/>
      </c>
      <c r="M334" s="3" t="s">
        <v>83</v>
      </c>
      <c r="N334" s="3" t="str">
        <f>IF(V333=0,"",V333)</f>
        <v/>
      </c>
      <c r="O334" s="3" t="s">
        <v>83</v>
      </c>
      <c r="Q334" s="12" t="s">
        <v>105</v>
      </c>
      <c r="R334" s="13" t="str">
        <f>INDEX(BD:BD,W330+1)</f>
        <v>ディフェンダー&amp;br;あなたがこのクリーチャーを唱えたとき、唱えられたか破壊された最後の呪文2つをあなたの手札に戻す。</v>
      </c>
      <c r="S334" s="14"/>
      <c r="T334" s="14"/>
      <c r="U334" s="14"/>
      <c r="V334" s="15"/>
      <c r="W334" s="19"/>
      <c r="X334" s="11"/>
      <c r="Y334" s="11"/>
      <c r="Z334" s="11"/>
      <c r="AA334" s="33"/>
      <c r="AC334" s="31"/>
      <c r="AD334" s="31"/>
      <c r="BF334" s="12" t="s">
        <v>0</v>
      </c>
    </row>
    <row r="335" spans="1:58">
      <c r="A335" s="3" t="str">
        <f t="shared" si="59"/>
        <v>|テキスト|&gt;|&gt;|&gt;|&gt;|ディフェンダー&amp;br;あなたがこのクリーチャーを唱えたとき、唱えられたか破壊された最後の呪文2つをあなたの手札に戻す。|</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ディフェンダー&amp;br;あなたがこのクリーチャーを唱えたとき、唱えられたか破壊された最後の呪文2つをあなたの手札に戻す。</v>
      </c>
      <c r="O335" s="3" t="s">
        <v>83</v>
      </c>
      <c r="Q335" s="17" t="s">
        <v>27</v>
      </c>
      <c r="R335" s="13" t="str">
        <f>INDEX(BE:BE,W330+1)</f>
        <v>When you cast this creature, the last 2 spells that were cast or Destroyed are Returned to your hand and gain full mana.</v>
      </c>
      <c r="S335" s="14" t="s">
        <v>324</v>
      </c>
      <c r="T335" s="13" t="str">
        <f>IF(X335="","",X335&amp;IF(Y335="",""," "&amp;Y335)&amp;IF(Z335="",""," "&amp;Z335)&amp;IF(AA335="",""," "&amp;AA335))</f>
        <v>Defender  </v>
      </c>
      <c r="U335" s="14"/>
      <c r="V335" s="15"/>
      <c r="W335" s="19" t="s">
        <v>116</v>
      </c>
      <c r="X335" s="12" t="str">
        <f t="shared" ref="X335:AA335" si="61">IF(ISERROR(IF(LEN(X334)&gt;1,X334,VLOOKUP(X333,$AC:$AD,2,FALSE))),"",IF(LEN(X334)&gt;1,X334,VLOOKUP(X333,$AC:$AD,2,FALSE)))</f>
        <v>Defender</v>
      </c>
      <c r="Y335" s="12" t="str">
        <f t="shared" si="61"/>
        <v/>
      </c>
      <c r="Z335" s="12" t="str">
        <f t="shared" si="61"/>
        <v/>
      </c>
      <c r="AA335" s="12" t="str">
        <f t="shared" si="61"/>
        <v> </v>
      </c>
      <c r="AC335" s="31"/>
      <c r="AD335" s="31"/>
      <c r="BF335" s="12" t="s">
        <v>0</v>
      </c>
    </row>
    <row r="336" spans="1:58">
      <c r="A336" s="3" t="str">
        <f t="shared" si="59"/>
        <v>|英テキスト|&gt;|&gt;|&gt;|&gt;|Defender  &amp;br;When you cast this creature, the last 2 spells that were cast or Destroyed are Returned to your hand and gain full mana.|</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Defender  &amp;br;When you cast this creature, the last 2 spells that were cast or Destroyed are Returned to your hand and gain full mana.</v>
      </c>
      <c r="O336" s="3" t="s">
        <v>83</v>
      </c>
      <c r="Q336" s="12" t="s">
        <v>18</v>
      </c>
      <c r="R336" s="13" t="str">
        <f>IF(INDEX(AX:AX,W330+1)="",0,INDEX(AX:AX,W330+1)&amp;"/"&amp;INDEX(AY:AY,W330+1))</f>
        <v>8/8</v>
      </c>
      <c r="S336" s="14"/>
      <c r="T336" s="14"/>
      <c r="U336" s="14"/>
      <c r="V336" s="15"/>
      <c r="W336" s="19"/>
      <c r="X336" s="12"/>
      <c r="Y336" s="31"/>
      <c r="Z336" s="31"/>
      <c r="AA336" s="32"/>
      <c r="AC336" s="31"/>
      <c r="AD336" s="31"/>
      <c r="BF336" s="12" t="s">
        <v>0</v>
      </c>
    </row>
    <row r="337" spans="1:58">
      <c r="A337" s="3" t="str">
        <f t="shared" si="59"/>
        <v>|PT|&gt;|8/8|シールド数|&gt;||</v>
      </c>
      <c r="B337" s="3" t="s">
        <v>0</v>
      </c>
      <c r="C337" s="3" t="s">
        <v>83</v>
      </c>
      <c r="D337" s="3" t="s">
        <v>18</v>
      </c>
      <c r="E337" s="3" t="s">
        <v>83</v>
      </c>
      <c r="F337" s="3" t="s">
        <v>115</v>
      </c>
      <c r="G337" s="3" t="s">
        <v>83</v>
      </c>
      <c r="H337" s="3" t="str">
        <f>IF(R336=0,"",R336)</f>
        <v>8/8</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*機械医学的召喚/Metallurgic Summonings</v>
      </c>
      <c r="B344" s="3" t="s">
        <v>0</v>
      </c>
      <c r="C344" s="3" t="str">
        <f>"*"&amp;R344&amp;"/"&amp;T344</f>
        <v>*機械医学的召喚/Metallurgic Summonings</v>
      </c>
      <c r="Q344" s="12" t="s">
        <v>9</v>
      </c>
      <c r="R344" s="13" t="str">
        <f>INDEX(AJ:AJ,W343+1)</f>
        <v>機械医学的召喚</v>
      </c>
      <c r="S344" s="14" t="s">
        <v>10</v>
      </c>
      <c r="T344" s="13" t="str">
        <f>INDEX(AK:AK,W343+1)</f>
        <v>Metallurgic Summonings</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青</v>
      </c>
      <c r="S345" s="18" t="s">
        <v>7</v>
      </c>
      <c r="T345" s="13" t="str">
        <f>INDEX(AG:AG,W343+1)</f>
        <v>神話レア</v>
      </c>
      <c r="U345" s="18" t="s">
        <v>8</v>
      </c>
      <c r="V345" s="13">
        <f>INDEX(AI:AI,W343+1)</f>
        <v>11</v>
      </c>
      <c r="W345" s="19"/>
      <c r="X345" s="13" t="str">
        <f>INDEX(AQ:AQ,W343+1)</f>
        <v>あなたが呪文を唱えたとき、あなたは飛行を持つ1/1の飛行機械・トークンを2体召喚する。</v>
      </c>
      <c r="Y345" s="31"/>
      <c r="Z345" s="31"/>
      <c r="AA345" s="32"/>
      <c r="AC345" s="14"/>
      <c r="AD345" s="14"/>
      <c r="BF345" s="12" t="s">
        <v>0</v>
      </c>
    </row>
    <row r="346" spans="1:58">
      <c r="A346" s="3" t="str">
        <f t="shared" si="59"/>
        <v>|色|青|レアリティ|神話レア|マナコスト|11|</v>
      </c>
      <c r="B346" s="3" t="s">
        <v>0</v>
      </c>
      <c r="C346" s="3" t="s">
        <v>83</v>
      </c>
      <c r="D346" s="7" t="s">
        <v>6</v>
      </c>
      <c r="E346" s="3" t="s">
        <v>83</v>
      </c>
      <c r="F346" s="3" t="str">
        <f>IF(R345=0,"",R345)</f>
        <v>青</v>
      </c>
      <c r="G346" s="3" t="s">
        <v>83</v>
      </c>
      <c r="H346" s="7" t="s">
        <v>92</v>
      </c>
      <c r="I346" s="3" t="s">
        <v>83</v>
      </c>
      <c r="J346" s="3" t="str">
        <f>IF(T345=0,"",T345)</f>
        <v>神話レア</v>
      </c>
      <c r="K346" s="3" t="s">
        <v>83</v>
      </c>
      <c r="L346" s="7" t="s">
        <v>93</v>
      </c>
      <c r="M346" s="3" t="s">
        <v>83</v>
      </c>
      <c r="N346" s="3">
        <f>IF(V345=0,"",V345)</f>
        <v>11</v>
      </c>
      <c r="O346" s="3" t="s">
        <v>83</v>
      </c>
      <c r="Q346" s="12" t="s">
        <v>11</v>
      </c>
      <c r="R346" s="13" t="str">
        <f>INDEX(AL:AL,W343+1)</f>
        <v>サポート</v>
      </c>
      <c r="S346" s="18" t="s">
        <v>94</v>
      </c>
      <c r="T346" s="13">
        <f>INDEX(AN:AN,W343+1)</f>
        <v>0</v>
      </c>
      <c r="U346" s="13">
        <f>INDEX(AO:AO,W343+1)</f>
        <v>0</v>
      </c>
      <c r="V346" s="13">
        <f>INDEX(AP:AP,W343+1)</f>
        <v>0</v>
      </c>
      <c r="W346" s="19"/>
      <c r="X346" s="13" t="str">
        <f>INDEX(AZ:AZ,W343+1)</f>
        <v>あな</v>
      </c>
      <c r="Y346" s="13" t="str">
        <f>INDEX(BA:BA,W343+1)</f>
        <v/>
      </c>
      <c r="Z346" s="13" t="str">
        <f>INDEX(BB:BB,W343+1)</f>
        <v/>
      </c>
      <c r="AA346" s="13">
        <f>INDEX(BC:BC,W343+1)</f>
        <v>0</v>
      </c>
      <c r="AC346" s="31"/>
      <c r="AD346" s="31"/>
      <c r="BF346" s="12" t="s">
        <v>0</v>
      </c>
    </row>
    <row r="347" spans="1:58">
      <c r="A347" s="3" t="str">
        <f t="shared" si="59"/>
        <v>|種別|サポート|サブタイプ||||</v>
      </c>
      <c r="B347" s="3" t="s">
        <v>0</v>
      </c>
      <c r="C347" s="3" t="s">
        <v>83</v>
      </c>
      <c r="D347" s="7" t="s">
        <v>11</v>
      </c>
      <c r="E347" s="3" t="s">
        <v>83</v>
      </c>
      <c r="F347" s="3" t="str">
        <f>IF(R346=0,"",R346)</f>
        <v>サポート</v>
      </c>
      <c r="G347" s="3" t="s">
        <v>83</v>
      </c>
      <c r="H347" s="7" t="s">
        <v>104</v>
      </c>
      <c r="I347" s="3" t="s">
        <v>83</v>
      </c>
      <c r="J347" s="3" t="str">
        <f>IF(T346=0,"",T346)</f>
        <v/>
      </c>
      <c r="K347" s="3" t="s">
        <v>83</v>
      </c>
      <c r="L347" s="3" t="str">
        <f>IF(U346=0,"",U346)</f>
        <v/>
      </c>
      <c r="M347" s="3" t="s">
        <v>83</v>
      </c>
      <c r="N347" s="3" t="str">
        <f>IF(V346=0,"",V346)</f>
        <v/>
      </c>
      <c r="O347" s="3" t="s">
        <v>83</v>
      </c>
      <c r="Q347" s="12" t="s">
        <v>105</v>
      </c>
      <c r="R347" s="13" t="str">
        <f>INDEX(BD:BD,W343+1)</f>
        <v>あなたが呪文を唱えたとき、あなたは飛行を持つ1/1の飛行機械・トークンを2体召喚する。</v>
      </c>
      <c r="S347" s="14"/>
      <c r="T347" s="14"/>
      <c r="U347" s="14"/>
      <c r="V347" s="15"/>
      <c r="W347" s="19"/>
      <c r="X347" s="11"/>
      <c r="Y347" s="11"/>
      <c r="Z347" s="11"/>
      <c r="AA347" s="33"/>
      <c r="AC347" s="31"/>
      <c r="AD347" s="31"/>
      <c r="BF347" s="12" t="s">
        <v>0</v>
      </c>
    </row>
    <row r="348" spans="1:58">
      <c r="A348" s="3" t="str">
        <f t="shared" si="59"/>
        <v>|テキスト|&gt;|&gt;|&gt;|&gt;|あなたが呪文を唱えたとき、あなたは飛行を持つ1/1の飛行機械・トークンを2体召喚する。|</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あなたが呪文を唱えたとき、あなたは飛行を持つ1/1の飛行機械・トークンを2体召喚する。</v>
      </c>
      <c r="O348" s="3" t="s">
        <v>83</v>
      </c>
      <c r="Q348" s="17" t="s">
        <v>27</v>
      </c>
      <c r="R348" s="13" t="str">
        <f>INDEX(BE:BE,W343+1)</f>
        <v>When you cast a spell, you summon 2 1/1 Thopter tokens with Flying.</v>
      </c>
      <c r="S348" s="14" t="s">
        <v>324</v>
      </c>
      <c r="T348" s="13" t="str">
        <f>IF(X348="","",X348&amp;IF(Y348="",""," "&amp;Y348)&amp;IF(Z348="",""," "&amp;Z348)&amp;IF(AA348="",""," "&amp;AA348))</f>
        <v/>
      </c>
      <c r="U348" s="14"/>
      <c r="V348" s="15"/>
      <c r="W348" s="19" t="s">
        <v>116</v>
      </c>
      <c r="X348" s="12" t="str">
        <f t="shared" ref="X348:AA348" si="63">IF(ISERROR(IF(LEN(X347)&gt;1,X347,VLOOKUP(X346,$AC:$AD,2,FALSE))),"",IF(LEN(X347)&gt;1,X347,VLOOKUP(X346,$AC:$AD,2,FALSE)))</f>
        <v/>
      </c>
      <c r="Y348" s="12" t="str">
        <f t="shared" si="63"/>
        <v/>
      </c>
      <c r="Z348" s="12" t="str">
        <f t="shared" si="63"/>
        <v/>
      </c>
      <c r="AA348" s="12" t="str">
        <f t="shared" si="63"/>
        <v> </v>
      </c>
      <c r="AC348" s="31"/>
      <c r="AD348" s="31"/>
      <c r="BF348" s="12" t="s">
        <v>0</v>
      </c>
    </row>
    <row r="349" spans="1:58">
      <c r="A349" s="3" t="str">
        <f t="shared" si="59"/>
        <v>|英テキスト|&gt;|&gt;|&gt;|&gt;|When you cast a spell, you summon 2 1/1 Thopter tokens with Flying.|</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When you cast a spell, you summon 2 1/1 Thopter tokens with Flying.</v>
      </c>
      <c r="O349" s="3" t="s">
        <v>83</v>
      </c>
      <c r="Q349" s="12" t="s">
        <v>18</v>
      </c>
      <c r="R349" s="13">
        <f>IF(INDEX(AX:AX,W343+1)="",0,INDEX(AX:AX,W343+1)&amp;"/"&amp;INDEX(AY:AY,W343+1))</f>
        <v>0</v>
      </c>
      <c r="S349" s="14"/>
      <c r="T349" s="14"/>
      <c r="U349" s="14"/>
      <c r="V349" s="15"/>
      <c r="W349" s="19"/>
      <c r="X349" s="12"/>
      <c r="Y349" s="31"/>
      <c r="Z349" s="31"/>
      <c r="AA349" s="32"/>
      <c r="AC349" s="31"/>
      <c r="AD349" s="31"/>
      <c r="BF349" s="12" t="s">
        <v>0</v>
      </c>
    </row>
    <row r="350" spans="1:58">
      <c r="A350" s="3" t="str">
        <f t="shared" si="59"/>
        <v>|PT|&gt;||シールド数|&gt;|3|</v>
      </c>
      <c r="B350" s="3" t="s">
        <v>0</v>
      </c>
      <c r="C350" s="3" t="s">
        <v>83</v>
      </c>
      <c r="D350" s="3" t="s">
        <v>18</v>
      </c>
      <c r="E350" s="3" t="s">
        <v>83</v>
      </c>
      <c r="F350" s="3" t="s">
        <v>115</v>
      </c>
      <c r="G350" s="3" t="s">
        <v>83</v>
      </c>
      <c r="H350" s="3" t="str">
        <f>IF(R349=0,"",R349)</f>
        <v/>
      </c>
      <c r="I350" s="3" t="s">
        <v>83</v>
      </c>
      <c r="J350" s="3" t="s">
        <v>134</v>
      </c>
      <c r="K350" s="3" t="s">
        <v>83</v>
      </c>
      <c r="L350" s="3" t="s">
        <v>115</v>
      </c>
      <c r="M350" s="3" t="s">
        <v>83</v>
      </c>
      <c r="N350" s="3">
        <f>IF(R350=0,"",R350)</f>
        <v>3</v>
      </c>
      <c r="O350" s="3" t="s">
        <v>83</v>
      </c>
      <c r="Q350" s="20" t="s">
        <v>19</v>
      </c>
      <c r="R350" s="13">
        <f>INDEX(AW:AW,W343+1)</f>
        <v>3</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青</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59"/>
        <v>|色|青|レアリティ||マナコスト||</v>
      </c>
      <c r="B359" s="3" t="s">
        <v>0</v>
      </c>
      <c r="C359" s="3" t="s">
        <v>83</v>
      </c>
      <c r="D359" s="7" t="s">
        <v>6</v>
      </c>
      <c r="E359" s="3" t="s">
        <v>83</v>
      </c>
      <c r="F359" s="3" t="str">
        <f>IF(R358=0,"",R358)</f>
        <v>青</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59"/>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59"/>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5">IF(ISERROR(IF(LEN(X360)&gt;1,X360,VLOOKUP(X359,$AC:$AD,2,FALSE))),"",IF(LEN(X360)&gt;1,X360,VLOOKUP(X359,$AC:$AD,2,FALSE)))</f>
        <v/>
      </c>
      <c r="Y361" s="12" t="str">
        <f t="shared" si="65"/>
        <v/>
      </c>
      <c r="Z361" s="12" t="str">
        <f t="shared" si="65"/>
        <v/>
      </c>
      <c r="AA361" s="12" t="str">
        <f t="shared" si="65"/>
        <v> </v>
      </c>
      <c r="AC361" s="31"/>
      <c r="AD361" s="31"/>
      <c r="BF361" s="12" t="s">
        <v>0</v>
      </c>
    </row>
    <row r="362" spans="1:58">
      <c r="A362" s="3" t="str">
        <f t="shared" si="59"/>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59"/>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青</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59"/>
        <v>|色|青|レアリティ||マナコスト||</v>
      </c>
      <c r="B372" s="3" t="s">
        <v>0</v>
      </c>
      <c r="C372" s="3" t="s">
        <v>83</v>
      </c>
      <c r="D372" s="7" t="s">
        <v>6</v>
      </c>
      <c r="E372" s="3" t="s">
        <v>83</v>
      </c>
      <c r="F372" s="3" t="str">
        <f>IF(R371=0,"",R371)</f>
        <v>青</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59"/>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59"/>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67">IF(ISERROR(IF(LEN(X373)&gt;1,X373,VLOOKUP(X372,$AC:$AD,2,FALSE))),"",IF(LEN(X373)&gt;1,X373,VLOOKUP(X372,$AC:$AD,2,FALSE)))</f>
        <v/>
      </c>
      <c r="Y374" s="12" t="str">
        <f t="shared" si="67"/>
        <v/>
      </c>
      <c r="Z374" s="12" t="str">
        <f t="shared" si="67"/>
        <v/>
      </c>
      <c r="AA374" s="12" t="str">
        <f t="shared" si="67"/>
        <v> </v>
      </c>
      <c r="AC374" s="31"/>
      <c r="AD374" s="31"/>
      <c r="BF374" s="12" t="s">
        <v>0</v>
      </c>
    </row>
    <row r="375" spans="1:58">
      <c r="A375" s="3" t="str">
        <f t="shared" si="59"/>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59"/>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青</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59"/>
        <v>|色|青|レアリティ||マナコスト||</v>
      </c>
      <c r="B385" s="3" t="s">
        <v>0</v>
      </c>
      <c r="C385" s="3" t="s">
        <v>83</v>
      </c>
      <c r="D385" s="7" t="s">
        <v>6</v>
      </c>
      <c r="E385" s="3" t="s">
        <v>83</v>
      </c>
      <c r="F385" s="3" t="str">
        <f>IF(R384=0,"",R384)</f>
        <v>青</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59"/>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59"/>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青</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0"/>
        <v>|色|青|レアリティ||マナコスト||</v>
      </c>
      <c r="B398" s="3" t="s">
        <v>0</v>
      </c>
      <c r="C398" s="3" t="s">
        <v>83</v>
      </c>
      <c r="D398" s="7" t="s">
        <v>6</v>
      </c>
      <c r="E398" s="3" t="s">
        <v>83</v>
      </c>
      <c r="F398" s="3" t="str">
        <f>IF(R397=0,"",R397)</f>
        <v>青</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0"/>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0"/>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青</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0"/>
        <v>|色|青|レアリティ||マナコスト||</v>
      </c>
      <c r="B411" s="3" t="s">
        <v>0</v>
      </c>
      <c r="C411" s="3" t="s">
        <v>83</v>
      </c>
      <c r="D411" s="7" t="s">
        <v>6</v>
      </c>
      <c r="E411" s="3" t="s">
        <v>83</v>
      </c>
      <c r="F411" s="3" t="str">
        <f>IF(R410=0,"",R410)</f>
        <v>青</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0"/>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0"/>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4">IF(ISERROR(IF(LEN(X412)&gt;1,X412,VLOOKUP(X411,$AC:$AD,2,FALSE))),"",IF(LEN(X412)&gt;1,X412,VLOOKUP(X411,$AC:$AD,2,FALSE)))</f>
        <v/>
      </c>
      <c r="Y413" s="12" t="str">
        <f t="shared" si="74"/>
        <v/>
      </c>
      <c r="Z413" s="12" t="str">
        <f t="shared" si="74"/>
        <v/>
      </c>
      <c r="AA413" s="12" t="str">
        <f t="shared" si="74"/>
        <v> </v>
      </c>
      <c r="AC413" s="31"/>
      <c r="AD413" s="31"/>
      <c r="BF413" s="12" t="s">
        <v>0</v>
      </c>
    </row>
    <row r="414" spans="1:58">
      <c r="A414" s="3" t="str">
        <f t="shared" si="70"/>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0"/>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青</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0"/>
        <v>|色|青|レアリティ||マナコスト||</v>
      </c>
      <c r="B424" s="3" t="s">
        <v>0</v>
      </c>
      <c r="C424" s="3" t="s">
        <v>83</v>
      </c>
      <c r="D424" s="7" t="s">
        <v>6</v>
      </c>
      <c r="E424" s="3" t="s">
        <v>83</v>
      </c>
      <c r="F424" s="3" t="str">
        <f>IF(R423=0,"",R423)</f>
        <v>青</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0"/>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0"/>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6">IF(ISERROR(IF(LEN(X425)&gt;1,X425,VLOOKUP(X424,$AC:$AD,2,FALSE))),"",IF(LEN(X425)&gt;1,X425,VLOOKUP(X424,$AC:$AD,2,FALSE)))</f>
        <v/>
      </c>
      <c r="Y426" s="12" t="str">
        <f t="shared" si="76"/>
        <v/>
      </c>
      <c r="Z426" s="12" t="str">
        <f t="shared" si="76"/>
        <v/>
      </c>
      <c r="AA426" s="12" t="str">
        <f t="shared" si="76"/>
        <v> </v>
      </c>
      <c r="AC426" s="31"/>
      <c r="AD426" s="31"/>
      <c r="BF426" s="12" t="s">
        <v>0</v>
      </c>
    </row>
    <row r="427" spans="1:58">
      <c r="A427" s="3" t="str">
        <f t="shared" si="70"/>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0"/>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青</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0"/>
        <v>|色|青|レアリティ||マナコスト||</v>
      </c>
      <c r="B437" s="3" t="s">
        <v>0</v>
      </c>
      <c r="C437" s="3" t="s">
        <v>83</v>
      </c>
      <c r="D437" s="7" t="s">
        <v>6</v>
      </c>
      <c r="E437" s="3" t="s">
        <v>83</v>
      </c>
      <c r="F437" s="3" t="str">
        <f>IF(R436=0,"",R436)</f>
        <v>青</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0"/>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0"/>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78">IF(ISERROR(IF(LEN(X438)&gt;1,X438,VLOOKUP(X437,$AC:$AD,2,FALSE))),"",IF(LEN(X438)&gt;1,X438,VLOOKUP(X437,$AC:$AD,2,FALSE)))</f>
        <v/>
      </c>
      <c r="Y439" s="12" t="str">
        <f t="shared" si="78"/>
        <v/>
      </c>
      <c r="Z439" s="12" t="str">
        <f t="shared" si="78"/>
        <v/>
      </c>
      <c r="AA439" s="12" t="str">
        <f t="shared" si="78"/>
        <v> </v>
      </c>
      <c r="AC439" s="31"/>
      <c r="AD439" s="31"/>
      <c r="BF439" s="12" t="s">
        <v>0</v>
      </c>
    </row>
    <row r="440" spans="1:58">
      <c r="A440" s="3" t="str">
        <f t="shared" si="70"/>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0"/>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青</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0"/>
        <v>|色|青|レアリティ||マナコスト||</v>
      </c>
      <c r="B450" s="3" t="s">
        <v>0</v>
      </c>
      <c r="C450" s="3" t="s">
        <v>83</v>
      </c>
      <c r="D450" s="7" t="s">
        <v>6</v>
      </c>
      <c r="E450" s="3" t="s">
        <v>83</v>
      </c>
      <c r="F450" s="3" t="str">
        <f>IF(R449=0,"",R449)</f>
        <v>青</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0"/>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0"/>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0">IF(ISERROR(IF(LEN(X451)&gt;1,X451,VLOOKUP(X450,$AC:$AD,2,FALSE))),"",IF(LEN(X451)&gt;1,X451,VLOOKUP(X450,$AC:$AD,2,FALSE)))</f>
        <v/>
      </c>
      <c r="Y452" s="12" t="str">
        <f t="shared" si="80"/>
        <v/>
      </c>
      <c r="Z452" s="12" t="str">
        <f t="shared" si="80"/>
        <v/>
      </c>
      <c r="AA452" s="12" t="str">
        <f t="shared" si="80"/>
        <v> </v>
      </c>
      <c r="AC452" s="31"/>
      <c r="AD452" s="31"/>
      <c r="BF452" s="12" t="s">
        <v>0</v>
      </c>
    </row>
    <row r="453" spans="1:58">
      <c r="A453" s="3" t="str">
        <f t="shared" si="70"/>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青</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1"/>
        <v>|色|青|レアリティ||マナコスト||</v>
      </c>
      <c r="B463" s="3" t="s">
        <v>0</v>
      </c>
      <c r="C463" s="3" t="s">
        <v>83</v>
      </c>
      <c r="D463" s="7" t="s">
        <v>6</v>
      </c>
      <c r="E463" s="3" t="s">
        <v>83</v>
      </c>
      <c r="F463" s="3" t="str">
        <f>IF(R462=0,"",R462)</f>
        <v>青</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1"/>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1"/>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3">IF(ISERROR(IF(LEN(X464)&gt;1,X464,VLOOKUP(X463,$AC:$AD,2,FALSE))),"",IF(LEN(X464)&gt;1,X464,VLOOKUP(X463,$AC:$AD,2,FALSE)))</f>
        <v/>
      </c>
      <c r="Y465" s="12" t="str">
        <f t="shared" si="83"/>
        <v/>
      </c>
      <c r="Z465" s="12" t="str">
        <f t="shared" si="83"/>
        <v/>
      </c>
      <c r="AA465" s="12" t="str">
        <f t="shared" si="83"/>
        <v> </v>
      </c>
      <c r="AC465" s="31"/>
      <c r="AD465" s="31"/>
      <c r="BF465" s="12" t="s">
        <v>0</v>
      </c>
    </row>
    <row r="466" spans="1:58">
      <c r="A466" s="3" t="str">
        <f t="shared" si="81"/>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1"/>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青</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1"/>
        <v>|色|青|レアリティ||マナコスト||</v>
      </c>
      <c r="B476" s="3" t="s">
        <v>0</v>
      </c>
      <c r="C476" s="3" t="s">
        <v>83</v>
      </c>
      <c r="D476" s="7" t="s">
        <v>6</v>
      </c>
      <c r="E476" s="3" t="s">
        <v>83</v>
      </c>
      <c r="F476" s="3" t="str">
        <f>IF(R475=0,"",R475)</f>
        <v>青</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1"/>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1"/>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1"/>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青</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1"/>
        <v>|色|青|レアリティ||マナコスト||</v>
      </c>
      <c r="B489" s="3" t="s">
        <v>0</v>
      </c>
      <c r="C489" s="3" t="s">
        <v>83</v>
      </c>
      <c r="D489" s="7" t="s">
        <v>6</v>
      </c>
      <c r="E489" s="3" t="s">
        <v>83</v>
      </c>
      <c r="F489" s="3" t="str">
        <f>IF(R488=0,"",R488)</f>
        <v>青</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1"/>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1"/>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87">IF(ISERROR(IF(LEN(X490)&gt;1,X490,VLOOKUP(X489,$AC:$AD,2,FALSE))),"",IF(LEN(X490)&gt;1,X490,VLOOKUP(X489,$AC:$AD,2,FALSE)))</f>
        <v/>
      </c>
      <c r="Y491" s="12" t="str">
        <f t="shared" si="87"/>
        <v/>
      </c>
      <c r="Z491" s="12" t="str">
        <f t="shared" si="87"/>
        <v/>
      </c>
      <c r="AA491" s="12" t="str">
        <f t="shared" si="87"/>
        <v> </v>
      </c>
      <c r="AC491" s="31"/>
      <c r="AD491" s="31"/>
      <c r="BF491" s="12" t="s">
        <v>0</v>
      </c>
    </row>
    <row r="492" spans="1:58">
      <c r="A492" s="3" t="str">
        <f t="shared" si="81"/>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1"/>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青</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1"/>
        <v>|色|青|レアリティ||マナコスト||</v>
      </c>
      <c r="B502" s="3" t="s">
        <v>0</v>
      </c>
      <c r="C502" s="3" t="s">
        <v>83</v>
      </c>
      <c r="D502" s="7" t="s">
        <v>6</v>
      </c>
      <c r="E502" s="3" t="s">
        <v>83</v>
      </c>
      <c r="F502" s="3" t="str">
        <f>IF(R501=0,"",R501)</f>
        <v>青</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1"/>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1"/>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1"/>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青</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1"/>
        <v>|色|青|レアリティ||マナコスト||</v>
      </c>
      <c r="B515" s="3" t="s">
        <v>0</v>
      </c>
      <c r="C515" s="3" t="s">
        <v>83</v>
      </c>
      <c r="D515" s="7" t="s">
        <v>6</v>
      </c>
      <c r="E515" s="3" t="s">
        <v>83</v>
      </c>
      <c r="F515" s="3" t="str">
        <f>IF(R514=0,"",R514)</f>
        <v>青</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1"/>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1"/>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2"/>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青</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2"/>
        <v>|色|青|レアリティ||マナコスト||</v>
      </c>
      <c r="B528" s="3" t="s">
        <v>0</v>
      </c>
      <c r="C528" s="3" t="s">
        <v>83</v>
      </c>
      <c r="D528" s="7" t="s">
        <v>6</v>
      </c>
      <c r="E528" s="3" t="s">
        <v>83</v>
      </c>
      <c r="F528" s="3" t="str">
        <f>IF(R527=0,"",R527)</f>
        <v>青</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2"/>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2"/>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青</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2"/>
        <v>|色|青|レアリティ||マナコスト||</v>
      </c>
      <c r="B541" s="3" t="s">
        <v>0</v>
      </c>
      <c r="C541" s="3" t="s">
        <v>83</v>
      </c>
      <c r="D541" s="7" t="s">
        <v>6</v>
      </c>
      <c r="E541" s="3" t="s">
        <v>83</v>
      </c>
      <c r="F541" s="3" t="str">
        <f>IF(R540=0,"",R540)</f>
        <v>青</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2"/>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2"/>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6">IF(ISERROR(IF(LEN(X542)&gt;1,X542,VLOOKUP(X541,$AC:$AD,2,FALSE))),"",IF(LEN(X542)&gt;1,X542,VLOOKUP(X541,$AC:$AD,2,FALSE)))</f>
        <v/>
      </c>
      <c r="Y543" s="12" t="str">
        <f t="shared" si="96"/>
        <v/>
      </c>
      <c r="Z543" s="12" t="str">
        <f t="shared" si="96"/>
        <v/>
      </c>
      <c r="AA543" s="12" t="str">
        <f t="shared" si="96"/>
        <v> </v>
      </c>
      <c r="AC543" s="31"/>
      <c r="AD543" s="31"/>
      <c r="BF543" s="12" t="s">
        <v>0</v>
      </c>
    </row>
    <row r="544" spans="1:58">
      <c r="A544" s="3" t="str">
        <f t="shared" si="92"/>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2"/>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青</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2"/>
        <v>|色|青|レアリティ||マナコスト||</v>
      </c>
      <c r="B554" s="3" t="s">
        <v>0</v>
      </c>
      <c r="C554" s="3" t="s">
        <v>83</v>
      </c>
      <c r="D554" s="7" t="s">
        <v>6</v>
      </c>
      <c r="E554" s="3" t="s">
        <v>83</v>
      </c>
      <c r="F554" s="3" t="str">
        <f>IF(R553=0,"",R553)</f>
        <v>青</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2"/>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2"/>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2"/>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青</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2"/>
        <v>|色|青|レアリティ||マナコスト||</v>
      </c>
      <c r="B567" s="3" t="s">
        <v>0</v>
      </c>
      <c r="C567" s="3" t="s">
        <v>83</v>
      </c>
      <c r="D567" s="7" t="s">
        <v>6</v>
      </c>
      <c r="E567" s="3" t="s">
        <v>83</v>
      </c>
      <c r="F567" s="3" t="str">
        <f>IF(R566=0,"",R566)</f>
        <v>青</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2"/>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2"/>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青</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|色|青|レアリティ||マナコスト||</v>
      </c>
      <c r="B580" s="3" t="s">
        <v>0</v>
      </c>
      <c r="C580" s="3" t="s">
        <v>83</v>
      </c>
      <c r="D580" s="7" t="s">
        <v>6</v>
      </c>
      <c r="E580" s="3" t="s">
        <v>83</v>
      </c>
      <c r="F580" s="3" t="str">
        <f>IF(R579=0,"",R579)</f>
        <v>青</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青</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|色|青|レアリティ||マナコスト||</v>
      </c>
      <c r="B593" s="3" t="s">
        <v>0</v>
      </c>
      <c r="C593" s="3" t="s">
        <v>83</v>
      </c>
      <c r="D593" s="7" t="s">
        <v>6</v>
      </c>
      <c r="E593" s="3" t="s">
        <v>83</v>
      </c>
      <c r="F593" s="3" t="str">
        <f>IF(R592=0,"",R592)</f>
        <v>青</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青</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|色|青|レアリティ||マナコスト||</v>
      </c>
      <c r="B606" s="3" t="s">
        <v>0</v>
      </c>
      <c r="C606" s="3" t="s">
        <v>83</v>
      </c>
      <c r="D606" s="7" t="s">
        <v>6</v>
      </c>
      <c r="E606" s="3" t="s">
        <v>83</v>
      </c>
      <c r="F606" s="3" t="str">
        <f>IF(R605=0,"",R605)</f>
        <v>青</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青</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|色|青|レアリティ||マナコスト||</v>
      </c>
      <c r="B619" s="3" t="s">
        <v>0</v>
      </c>
      <c r="C619" s="3" t="s">
        <v>83</v>
      </c>
      <c r="D619" s="7" t="s">
        <v>6</v>
      </c>
      <c r="E619" s="3" t="s">
        <v>83</v>
      </c>
      <c r="F619" s="3" t="str">
        <f>IF(R618=0,"",R618)</f>
        <v>青</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青</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|色|青|レアリティ||マナコスト||</v>
      </c>
      <c r="B632" s="3" t="s">
        <v>0</v>
      </c>
      <c r="C632" s="3" t="s">
        <v>83</v>
      </c>
      <c r="D632" s="7" t="s">
        <v>6</v>
      </c>
      <c r="E632" s="3" t="s">
        <v>83</v>
      </c>
      <c r="F632" s="3" t="str">
        <f>IF(R631=0,"",R631)</f>
        <v>青</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青</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|色|青|レアリティ||マナコスト||</v>
      </c>
      <c r="B645" s="3" t="s">
        <v>0</v>
      </c>
      <c r="C645" s="3" t="s">
        <v>83</v>
      </c>
      <c r="D645" s="7" t="s">
        <v>6</v>
      </c>
      <c r="E645" s="3" t="s">
        <v>83</v>
      </c>
      <c r="F645" s="3" t="str">
        <f>IF(R644=0,"",R644)</f>
        <v>青</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355" sqref="A6:A355"/>
    </sheetView>
  </sheetViews>
  <sheetFormatPr defaultColWidth="9" defaultRowHeight="13.5"/>
  <cols>
    <col min="1" max="1" width="35.8833333333333"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41</v>
      </c>
      <c r="AG2" s="4" t="s">
        <v>31</v>
      </c>
      <c r="AH2" s="4"/>
      <c r="AI2" s="4">
        <v>5</v>
      </c>
      <c r="AJ2" s="4" t="s">
        <v>587</v>
      </c>
      <c r="AK2" s="4" t="s">
        <v>160</v>
      </c>
      <c r="AL2" s="4" t="s">
        <v>34</v>
      </c>
      <c r="AM2" s="4"/>
      <c r="AN2" s="4" t="s">
        <v>588</v>
      </c>
      <c r="AO2" s="4" t="s">
        <v>36</v>
      </c>
      <c r="AP2" s="4"/>
      <c r="AQ2" s="4" t="s">
        <v>62</v>
      </c>
      <c r="AR2" s="4"/>
      <c r="AS2" s="4"/>
      <c r="AT2" s="40">
        <v>42767</v>
      </c>
      <c r="AU2" s="4"/>
      <c r="AV2" s="4"/>
      <c r="AW2" s="4"/>
      <c r="AX2" s="4">
        <v>2</v>
      </c>
      <c r="AY2" s="4">
        <v>1</v>
      </c>
      <c r="AZ2" s="4" t="str">
        <f t="shared" ref="AZ2:AZ51" si="0">LEFT(AQ2,2)</f>
        <v>この</v>
      </c>
      <c r="BA2" s="4" t="str">
        <f t="shared" ref="BA2:BA51" si="1">IF(ISERROR(FIND(" ",AQ2)),"",MID(AQ2,FIND(" ",AQ2)+1,2))</f>
        <v/>
      </c>
      <c r="BB2" s="4" t="str">
        <f t="shared" ref="BB2:BB51" si="2">IF(LEN(BA2)&gt;1,IF(ISERROR(FIND(" ",AQ2,FIND(" ",AQ2)+1)),"",MID(AQ2,FIND(" ",AQ2)+4,2)),"")</f>
        <v/>
      </c>
      <c r="BC2" s="4"/>
      <c r="BD2" s="4" t="str">
        <f t="shared" ref="BD2:BD51" si="3">IF(AQ2="","",AQ2&amp;IF(AR2="","","&amp;br;"&amp;AR2)&amp;IF(AS2="","","&amp;br;"&amp;AS2))</f>
        <v>このクリーチャーが戦場に出たとき、製造1を行う。</v>
      </c>
      <c r="BE2" s="33" t="str">
        <f>IF(AK2="","",VLOOKUP(AK2,BH:BJ,3,FALSE))</f>
        <v>When this creature enters the battlefield, Fabricate 1.</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41</v>
      </c>
      <c r="AG3" s="4" t="s">
        <v>31</v>
      </c>
      <c r="AH3" s="4"/>
      <c r="AI3" s="4">
        <v>10</v>
      </c>
      <c r="AJ3" s="4" t="s">
        <v>589</v>
      </c>
      <c r="AK3" s="4" t="s">
        <v>285</v>
      </c>
      <c r="AL3" s="4" t="s">
        <v>34</v>
      </c>
      <c r="AM3" s="4"/>
      <c r="AN3" s="4" t="s">
        <v>590</v>
      </c>
      <c r="AO3" s="4"/>
      <c r="AP3" s="4"/>
      <c r="AQ3" s="4" t="s">
        <v>591</v>
      </c>
      <c r="AR3" s="4"/>
      <c r="AS3" s="4"/>
      <c r="AT3" s="40">
        <v>42738</v>
      </c>
      <c r="AU3" s="4"/>
      <c r="AV3" s="4"/>
      <c r="AW3" s="4"/>
      <c r="AX3" s="4">
        <v>1</v>
      </c>
      <c r="AY3" s="4">
        <v>3</v>
      </c>
      <c r="AZ3" s="4" t="str">
        <f t="shared" si="0"/>
        <v>この</v>
      </c>
      <c r="BA3" s="4" t="str">
        <f t="shared" si="1"/>
        <v/>
      </c>
      <c r="BB3" s="4" t="str">
        <f t="shared" si="2"/>
        <v/>
      </c>
      <c r="BC3" s="4"/>
      <c r="BD3" s="4" t="str">
        <f t="shared" si="3"/>
        <v>このクリーチャーが戦場に出たとき、あなたがコントロールしていて最後に破壊されたカードをあなたの手札に戻す。</v>
      </c>
      <c r="BE3" s="33" t="str">
        <f>IF(AK3="","",VLOOKUP(AK3,BH:BJ,3,FALSE))</f>
        <v>When this creature enters the battlefield, the last colorless card you controlled that was Destroyed is Returned to your hand.</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41</v>
      </c>
      <c r="AG4" s="4" t="s">
        <v>31</v>
      </c>
      <c r="AH4" s="4"/>
      <c r="AI4" s="4">
        <v>7</v>
      </c>
      <c r="AJ4" s="4" t="s">
        <v>592</v>
      </c>
      <c r="AK4" s="4" t="s">
        <v>316</v>
      </c>
      <c r="AL4" s="4" t="s">
        <v>34</v>
      </c>
      <c r="AM4" s="4"/>
      <c r="AN4" s="4" t="s">
        <v>593</v>
      </c>
      <c r="AO4" s="4"/>
      <c r="AP4" s="4"/>
      <c r="AQ4" s="4" t="s">
        <v>50</v>
      </c>
      <c r="AR4" s="4" t="s">
        <v>594</v>
      </c>
      <c r="AS4" s="4"/>
      <c r="AT4" s="40">
        <v>42767</v>
      </c>
      <c r="AU4" s="4"/>
      <c r="AV4" s="4"/>
      <c r="AW4" s="4"/>
      <c r="AX4" s="4">
        <v>2</v>
      </c>
      <c r="AY4" s="4">
        <v>1</v>
      </c>
      <c r="AZ4" s="4" t="str">
        <f t="shared" si="0"/>
        <v>飛行</v>
      </c>
      <c r="BA4" s="4" t="str">
        <f t="shared" si="1"/>
        <v/>
      </c>
      <c r="BB4" s="4" t="str">
        <f t="shared" si="2"/>
        <v/>
      </c>
      <c r="BC4" s="4"/>
      <c r="BD4" s="4" t="str">
        <f t="shared" si="3"/>
        <v>飛行&amp;br;あなたが戦場に出ている無色のクリーチャーをコントロールしている間、このクリーチャーは+1/0の修整を受ける。</v>
      </c>
      <c r="BE4" s="33" t="str">
        <f>IF(AK4="","",VLOOKUP(AK4,BH:BJ,3,FALSE))</f>
        <v>This creature gets +1/0 while you control a colorless creature on the battlefield.</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41</v>
      </c>
      <c r="AG5" s="4" t="s">
        <v>31</v>
      </c>
      <c r="AH5" s="4"/>
      <c r="AI5" s="4">
        <v>11</v>
      </c>
      <c r="AJ5" s="4" t="s">
        <v>595</v>
      </c>
      <c r="AK5" s="4" t="s">
        <v>362</v>
      </c>
      <c r="AL5" s="4" t="s">
        <v>34</v>
      </c>
      <c r="AM5" s="4"/>
      <c r="AN5" s="4" t="s">
        <v>588</v>
      </c>
      <c r="AO5" s="4" t="s">
        <v>520</v>
      </c>
      <c r="AP5" s="4"/>
      <c r="AQ5" s="4" t="s">
        <v>79</v>
      </c>
      <c r="AR5" s="4" t="s">
        <v>596</v>
      </c>
      <c r="AS5" s="4"/>
      <c r="AT5" s="40">
        <v>42795</v>
      </c>
      <c r="AU5" s="4"/>
      <c r="AV5" s="4"/>
      <c r="AW5" s="4"/>
      <c r="AX5" s="4">
        <v>3</v>
      </c>
      <c r="AY5" s="4">
        <v>1</v>
      </c>
      <c r="AZ5" s="4" t="str">
        <f t="shared" si="0"/>
        <v>ディ</v>
      </c>
      <c r="BA5" s="4" t="str">
        <f t="shared" si="1"/>
        <v/>
      </c>
      <c r="BB5" s="4" t="str">
        <f t="shared" si="2"/>
        <v/>
      </c>
      <c r="BC5" s="4"/>
      <c r="BD5" s="4" t="str">
        <f t="shared" si="3"/>
        <v>ディフェンダー&amp;br;このクリーチャーが死亡したとき、あなたがコントロールする最初のクリーチャーは+1/+1の修整を受ける。</v>
      </c>
      <c r="BE5" s="33" t="str">
        <f>IF(AK5="","",VLOOKUP(AK5,BH:BJ,3,FALSE))</f>
        <v>When this creature dies, the first creature you control gets +1/+1.</v>
      </c>
      <c r="BF5" s="12" t="s">
        <v>0</v>
      </c>
      <c r="BG5" s="3">
        <v>4</v>
      </c>
      <c r="BH5" s="3" t="s">
        <v>71</v>
      </c>
      <c r="BI5" s="3" t="s">
        <v>39</v>
      </c>
      <c r="BJ5" s="3" t="s">
        <v>72</v>
      </c>
    </row>
    <row r="6" spans="1:62">
      <c r="A6" s="3" t="str">
        <f t="shared" ref="A6:A69" si="4">CONCATENATE(C6,D6,E6,F6,G6,H6,I6,J6,K6,L6,M6,N6,O6,P6)</f>
        <v>*霊基体の野心家/Ambitious Aetherborn</v>
      </c>
      <c r="B6" s="3" t="s">
        <v>0</v>
      </c>
      <c r="C6" s="3" t="str">
        <f>"*"&amp;R6&amp;"/"&amp;T6</f>
        <v>*霊基体の野心家/Ambitious Aetherborn</v>
      </c>
      <c r="Q6" s="12" t="s">
        <v>9</v>
      </c>
      <c r="R6" s="13" t="str">
        <f>INDEX(AJ:AJ,W5+1)</f>
        <v>霊基体の野心家</v>
      </c>
      <c r="S6" s="14" t="s">
        <v>10</v>
      </c>
      <c r="T6" s="13" t="str">
        <f>INDEX(AK:AK,W5+1)</f>
        <v>Ambitious Aetherborn</v>
      </c>
      <c r="U6" s="14"/>
      <c r="V6" s="15"/>
      <c r="W6" s="16"/>
      <c r="X6" s="12"/>
      <c r="Y6" s="31"/>
      <c r="Z6" s="31"/>
      <c r="AA6" s="32"/>
      <c r="AB6" s="3" t="s">
        <v>73</v>
      </c>
      <c r="AC6" s="3" t="s">
        <v>74</v>
      </c>
      <c r="AD6" s="19" t="s">
        <v>75</v>
      </c>
      <c r="AE6" s="27">
        <v>5</v>
      </c>
      <c r="AF6" s="28" t="s">
        <v>41</v>
      </c>
      <c r="AG6" s="4" t="s">
        <v>31</v>
      </c>
      <c r="AH6" s="4"/>
      <c r="AI6" s="4">
        <v>8</v>
      </c>
      <c r="AJ6" s="4" t="s">
        <v>597</v>
      </c>
      <c r="AK6" s="4" t="s">
        <v>380</v>
      </c>
      <c r="AL6" s="4" t="s">
        <v>34</v>
      </c>
      <c r="AM6" s="4"/>
      <c r="AN6" s="4" t="s">
        <v>69</v>
      </c>
      <c r="AO6" s="4" t="s">
        <v>36</v>
      </c>
      <c r="AP6" s="4"/>
      <c r="AQ6" s="4" t="s">
        <v>4</v>
      </c>
      <c r="AR6" s="4" t="s">
        <v>62</v>
      </c>
      <c r="AS6" s="4"/>
      <c r="AT6" s="40">
        <v>42795</v>
      </c>
      <c r="AU6" s="4"/>
      <c r="AV6" s="4"/>
      <c r="AW6" s="4"/>
      <c r="AX6" s="4">
        <v>3</v>
      </c>
      <c r="AY6" s="4">
        <v>1</v>
      </c>
      <c r="AZ6" s="4" t="str">
        <f t="shared" si="0"/>
        <v>威迫</v>
      </c>
      <c r="BA6" s="4" t="str">
        <f t="shared" si="1"/>
        <v/>
      </c>
      <c r="BB6" s="4" t="str">
        <f t="shared" si="2"/>
        <v/>
      </c>
      <c r="BC6" s="4"/>
      <c r="BD6" s="4" t="str">
        <f t="shared" si="3"/>
        <v>威迫&amp;br;このクリーチャーが戦場に出たとき、製造1を行う。</v>
      </c>
      <c r="BE6" s="33" t="str">
        <f>IF(AK6="","",VLOOKUP(AK6,BH:BJ,3,FALSE))</f>
        <v>Menace.&amp;br;When this creature enters the battlefield, Fabricate 1.</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黒</v>
      </c>
      <c r="S7" s="18" t="s">
        <v>7</v>
      </c>
      <c r="T7" s="13" t="str">
        <f>INDEX(AG:AG,W5+1)</f>
        <v>コモン</v>
      </c>
      <c r="U7" s="18" t="s">
        <v>8</v>
      </c>
      <c r="V7" s="13">
        <f>INDEX(AI:AI,W5+1)</f>
        <v>5</v>
      </c>
      <c r="W7" s="19"/>
      <c r="X7" s="13" t="str">
        <f>INDEX(AQ:AQ,W5+1)</f>
        <v>このクリーチャーが戦場に出たとき、製造1を行う。</v>
      </c>
      <c r="Y7" s="31"/>
      <c r="Z7" s="31"/>
      <c r="AA7" s="32"/>
      <c r="AB7" s="3" t="s">
        <v>85</v>
      </c>
      <c r="AC7" s="3" t="s">
        <v>86</v>
      </c>
      <c r="AD7" s="19" t="s">
        <v>87</v>
      </c>
      <c r="AE7" s="27">
        <v>6</v>
      </c>
      <c r="AF7" s="28" t="s">
        <v>41</v>
      </c>
      <c r="AG7" s="4" t="s">
        <v>31</v>
      </c>
      <c r="AH7" s="4"/>
      <c r="AI7" s="4">
        <v>11</v>
      </c>
      <c r="AJ7" s="4" t="s">
        <v>598</v>
      </c>
      <c r="AK7" s="4" t="s">
        <v>398</v>
      </c>
      <c r="AL7" s="4" t="s">
        <v>34</v>
      </c>
      <c r="AM7" s="4"/>
      <c r="AN7" s="4" t="s">
        <v>69</v>
      </c>
      <c r="AO7" s="4" t="s">
        <v>520</v>
      </c>
      <c r="AP7" s="4"/>
      <c r="AQ7" s="4" t="s">
        <v>599</v>
      </c>
      <c r="AR7" s="4"/>
      <c r="AS7" s="4"/>
      <c r="AT7" s="40">
        <v>42736</v>
      </c>
      <c r="AU7" s="4"/>
      <c r="AV7" s="4"/>
      <c r="AW7" s="4"/>
      <c r="AX7" s="4">
        <v>1</v>
      </c>
      <c r="AY7" s="4">
        <v>1</v>
      </c>
      <c r="AZ7" s="4" t="str">
        <f t="shared" si="0"/>
        <v>この</v>
      </c>
      <c r="BA7" s="4" t="str">
        <f t="shared" si="1"/>
        <v/>
      </c>
      <c r="BB7" s="4" t="str">
        <f t="shared" si="2"/>
        <v/>
      </c>
      <c r="BC7" s="4"/>
      <c r="BD7" s="4" t="str">
        <f t="shared" si="3"/>
        <v>このクリーチャーが攻撃したとき、あなたは1点のライフを得て、対戦相手は1点のダメージを受ける。</v>
      </c>
      <c r="BE7" s="33" t="str">
        <f>IF(AK7="","",VLOOKUP(AK7,BH:BJ,3,FALSE))</f>
        <v>When this creature attacks, you gain 1 life and your opponent takes 1 damage.</v>
      </c>
      <c r="BF7" s="12" t="s">
        <v>0</v>
      </c>
      <c r="BG7" s="3">
        <v>6</v>
      </c>
      <c r="BH7" s="3" t="s">
        <v>90</v>
      </c>
      <c r="BI7" s="3" t="s">
        <v>39</v>
      </c>
      <c r="BJ7" s="3" t="s">
        <v>91</v>
      </c>
    </row>
    <row r="8" spans="1:62">
      <c r="A8" s="3" t="str">
        <f t="shared" si="4"/>
        <v>|色|黒|レアリティ|コモン|マナコスト|5|</v>
      </c>
      <c r="B8" s="3" t="s">
        <v>0</v>
      </c>
      <c r="C8" s="3" t="s">
        <v>83</v>
      </c>
      <c r="D8" s="7" t="s">
        <v>6</v>
      </c>
      <c r="E8" s="3" t="s">
        <v>83</v>
      </c>
      <c r="F8" s="3" t="str">
        <f>IF(R7=0,"",R7)</f>
        <v>黒</v>
      </c>
      <c r="G8" s="3" t="s">
        <v>83</v>
      </c>
      <c r="H8" s="7" t="s">
        <v>92</v>
      </c>
      <c r="I8" s="3" t="s">
        <v>83</v>
      </c>
      <c r="J8" s="3" t="str">
        <f>IF(T7=0,"",T7)</f>
        <v>コモン</v>
      </c>
      <c r="K8" s="3" t="s">
        <v>83</v>
      </c>
      <c r="L8" s="7" t="s">
        <v>93</v>
      </c>
      <c r="M8" s="3" t="s">
        <v>83</v>
      </c>
      <c r="N8" s="3">
        <f>IF(V7=0,"",V7)</f>
        <v>5</v>
      </c>
      <c r="O8" s="3" t="s">
        <v>83</v>
      </c>
      <c r="Q8" s="12" t="s">
        <v>11</v>
      </c>
      <c r="R8" s="13" t="str">
        <f>INDEX(AL:AL,W5+1)</f>
        <v>クリーチャー</v>
      </c>
      <c r="S8" s="18" t="s">
        <v>94</v>
      </c>
      <c r="T8" s="13" t="str">
        <f>INDEX(AN:AN,W5+1)</f>
        <v>霊基体</v>
      </c>
      <c r="U8" s="13" t="str">
        <f>INDEX(AO:AO,W5+1)</f>
        <v>工匠</v>
      </c>
      <c r="V8" s="13">
        <f>INDEX(AP:AP,W5+1)</f>
        <v>0</v>
      </c>
      <c r="W8" s="19"/>
      <c r="X8" s="13" t="str">
        <f>INDEX(AZ:AZ,W5+1)</f>
        <v>この</v>
      </c>
      <c r="Y8" s="13" t="str">
        <f>INDEX(BA:BA,W5+1)</f>
        <v/>
      </c>
      <c r="Z8" s="13" t="str">
        <f>INDEX(BB:BB,W5+1)</f>
        <v/>
      </c>
      <c r="AA8" s="13">
        <f>INDEX(BC:BC,W5+1)</f>
        <v>0</v>
      </c>
      <c r="AB8" s="3" t="s">
        <v>95</v>
      </c>
      <c r="AC8" s="3" t="s">
        <v>96</v>
      </c>
      <c r="AD8" s="19" t="s">
        <v>97</v>
      </c>
      <c r="AE8" s="27">
        <v>7</v>
      </c>
      <c r="AF8" s="28" t="s">
        <v>41</v>
      </c>
      <c r="AG8" s="4" t="s">
        <v>31</v>
      </c>
      <c r="AH8" s="4"/>
      <c r="AI8" s="4">
        <v>8</v>
      </c>
      <c r="AJ8" s="4" t="s">
        <v>600</v>
      </c>
      <c r="AK8" s="4" t="s">
        <v>486</v>
      </c>
      <c r="AL8" s="4" t="s">
        <v>34</v>
      </c>
      <c r="AM8" s="4"/>
      <c r="AN8" s="4" t="s">
        <v>601</v>
      </c>
      <c r="AO8" s="4"/>
      <c r="AP8" s="4"/>
      <c r="AQ8" s="4" t="s">
        <v>51</v>
      </c>
      <c r="AR8" s="4" t="s">
        <v>101</v>
      </c>
      <c r="AS8" s="4"/>
      <c r="AT8" s="40">
        <v>42737</v>
      </c>
      <c r="AU8" s="4"/>
      <c r="AV8" s="4"/>
      <c r="AW8" s="4"/>
      <c r="AX8" s="4">
        <v>1</v>
      </c>
      <c r="AY8" s="4">
        <v>2</v>
      </c>
      <c r="AZ8" s="4" t="str">
        <f t="shared" si="0"/>
        <v>この</v>
      </c>
      <c r="BA8" s="4" t="str">
        <f t="shared" si="1"/>
        <v/>
      </c>
      <c r="BB8" s="4" t="str">
        <f t="shared" si="2"/>
        <v/>
      </c>
      <c r="BC8" s="4"/>
      <c r="BD8" s="4" t="str">
        <f t="shared" si="3"/>
        <v>このクリーチャーが戦場に出たとき、エネルギー化2を行う。&amp;br;超過2：このクリーチャーは+1/+1の修整を受ける。</v>
      </c>
      <c r="BE8" s="33" t="str">
        <f>IF(AK8="","",VLOOKUP(AK8,BH:BJ,3,FALSE))</f>
        <v>When this creature enters the battlefield, Energize 2.&amp;br;Overload 2: This creature gets +1/+1.</v>
      </c>
      <c r="BF8" s="12" t="s">
        <v>0</v>
      </c>
      <c r="BG8" s="3">
        <v>7</v>
      </c>
      <c r="BH8" s="3" t="s">
        <v>102</v>
      </c>
      <c r="BI8" s="3" t="s">
        <v>39</v>
      </c>
      <c r="BJ8" s="3" t="s">
        <v>103</v>
      </c>
    </row>
    <row r="9" spans="1:62">
      <c r="A9" s="3" t="str">
        <f t="shared" si="4"/>
        <v>|種別|クリーチャー|サブタイプ|霊基体|工匠||</v>
      </c>
      <c r="B9" s="3" t="s">
        <v>0</v>
      </c>
      <c r="C9" s="3" t="s">
        <v>83</v>
      </c>
      <c r="D9" s="7" t="s">
        <v>11</v>
      </c>
      <c r="E9" s="3" t="s">
        <v>83</v>
      </c>
      <c r="F9" s="3" t="str">
        <f>IF(R8=0,"",R8)</f>
        <v>クリーチャー</v>
      </c>
      <c r="G9" s="3" t="s">
        <v>83</v>
      </c>
      <c r="H9" s="7" t="s">
        <v>104</v>
      </c>
      <c r="I9" s="3" t="s">
        <v>83</v>
      </c>
      <c r="J9" s="3" t="str">
        <f>IF(T8=0,"",T8)</f>
        <v>霊基体</v>
      </c>
      <c r="K9" s="3" t="s">
        <v>83</v>
      </c>
      <c r="L9" s="3" t="str">
        <f>IF(U8=0,"",U8)</f>
        <v>工匠</v>
      </c>
      <c r="M9" s="3" t="s">
        <v>83</v>
      </c>
      <c r="N9" s="3" t="str">
        <f>IF(V8=0,"",V8)</f>
        <v/>
      </c>
      <c r="O9" s="3" t="s">
        <v>83</v>
      </c>
      <c r="Q9" s="12" t="s">
        <v>105</v>
      </c>
      <c r="R9" s="13" t="str">
        <f>INDEX(BD:BD,W5+1)</f>
        <v>このクリーチャーが戦場に出たとき、製造1を行う。</v>
      </c>
      <c r="S9" s="14"/>
      <c r="T9" s="14"/>
      <c r="U9" s="14"/>
      <c r="V9" s="15"/>
      <c r="W9" s="19"/>
      <c r="X9" s="11" t="s">
        <v>0</v>
      </c>
      <c r="Y9" s="11"/>
      <c r="Z9" s="11"/>
      <c r="AA9" s="33" t="s">
        <v>0</v>
      </c>
      <c r="AB9" s="3" t="s">
        <v>106</v>
      </c>
      <c r="AC9" s="3" t="s">
        <v>107</v>
      </c>
      <c r="AD9" s="19" t="s">
        <v>108</v>
      </c>
      <c r="AE9" s="27">
        <v>8</v>
      </c>
      <c r="AF9" s="28" t="s">
        <v>41</v>
      </c>
      <c r="AG9" s="4" t="s">
        <v>31</v>
      </c>
      <c r="AH9" s="4"/>
      <c r="AI9" s="4">
        <v>5</v>
      </c>
      <c r="AJ9" s="4" t="s">
        <v>602</v>
      </c>
      <c r="AK9" s="4" t="s">
        <v>279</v>
      </c>
      <c r="AL9" s="4" t="s">
        <v>111</v>
      </c>
      <c r="AM9" s="4"/>
      <c r="AN9" s="4"/>
      <c r="AO9" s="4"/>
      <c r="AP9" s="4"/>
      <c r="AQ9" s="4" t="s">
        <v>603</v>
      </c>
      <c r="AR9" s="4" t="s">
        <v>604</v>
      </c>
      <c r="AS9" s="4"/>
      <c r="AT9" s="40"/>
      <c r="AU9" s="4"/>
      <c r="AV9" s="4"/>
      <c r="AW9" s="4"/>
      <c r="AX9" s="4" t="s">
        <v>54</v>
      </c>
      <c r="AY9" s="4" t="s">
        <v>54</v>
      </c>
      <c r="AZ9" s="4" t="str">
        <f t="shared" si="0"/>
        <v>エネ</v>
      </c>
      <c r="BA9" s="4" t="str">
        <f t="shared" si="1"/>
        <v/>
      </c>
      <c r="BB9" s="4" t="str">
        <f t="shared" si="2"/>
        <v/>
      </c>
      <c r="BC9" s="4"/>
      <c r="BD9" s="4" t="str">
        <f t="shared" si="3"/>
        <v>エネルギー化1を行う。&amp;br;クリーチャー1体を対象とする。あなたのターン終了時まで、それは-X/-Xの修整を受ける。Xはエネルギー化ジェムの総数に等しい。その後、ボードからすべてのエネルギーを取り除く。</v>
      </c>
      <c r="BE9" s="33" t="str">
        <f>IF(AK9="","",VLOOKUP(AK9,BH:BJ,3,FALSE))</f>
        <v>Energize 1.&amp;br;Target creature gets -X/-X until the end of your turn, where X is equal to the amount of Energize gems, then remove all Energy from the board.</v>
      </c>
      <c r="BF9" s="12" t="s">
        <v>0</v>
      </c>
      <c r="BG9" s="3">
        <v>8</v>
      </c>
      <c r="BH9" s="3" t="s">
        <v>113</v>
      </c>
      <c r="BI9" s="3" t="s">
        <v>39</v>
      </c>
      <c r="BJ9" s="3" t="s">
        <v>114</v>
      </c>
    </row>
    <row r="10" spans="1:62">
      <c r="A10" s="3" t="str">
        <f t="shared" si="4"/>
        <v>|テキスト|&gt;|&gt;|&gt;|&gt;|このクリーチャーが戦場に出たとき、製造1を行う。|</v>
      </c>
      <c r="B10" s="3" t="s">
        <v>0</v>
      </c>
      <c r="C10" s="3" t="s">
        <v>83</v>
      </c>
      <c r="D10" s="7" t="s">
        <v>105</v>
      </c>
      <c r="E10" s="3" t="s">
        <v>83</v>
      </c>
      <c r="F10" s="7" t="s">
        <v>115</v>
      </c>
      <c r="G10" s="3" t="s">
        <v>83</v>
      </c>
      <c r="H10" s="7" t="s">
        <v>115</v>
      </c>
      <c r="I10" s="3" t="s">
        <v>83</v>
      </c>
      <c r="J10" s="7" t="s">
        <v>115</v>
      </c>
      <c r="K10" s="3" t="s">
        <v>83</v>
      </c>
      <c r="L10" s="7" t="s">
        <v>115</v>
      </c>
      <c r="M10" s="3" t="s">
        <v>83</v>
      </c>
      <c r="N10" s="3" t="str">
        <f>IF(R9=0,"",R9)</f>
        <v>このクリーチャーが戦場に出たとき、製造1を行う。</v>
      </c>
      <c r="O10" s="3" t="s">
        <v>83</v>
      </c>
      <c r="Q10" s="17" t="s">
        <v>27</v>
      </c>
      <c r="R10" s="13" t="str">
        <f>INDEX(BE:BE,W5+1)</f>
        <v>When this creature enters the battlefield, Fabricate 1.</v>
      </c>
      <c r="S10" s="12" t="s">
        <v>116</v>
      </c>
      <c r="T10" s="13" t="str">
        <f>IF(X10="","",X10&amp;IF(Y10="",""," "&amp;Y10)&amp;IF(Z10="",""," "&amp;Z10)&amp;IF(AA10="",""," "&amp;AA10))</f>
        <v/>
      </c>
      <c r="U10" s="14"/>
      <c r="V10" s="15"/>
      <c r="W10" s="19" t="s">
        <v>116</v>
      </c>
      <c r="X10" s="12" t="str">
        <f t="shared" ref="X10:AA10" si="6">IF(ISERROR(IF(LEN(X9)&gt;1,X9,VLOOKUP(X8,$AC:$AD,2,FALSE))),"",IF(LEN(X9)&gt;1,X9,VLOOKUP(X8,$AC:$AD,2,FALSE)))</f>
        <v/>
      </c>
      <c r="Y10" s="12" t="str">
        <f t="shared" si="6"/>
        <v/>
      </c>
      <c r="Z10" s="12" t="str">
        <f t="shared" si="6"/>
        <v/>
      </c>
      <c r="AA10" s="12" t="str">
        <f t="shared" si="6"/>
        <v> </v>
      </c>
      <c r="AB10" s="3" t="s">
        <v>117</v>
      </c>
      <c r="AC10" s="3" t="s">
        <v>118</v>
      </c>
      <c r="AD10" s="19" t="s">
        <v>119</v>
      </c>
      <c r="AE10" s="27">
        <v>9</v>
      </c>
      <c r="AF10" s="28" t="s">
        <v>41</v>
      </c>
      <c r="AG10" s="4" t="s">
        <v>31</v>
      </c>
      <c r="AH10" s="4"/>
      <c r="AI10" s="4">
        <v>4</v>
      </c>
      <c r="AJ10" s="4" t="s">
        <v>605</v>
      </c>
      <c r="AK10" s="4" t="s">
        <v>364</v>
      </c>
      <c r="AL10" s="4" t="s">
        <v>111</v>
      </c>
      <c r="AM10" s="4"/>
      <c r="AN10" s="4"/>
      <c r="AO10" s="4"/>
      <c r="AP10" s="4"/>
      <c r="AQ10" s="4" t="s">
        <v>606</v>
      </c>
      <c r="AR10" s="4"/>
      <c r="AS10" s="4"/>
      <c r="AT10" s="40"/>
      <c r="AU10" s="4"/>
      <c r="AV10" s="4"/>
      <c r="AW10" s="4"/>
      <c r="AX10" s="4" t="s">
        <v>54</v>
      </c>
      <c r="AY10" s="4" t="s">
        <v>54</v>
      </c>
      <c r="AZ10" s="4" t="str">
        <f t="shared" si="0"/>
        <v>あな</v>
      </c>
      <c r="BA10" s="4" t="str">
        <f t="shared" si="1"/>
        <v/>
      </c>
      <c r="BB10" s="4" t="str">
        <f t="shared" si="2"/>
        <v/>
      </c>
      <c r="BC10" s="4"/>
      <c r="BD10" s="4" t="str">
        <f t="shared" si="3"/>
        <v>あなたはカードを2枚引き、4点のダメージを受ける。エネルギー化2を行う。</v>
      </c>
      <c r="BE10" s="33" t="str">
        <f>IF(AK10="","",VLOOKUP(AK10,BH:BJ,3,FALSE))</f>
        <v>You draw 2 cards, you take 4 damage and Energize 2.</v>
      </c>
      <c r="BF10" s="12" t="s">
        <v>0</v>
      </c>
      <c r="BG10" s="3">
        <v>9</v>
      </c>
      <c r="BH10" s="3" t="s">
        <v>123</v>
      </c>
      <c r="BI10" s="3" t="s">
        <v>39</v>
      </c>
      <c r="BJ10" s="3" t="s">
        <v>124</v>
      </c>
    </row>
    <row r="11" spans="1:62">
      <c r="A11" s="3" t="str">
        <f t="shared" si="4"/>
        <v>|英テキスト|&gt;|&gt;|&gt;|&gt;|When this creature enters the battlefield, Fabricate 1.|</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this creature enters the battlefield, Fabricate 1.</v>
      </c>
      <c r="O11" s="3" t="s">
        <v>83</v>
      </c>
      <c r="Q11" s="12" t="s">
        <v>18</v>
      </c>
      <c r="R11" s="13" t="str">
        <f>IF(INDEX(AX:AX,W5+1)="",0,INDEX(AX:AX,W5+1)&amp;"/"&amp;INDEX(AY:AY,W5+1))</f>
        <v>2/1</v>
      </c>
      <c r="S11" s="14"/>
      <c r="T11" s="14"/>
      <c r="U11" s="14"/>
      <c r="V11" s="15"/>
      <c r="W11" s="19"/>
      <c r="X11" s="12"/>
      <c r="Y11" s="31"/>
      <c r="Z11" s="31"/>
      <c r="AA11" s="32"/>
      <c r="AB11" s="3" t="s">
        <v>126</v>
      </c>
      <c r="AC11" s="3" t="s">
        <v>127</v>
      </c>
      <c r="AD11" s="19" t="s">
        <v>128</v>
      </c>
      <c r="AE11" s="27">
        <v>10</v>
      </c>
      <c r="AF11" s="28" t="s">
        <v>41</v>
      </c>
      <c r="AG11" s="4" t="s">
        <v>31</v>
      </c>
      <c r="AH11" s="4"/>
      <c r="AI11" s="4">
        <v>4</v>
      </c>
      <c r="AJ11" s="4" t="s">
        <v>607</v>
      </c>
      <c r="AK11" s="4" t="s">
        <v>445</v>
      </c>
      <c r="AL11" s="4" t="s">
        <v>111</v>
      </c>
      <c r="AM11" s="4"/>
      <c r="AN11" s="4"/>
      <c r="AO11" s="4"/>
      <c r="AP11" s="4"/>
      <c r="AQ11" s="4" t="s">
        <v>608</v>
      </c>
      <c r="AR11" s="4"/>
      <c r="AS11" s="4"/>
      <c r="AT11" s="40"/>
      <c r="AU11" s="4"/>
      <c r="AV11" s="4"/>
      <c r="AW11" s="4"/>
      <c r="AX11" s="4" t="s">
        <v>54</v>
      </c>
      <c r="AY11" s="4" t="s">
        <v>54</v>
      </c>
      <c r="AZ11" s="4" t="str">
        <f t="shared" si="0"/>
        <v>クリ</v>
      </c>
      <c r="BA11" s="4" t="str">
        <f t="shared" si="1"/>
        <v/>
      </c>
      <c r="BB11" s="4" t="str">
        <f t="shared" si="2"/>
        <v/>
      </c>
      <c r="BC11" s="4"/>
      <c r="BD11" s="4" t="str">
        <f t="shared" si="3"/>
        <v>クリーチャー1体を対象とする。あなたのターン終了時まで、それは+1/0の修整を受けるとともに絆魂とダメージ軽減を得る。</v>
      </c>
      <c r="BE11" s="33" t="str">
        <f>IF(AK11="","",VLOOKUP(AK11,BH:BJ,3,FALSE))</f>
        <v>Target creature gets +1/0, Lifelink and Prevent Damage until the end of your turn.</v>
      </c>
      <c r="BF11" s="12" t="s">
        <v>0</v>
      </c>
      <c r="BG11" s="3">
        <v>10</v>
      </c>
      <c r="BH11" s="3" t="s">
        <v>132</v>
      </c>
      <c r="BI11" s="3" t="s">
        <v>39</v>
      </c>
      <c r="BJ11" s="3" t="s">
        <v>133</v>
      </c>
    </row>
    <row r="12" spans="1:62">
      <c r="A12" s="3" t="str">
        <f t="shared" si="4"/>
        <v>|PT|&gt;|2/1|シールド数|&gt;||</v>
      </c>
      <c r="B12" s="3" t="s">
        <v>0</v>
      </c>
      <c r="C12" s="3" t="s">
        <v>83</v>
      </c>
      <c r="D12" s="3" t="s">
        <v>18</v>
      </c>
      <c r="E12" s="3" t="s">
        <v>83</v>
      </c>
      <c r="F12" s="3" t="s">
        <v>115</v>
      </c>
      <c r="G12" s="3" t="s">
        <v>83</v>
      </c>
      <c r="H12" s="3" t="str">
        <f>IF(R11=0,"",R11)</f>
        <v>2/1</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41</v>
      </c>
      <c r="AG12" s="4" t="s">
        <v>31</v>
      </c>
      <c r="AH12" s="4"/>
      <c r="AI12" s="4">
        <v>10</v>
      </c>
      <c r="AJ12" s="4" t="s">
        <v>609</v>
      </c>
      <c r="AK12" s="4" t="s">
        <v>489</v>
      </c>
      <c r="AL12" s="4" t="s">
        <v>111</v>
      </c>
      <c r="AM12" s="4"/>
      <c r="AN12" s="4"/>
      <c r="AO12" s="4"/>
      <c r="AP12" s="4"/>
      <c r="AQ12" s="4" t="s">
        <v>610</v>
      </c>
      <c r="AR12" s="4"/>
      <c r="AS12" s="4"/>
      <c r="AT12" s="40"/>
      <c r="AU12" s="4"/>
      <c r="AV12" s="4"/>
      <c r="AW12" s="4"/>
      <c r="AX12" s="4" t="s">
        <v>54</v>
      </c>
      <c r="AY12" s="4" t="s">
        <v>54</v>
      </c>
      <c r="AZ12" s="4" t="str">
        <f t="shared" si="0"/>
        <v>クリ</v>
      </c>
      <c r="BA12" s="4" t="str">
        <f t="shared" si="1"/>
        <v/>
      </c>
      <c r="BB12" s="4" t="str">
        <f t="shared" si="2"/>
        <v/>
      </c>
      <c r="BC12" s="4"/>
      <c r="BD12" s="4" t="str">
        <f t="shared" si="3"/>
        <v>クリーチャー1体を対象とし、それを破壊する。あなたはX点のライフを得る。Xはあなたがコントロールするサポートの総数に等しい。</v>
      </c>
      <c r="BE12" s="33" t="str">
        <f>IF(AK12="","",VLOOKUP(AK12,BH:BJ,3,FALSE))</f>
        <v>Target creature is Destroyed and you gain X life, where X is equal to the amount of supports you control.</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41</v>
      </c>
      <c r="AG13" s="4" t="s">
        <v>55</v>
      </c>
      <c r="AH13" s="4"/>
      <c r="AI13" s="4">
        <v>20</v>
      </c>
      <c r="AJ13" s="4" t="s">
        <v>611</v>
      </c>
      <c r="AK13" s="4" t="s">
        <v>102</v>
      </c>
      <c r="AL13" s="4" t="s">
        <v>34</v>
      </c>
      <c r="AM13" s="4"/>
      <c r="AN13" s="4" t="s">
        <v>588</v>
      </c>
      <c r="AO13" s="4" t="s">
        <v>520</v>
      </c>
      <c r="AP13" s="4"/>
      <c r="AQ13" s="4" t="s">
        <v>612</v>
      </c>
      <c r="AR13" s="4" t="s">
        <v>613</v>
      </c>
      <c r="AS13" s="4"/>
      <c r="AT13" s="40">
        <v>42829</v>
      </c>
      <c r="AU13" s="4"/>
      <c r="AV13" s="4"/>
      <c r="AW13" s="4"/>
      <c r="AX13" s="4">
        <v>4</v>
      </c>
      <c r="AY13" s="4">
        <v>4</v>
      </c>
      <c r="AZ13" s="4" t="str">
        <f t="shared" si="0"/>
        <v>飛行</v>
      </c>
      <c r="BA13" s="4" t="str">
        <f t="shared" si="1"/>
        <v>絆魂</v>
      </c>
      <c r="BB13" s="4" t="str">
        <f t="shared" si="2"/>
        <v/>
      </c>
      <c r="BC13" s="4"/>
      <c r="BD13" s="4" t="str">
        <f t="shared" si="3"/>
        <v>飛行 絆魂&amp;br;このクリーチャーが戦場に出たとき、このクリーチャーは+X/+Xの修整を受ける。Xはあなたがコントロールするクリーチャーの総数に等しい。</v>
      </c>
      <c r="BE13" s="33" t="str">
        <f>IF(AK13="","",VLOOKUP(AK13,BH:BJ,3,FALSE))</f>
        <v>When this creature enters the battlefield, this creature gets +X/+X, where X is the amount of creatures you control.</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
        <v>41</v>
      </c>
      <c r="AG14" s="4" t="s">
        <v>55</v>
      </c>
      <c r="AH14" s="4"/>
      <c r="AI14" s="4">
        <v>4</v>
      </c>
      <c r="AJ14" s="4" t="s">
        <v>614</v>
      </c>
      <c r="AK14" s="4" t="s">
        <v>319</v>
      </c>
      <c r="AL14" s="4" t="s">
        <v>34</v>
      </c>
      <c r="AM14" s="4"/>
      <c r="AN14" s="4" t="s">
        <v>615</v>
      </c>
      <c r="AO14" s="4"/>
      <c r="AP14" s="4"/>
      <c r="AQ14" s="4" t="s">
        <v>616</v>
      </c>
      <c r="AR14" s="4" t="s">
        <v>617</v>
      </c>
      <c r="AS14" s="4"/>
      <c r="AT14" s="40">
        <v>42736</v>
      </c>
      <c r="AU14" s="4"/>
      <c r="AV14" s="4"/>
      <c r="AW14" s="4"/>
      <c r="AX14" s="4">
        <v>1</v>
      </c>
      <c r="AY14" s="4">
        <v>1</v>
      </c>
      <c r="AZ14" s="4" t="str">
        <f t="shared" si="0"/>
        <v>この</v>
      </c>
      <c r="BA14" s="4" t="str">
        <f t="shared" si="1"/>
        <v/>
      </c>
      <c r="BB14" s="4" t="str">
        <f t="shared" si="2"/>
        <v/>
      </c>
      <c r="BC14" s="4"/>
      <c r="BD14" s="4" t="str">
        <f t="shared" si="3"/>
        <v>このクリーチャーはブロックできない。&amp;br;あなたのターン開始時に、このクリーチャーは+1/+1の修整を受け、あなたは1点のダメージを受ける。</v>
      </c>
      <c r="BE14" s="33" t="str">
        <f>IF(AK14="","",VLOOKUP(AK14,BH:BJ,3,FALSE))</f>
        <v>This creature cannot block.&amp;br;At the beginning of your turn, this creature gets +1/+1 and you take 1 damage.</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
        <v>41</v>
      </c>
      <c r="AG15" s="4" t="s">
        <v>55</v>
      </c>
      <c r="AH15" s="4"/>
      <c r="AI15" s="4">
        <v>9</v>
      </c>
      <c r="AJ15" s="4" t="s">
        <v>618</v>
      </c>
      <c r="AK15" s="4" t="s">
        <v>507</v>
      </c>
      <c r="AL15" s="4" t="s">
        <v>34</v>
      </c>
      <c r="AM15" s="4"/>
      <c r="AN15" s="4" t="s">
        <v>588</v>
      </c>
      <c r="AO15" s="4" t="s">
        <v>36</v>
      </c>
      <c r="AP15" s="4"/>
      <c r="AQ15" s="4" t="s">
        <v>167</v>
      </c>
      <c r="AR15" s="4"/>
      <c r="AS15" s="4"/>
      <c r="AT15" s="40">
        <v>42742</v>
      </c>
      <c r="AU15" s="4"/>
      <c r="AV15" s="4"/>
      <c r="AW15" s="4"/>
      <c r="AX15" s="4">
        <v>1</v>
      </c>
      <c r="AY15" s="4">
        <v>7</v>
      </c>
      <c r="AZ15" s="4" t="str">
        <f t="shared" si="0"/>
        <v>この</v>
      </c>
      <c r="BA15" s="4" t="str">
        <f t="shared" si="1"/>
        <v/>
      </c>
      <c r="BB15" s="4" t="str">
        <f t="shared" si="2"/>
        <v/>
      </c>
      <c r="BC15" s="4"/>
      <c r="BD15" s="4" t="str">
        <f t="shared" si="3"/>
        <v>このクリーチャーが戦場に出たとき、製造2を行う。</v>
      </c>
      <c r="BE15" s="33" t="str">
        <f>IF(AK15="","",VLOOKUP(AK15,BH:BJ,3,FALSE))</f>
        <v>When this creature enters the battlefield, Fabricate 2.</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41</v>
      </c>
      <c r="AG16" s="4" t="s">
        <v>55</v>
      </c>
      <c r="AH16" s="4"/>
      <c r="AI16" s="4">
        <v>9</v>
      </c>
      <c r="AJ16" s="4" t="s">
        <v>619</v>
      </c>
      <c r="AK16" s="4" t="s">
        <v>302</v>
      </c>
      <c r="AL16" s="4" t="s">
        <v>111</v>
      </c>
      <c r="AM16" s="4"/>
      <c r="AN16" s="4"/>
      <c r="AO16" s="4"/>
      <c r="AP16" s="4"/>
      <c r="AQ16" s="4" t="s">
        <v>620</v>
      </c>
      <c r="AR16" s="4"/>
      <c r="AS16" s="4"/>
      <c r="AT16" s="40"/>
      <c r="AU16" s="4"/>
      <c r="AV16" s="4"/>
      <c r="AW16" s="4"/>
      <c r="AX16" s="4" t="s">
        <v>54</v>
      </c>
      <c r="AY16" s="4" t="s">
        <v>54</v>
      </c>
      <c r="AZ16" s="4" t="str">
        <f t="shared" si="0"/>
        <v>クリ</v>
      </c>
      <c r="BA16" s="4" t="str">
        <f t="shared" si="1"/>
        <v/>
      </c>
      <c r="BB16" s="4" t="str">
        <f t="shared" si="2"/>
        <v/>
      </c>
      <c r="BC16" s="4"/>
      <c r="BD16" s="4" t="str">
        <f t="shared" si="3"/>
        <v>クリーチャー1体を対象とする。それは3点のダメージを受け、あなたは3点のライフを得る。</v>
      </c>
      <c r="BE16" s="33" t="str">
        <f>IF(AK16="","",VLOOKUP(AK16,BH:BJ,3,FALSE))</f>
        <v>Target creature takes 3 damage and you gain 3 life.</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
        <v>41</v>
      </c>
      <c r="AG17" s="4" t="s">
        <v>55</v>
      </c>
      <c r="AH17" s="4"/>
      <c r="AI17" s="4">
        <v>6</v>
      </c>
      <c r="AJ17" s="4" t="s">
        <v>621</v>
      </c>
      <c r="AK17" s="4" t="s">
        <v>373</v>
      </c>
      <c r="AL17" s="4" t="s">
        <v>111</v>
      </c>
      <c r="AM17" s="4"/>
      <c r="AN17" s="4"/>
      <c r="AO17" s="4"/>
      <c r="AP17" s="4"/>
      <c r="AQ17" s="4" t="s">
        <v>622</v>
      </c>
      <c r="AR17" s="4"/>
      <c r="AS17" s="4"/>
      <c r="AT17" s="40"/>
      <c r="AU17" s="4"/>
      <c r="AV17" s="4"/>
      <c r="AW17" s="4"/>
      <c r="AX17" s="4" t="s">
        <v>54</v>
      </c>
      <c r="AY17" s="4" t="s">
        <v>54</v>
      </c>
      <c r="AZ17" s="4" t="str">
        <f t="shared" si="0"/>
        <v>対戦</v>
      </c>
      <c r="BA17" s="4" t="str">
        <f t="shared" si="1"/>
        <v/>
      </c>
      <c r="BB17" s="4" t="str">
        <f t="shared" si="2"/>
        <v/>
      </c>
      <c r="BC17" s="4"/>
      <c r="BD17" s="4" t="str">
        <f t="shared" si="3"/>
        <v>対戦相手がコントロールする各クリーチャーは-1/-1の修整を受ける。</v>
      </c>
      <c r="BE17" s="33" t="str">
        <f>IF(AK17="","",VLOOKUP(AK17,BH:BJ,3,FALSE))</f>
        <v>Each creature your opponent controls gets -1/-1.</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41</v>
      </c>
      <c r="AG18" s="4" t="s">
        <v>55</v>
      </c>
      <c r="AH18" s="4"/>
      <c r="AI18" s="4">
        <v>12</v>
      </c>
      <c r="AJ18" s="4" t="s">
        <v>623</v>
      </c>
      <c r="AK18" s="4" t="s">
        <v>390</v>
      </c>
      <c r="AL18" s="4" t="s">
        <v>111</v>
      </c>
      <c r="AM18" s="4"/>
      <c r="AN18" s="4"/>
      <c r="AO18" s="4"/>
      <c r="AP18" s="4"/>
      <c r="AQ18" s="4" t="s">
        <v>624</v>
      </c>
      <c r="AR18" s="4"/>
      <c r="AS18" s="4"/>
      <c r="AT18" s="40"/>
      <c r="AU18" s="4"/>
      <c r="AV18" s="4"/>
      <c r="AW18" s="4"/>
      <c r="AX18" s="4" t="s">
        <v>54</v>
      </c>
      <c r="AY18" s="4" t="s">
        <v>54</v>
      </c>
      <c r="AZ18" s="4" t="str">
        <f t="shared" si="0"/>
        <v>あな</v>
      </c>
      <c r="BA18" s="4" t="str">
        <f t="shared" si="1"/>
        <v/>
      </c>
      <c r="BB18" s="4" t="str">
        <f t="shared" si="2"/>
        <v/>
      </c>
      <c r="BC18" s="4"/>
      <c r="BD18" s="4" t="str">
        <f t="shared" si="3"/>
        <v>あなたはカードをX枚引く。Xはあなたがコントロールするクリーチャーの2倍に等しい。その後、あなたがコントロールする各クリーチャーを破壊する。</v>
      </c>
      <c r="BE18" s="33" t="str">
        <f>IF(AK18="","",VLOOKUP(AK18,BH:BJ,3,FALSE))</f>
        <v>You draw X cards, where X is the amount of creatures you control times 2, then each creature you control is Destroyed.</v>
      </c>
      <c r="BF18" s="12" t="s">
        <v>0</v>
      </c>
      <c r="BG18" s="3">
        <v>17</v>
      </c>
      <c r="BH18" s="3" t="s">
        <v>193</v>
      </c>
      <c r="BI18" s="3" t="s">
        <v>39</v>
      </c>
      <c r="BJ18" s="3" t="s">
        <v>194</v>
      </c>
    </row>
    <row r="19" spans="1:62">
      <c r="A19" s="3" t="str">
        <f t="shared" si="4"/>
        <v>*ダッカラのゴミあさり/Dukhara Scavenger</v>
      </c>
      <c r="B19" s="3" t="s">
        <v>0</v>
      </c>
      <c r="C19" s="3" t="str">
        <f>"*"&amp;R19&amp;"/"&amp;T19</f>
        <v>*ダッカラのゴミあさり/Dukhara Scavenger</v>
      </c>
      <c r="Q19" s="12" t="s">
        <v>9</v>
      </c>
      <c r="R19" s="13" t="str">
        <f>INDEX(AJ:AJ,W18+1)</f>
        <v>ダッカラのゴミあさり</v>
      </c>
      <c r="S19" s="14" t="s">
        <v>10</v>
      </c>
      <c r="T19" s="13" t="str">
        <f>INDEX(AK:AK,W18+1)</f>
        <v>Dukhara Scavenger</v>
      </c>
      <c r="U19" s="14"/>
      <c r="V19" s="15"/>
      <c r="W19" s="16"/>
      <c r="X19" s="12"/>
      <c r="Y19" s="31"/>
      <c r="Z19" s="31"/>
      <c r="AA19" s="32"/>
      <c r="AC19" s="3" t="s">
        <v>195</v>
      </c>
      <c r="AD19" s="19" t="s">
        <v>196</v>
      </c>
      <c r="AE19" s="27">
        <v>18</v>
      </c>
      <c r="AF19" s="28" t="s">
        <v>41</v>
      </c>
      <c r="AG19" s="4" t="s">
        <v>56</v>
      </c>
      <c r="AH19" s="4"/>
      <c r="AI19" s="4">
        <v>18</v>
      </c>
      <c r="AJ19" s="4" t="s">
        <v>625</v>
      </c>
      <c r="AK19" s="4" t="s">
        <v>336</v>
      </c>
      <c r="AL19" s="4" t="s">
        <v>34</v>
      </c>
      <c r="AM19" s="4"/>
      <c r="AN19" s="4" t="s">
        <v>588</v>
      </c>
      <c r="AO19" s="4" t="s">
        <v>520</v>
      </c>
      <c r="AP19" s="4"/>
      <c r="AQ19" s="4" t="s">
        <v>96</v>
      </c>
      <c r="AR19" s="4" t="s">
        <v>626</v>
      </c>
      <c r="AS19" s="4"/>
      <c r="AT19" s="40">
        <v>42861</v>
      </c>
      <c r="AU19" s="4"/>
      <c r="AV19" s="4"/>
      <c r="AW19" s="4"/>
      <c r="AX19" s="4">
        <v>5</v>
      </c>
      <c r="AY19" s="4">
        <v>6</v>
      </c>
      <c r="AZ19" s="4" t="str">
        <f t="shared" si="0"/>
        <v>接死</v>
      </c>
      <c r="BA19" s="4" t="str">
        <f t="shared" si="1"/>
        <v/>
      </c>
      <c r="BB19" s="4" t="str">
        <f t="shared" si="2"/>
        <v/>
      </c>
      <c r="BC19" s="4"/>
      <c r="BD19" s="4" t="str">
        <f t="shared" si="3"/>
        <v>接死&amp;br;このクリーチャーが戦場に出たとき、あなたの手札のカードが5枚以下の場合、対戦相手の手札の最後のカードをあなたの手札に移動する。</v>
      </c>
      <c r="BE19" s="33" t="str">
        <f>IF(AK19="","",VLOOKUP(AK19,BH:BJ,3,FALSE))</f>
        <v>When this creature enters the battlefield, if you have 6 or less cards in your hand, the last card in your opponent's hand is moved to your hand.</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黒</v>
      </c>
      <c r="S20" s="18" t="s">
        <v>7</v>
      </c>
      <c r="T20" s="13" t="str">
        <f>INDEX(AG:AG,W18+1)</f>
        <v>コモン</v>
      </c>
      <c r="U20" s="18" t="s">
        <v>8</v>
      </c>
      <c r="V20" s="13">
        <f>INDEX(AI:AI,W18+1)</f>
        <v>10</v>
      </c>
      <c r="W20" s="19"/>
      <c r="X20" s="13" t="str">
        <f>INDEX(AQ:AQ,W18+1)</f>
        <v>このクリーチャーが戦場に出たとき、あなたがコントロールしていて最後に破壊されたカードをあなたの手札に戻す。</v>
      </c>
      <c r="Y20" s="31"/>
      <c r="Z20" s="31"/>
      <c r="AA20" s="32"/>
      <c r="AC20" s="3">
        <v>0</v>
      </c>
      <c r="AD20" s="19" t="s">
        <v>0</v>
      </c>
      <c r="AE20" s="27">
        <v>19</v>
      </c>
      <c r="AF20" s="28" t="s">
        <v>41</v>
      </c>
      <c r="AG20" s="4" t="s">
        <v>56</v>
      </c>
      <c r="AH20" s="4"/>
      <c r="AI20" s="4">
        <v>12</v>
      </c>
      <c r="AJ20" s="4" t="s">
        <v>627</v>
      </c>
      <c r="AK20" s="4" t="s">
        <v>407</v>
      </c>
      <c r="AL20" s="4" t="s">
        <v>34</v>
      </c>
      <c r="AM20" s="4"/>
      <c r="AN20" s="4" t="s">
        <v>69</v>
      </c>
      <c r="AO20" s="4" t="s">
        <v>157</v>
      </c>
      <c r="AP20" s="4"/>
      <c r="AQ20" s="4" t="s">
        <v>628</v>
      </c>
      <c r="AR20" s="4"/>
      <c r="AS20" s="4"/>
      <c r="AT20" s="40">
        <v>42890</v>
      </c>
      <c r="AU20" s="4"/>
      <c r="AV20" s="4"/>
      <c r="AW20" s="4"/>
      <c r="AX20" s="4">
        <v>6</v>
      </c>
      <c r="AY20" s="4">
        <v>4</v>
      </c>
      <c r="AZ20" s="4" t="str">
        <f t="shared" si="0"/>
        <v>あな</v>
      </c>
      <c r="BA20" s="4" t="str">
        <f t="shared" si="1"/>
        <v/>
      </c>
      <c r="BB20" s="4" t="str">
        <f t="shared" si="2"/>
        <v/>
      </c>
      <c r="BC20" s="4"/>
      <c r="BD20" s="4" t="str">
        <f t="shared" si="3"/>
        <v>あなたがコントロールするサポートがボードに出たとき、このゲームでこのクリーチャーが破壊されていた場合、このクリーチャーをあなたの手札に戻す。</v>
      </c>
      <c r="BE20" s="33" t="str">
        <f>IF(AK20="","",VLOOKUP(AK20,BH:BJ,3,FALSE))</f>
        <v>When a support you control enters the board, if this creature has been Destroyed this game, this creature is Returned to your hand.</v>
      </c>
      <c r="BF20" s="12" t="s">
        <v>0</v>
      </c>
      <c r="BG20" s="3">
        <v>19</v>
      </c>
      <c r="BH20" s="3" t="s">
        <v>206</v>
      </c>
      <c r="BI20" s="3" t="s">
        <v>39</v>
      </c>
      <c r="BJ20" s="3" t="s">
        <v>207</v>
      </c>
    </row>
    <row r="21" spans="1:62">
      <c r="A21" s="3" t="str">
        <f t="shared" si="4"/>
        <v>|色|黒|レアリティ|コモン|マナコスト|10|</v>
      </c>
      <c r="B21" s="3" t="s">
        <v>0</v>
      </c>
      <c r="C21" s="3" t="s">
        <v>83</v>
      </c>
      <c r="D21" s="7" t="s">
        <v>6</v>
      </c>
      <c r="E21" s="3" t="s">
        <v>83</v>
      </c>
      <c r="F21" s="3" t="str">
        <f>IF(R20=0,"",R20)</f>
        <v>黒</v>
      </c>
      <c r="G21" s="3" t="s">
        <v>83</v>
      </c>
      <c r="H21" s="7" t="s">
        <v>92</v>
      </c>
      <c r="I21" s="3" t="s">
        <v>83</v>
      </c>
      <c r="J21" s="3" t="str">
        <f>IF(T20=0,"",T20)</f>
        <v>コモン</v>
      </c>
      <c r="K21" s="3" t="s">
        <v>83</v>
      </c>
      <c r="L21" s="7" t="s">
        <v>93</v>
      </c>
      <c r="M21" s="3" t="s">
        <v>83</v>
      </c>
      <c r="N21" s="3">
        <f>IF(V20=0,"",V20)</f>
        <v>10</v>
      </c>
      <c r="O21" s="3" t="s">
        <v>83</v>
      </c>
      <c r="Q21" s="12" t="s">
        <v>11</v>
      </c>
      <c r="R21" s="13" t="str">
        <f>INDEX(AL:AL,W18+1)</f>
        <v>クリーチャー</v>
      </c>
      <c r="S21" s="18" t="s">
        <v>94</v>
      </c>
      <c r="T21" s="13" t="str">
        <f>INDEX(AN:AN,W18+1)</f>
        <v>クロコダイル</v>
      </c>
      <c r="U21" s="13">
        <f>INDEX(AO:AO,W18+1)</f>
        <v>0</v>
      </c>
      <c r="V21" s="13">
        <f>INDEX(AP:AP,W18+1)</f>
        <v>0</v>
      </c>
      <c r="W21" s="19"/>
      <c r="X21" s="13" t="str">
        <f>INDEX(AZ:AZ,W18+1)</f>
        <v>この</v>
      </c>
      <c r="Y21" s="13" t="str">
        <f>INDEX(BA:BA,W18+1)</f>
        <v/>
      </c>
      <c r="Z21" s="13" t="str">
        <f>INDEX(BB:BB,W18+1)</f>
        <v/>
      </c>
      <c r="AA21" s="13">
        <f>INDEX(BC:BC,W18+1)</f>
        <v>0</v>
      </c>
      <c r="AD21" s="19"/>
      <c r="AE21" s="27">
        <v>20</v>
      </c>
      <c r="AF21" s="28" t="s">
        <v>41</v>
      </c>
      <c r="AG21" s="4" t="s">
        <v>56</v>
      </c>
      <c r="AH21" s="4"/>
      <c r="AI21" s="4">
        <v>1</v>
      </c>
      <c r="AJ21" s="4" t="s">
        <v>629</v>
      </c>
      <c r="AK21" s="4" t="s">
        <v>296</v>
      </c>
      <c r="AL21" s="4" t="s">
        <v>111</v>
      </c>
      <c r="AM21" s="4"/>
      <c r="AN21" s="4"/>
      <c r="AO21" s="4"/>
      <c r="AP21" s="4"/>
      <c r="AQ21" s="4" t="s">
        <v>630</v>
      </c>
      <c r="AR21" s="4"/>
      <c r="AS21" s="4"/>
      <c r="AT21" s="40"/>
      <c r="AU21" s="4"/>
      <c r="AV21" s="4"/>
      <c r="AW21" s="4"/>
      <c r="AX21" s="4" t="s">
        <v>54</v>
      </c>
      <c r="AY21" s="4" t="s">
        <v>54</v>
      </c>
      <c r="AZ21" s="4" t="str">
        <f t="shared" si="0"/>
        <v>対戦</v>
      </c>
      <c r="BA21" s="4" t="str">
        <f t="shared" si="1"/>
        <v/>
      </c>
      <c r="BB21" s="4" t="str">
        <f t="shared" si="2"/>
        <v/>
      </c>
      <c r="BC21" s="4"/>
      <c r="BD21" s="4" t="str">
        <f t="shared" si="3"/>
        <v>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BE21" s="33" t="str">
        <f>IF(AK21="","",VLOOKUP(AK21,BH:BJ,3,FALSE))</f>
        <v>The first X creatures your opponent controls are Destroyed, where X is the amount of creatures you control and:&amp;br;you take X damage multiplied by 5, where X is the amount of creatures you control.</v>
      </c>
      <c r="BF21" s="12" t="s">
        <v>0</v>
      </c>
      <c r="BG21" s="3">
        <v>20</v>
      </c>
      <c r="BH21" s="3" t="s">
        <v>211</v>
      </c>
      <c r="BI21" s="3" t="s">
        <v>39</v>
      </c>
      <c r="BJ21" s="3" t="s">
        <v>212</v>
      </c>
    </row>
    <row r="22" spans="1:62">
      <c r="A22" s="3" t="str">
        <f t="shared" si="4"/>
        <v>|種別|クリーチャー|サブタイプ|クロコダイル|||</v>
      </c>
      <c r="B22" s="3" t="s">
        <v>0</v>
      </c>
      <c r="C22" s="3" t="s">
        <v>83</v>
      </c>
      <c r="D22" s="7" t="s">
        <v>11</v>
      </c>
      <c r="E22" s="3" t="s">
        <v>83</v>
      </c>
      <c r="F22" s="3" t="str">
        <f>IF(R21=0,"",R21)</f>
        <v>クリーチャー</v>
      </c>
      <c r="G22" s="3" t="s">
        <v>83</v>
      </c>
      <c r="H22" s="7" t="s">
        <v>104</v>
      </c>
      <c r="I22" s="3" t="s">
        <v>83</v>
      </c>
      <c r="J22" s="3" t="str">
        <f>IF(T21=0,"",T21)</f>
        <v>クロコダイル</v>
      </c>
      <c r="K22" s="3" t="s">
        <v>83</v>
      </c>
      <c r="L22" s="3" t="str">
        <f>IF(U21=0,"",U21)</f>
        <v/>
      </c>
      <c r="M22" s="3" t="s">
        <v>83</v>
      </c>
      <c r="N22" s="3" t="str">
        <f>IF(V21=0,"",V21)</f>
        <v/>
      </c>
      <c r="O22" s="3" t="s">
        <v>83</v>
      </c>
      <c r="Q22" s="12" t="s">
        <v>105</v>
      </c>
      <c r="R22" s="13" t="str">
        <f>INDEX(BD:BD,W18+1)</f>
        <v>このクリーチャーが戦場に出たとき、あなたがコントロールしていて最後に破壊されたカードをあなたの手札に戻す。</v>
      </c>
      <c r="S22" s="14"/>
      <c r="T22" s="14"/>
      <c r="U22" s="14"/>
      <c r="V22" s="15"/>
      <c r="W22" s="19"/>
      <c r="X22" s="11"/>
      <c r="Y22" s="11"/>
      <c r="Z22" s="11"/>
      <c r="AA22" s="33"/>
      <c r="AD22" s="19"/>
      <c r="AE22" s="27">
        <v>21</v>
      </c>
      <c r="AF22" s="28" t="s">
        <v>41</v>
      </c>
      <c r="AG22" s="4" t="s">
        <v>56</v>
      </c>
      <c r="AH22" s="4"/>
      <c r="AI22" s="4">
        <v>12</v>
      </c>
      <c r="AJ22" s="4" t="s">
        <v>631</v>
      </c>
      <c r="AK22" s="4" t="s">
        <v>369</v>
      </c>
      <c r="AL22" s="4" t="s">
        <v>111</v>
      </c>
      <c r="AM22" s="4"/>
      <c r="AN22" s="4"/>
      <c r="AO22" s="4"/>
      <c r="AP22" s="4"/>
      <c r="AQ22" s="4" t="s">
        <v>632</v>
      </c>
      <c r="AR22" s="4"/>
      <c r="AS22" s="4"/>
      <c r="AT22" s="40"/>
      <c r="AU22" s="4"/>
      <c r="AV22" s="4"/>
      <c r="AW22" s="4"/>
      <c r="AX22" s="4" t="s">
        <v>54</v>
      </c>
      <c r="AY22" s="4" t="s">
        <v>54</v>
      </c>
      <c r="AZ22" s="4" t="str">
        <f t="shared" si="0"/>
        <v>対戦</v>
      </c>
      <c r="BA22" s="4" t="str">
        <f t="shared" si="1"/>
        <v/>
      </c>
      <c r="BB22" s="4" t="str">
        <f t="shared" si="2"/>
        <v/>
      </c>
      <c r="BC22" s="4"/>
      <c r="BD22" s="4" t="str">
        <f t="shared" si="3"/>
        <v>対戦相手は、手札をすべて捨ててその後カードを6枚引く。</v>
      </c>
      <c r="BE22" s="33" t="str">
        <f>IF(AK22="","",VLOOKUP(AK22,BH:BJ,3,FALSE))</f>
        <v>Your opponent discards its entire hand, then draws 6 cards.</v>
      </c>
      <c r="BF22" s="12" t="s">
        <v>0</v>
      </c>
      <c r="BG22" s="3">
        <v>21</v>
      </c>
      <c r="BH22" s="3" t="s">
        <v>214</v>
      </c>
      <c r="BI22" s="3" t="s">
        <v>39</v>
      </c>
      <c r="BJ22" s="3" t="s">
        <v>216</v>
      </c>
    </row>
    <row r="23" spans="1:62">
      <c r="A23" s="3" t="str">
        <f t="shared" si="4"/>
        <v>|テキスト|&gt;|&gt;|&gt;|&gt;|このクリーチャーが戦場に出たとき、あなたがコントロールしていて最後に破壊されたカードをあなたの手札に戻す。|</v>
      </c>
      <c r="B23" s="3" t="s">
        <v>0</v>
      </c>
      <c r="C23" s="3" t="s">
        <v>83</v>
      </c>
      <c r="D23" s="7" t="s">
        <v>105</v>
      </c>
      <c r="E23" s="3" t="s">
        <v>83</v>
      </c>
      <c r="F23" s="7" t="s">
        <v>115</v>
      </c>
      <c r="G23" s="3" t="s">
        <v>83</v>
      </c>
      <c r="H23" s="7" t="s">
        <v>115</v>
      </c>
      <c r="I23" s="3" t="s">
        <v>83</v>
      </c>
      <c r="J23" s="7" t="s">
        <v>115</v>
      </c>
      <c r="K23" s="3" t="s">
        <v>83</v>
      </c>
      <c r="L23" s="7" t="s">
        <v>115</v>
      </c>
      <c r="M23" s="3" t="s">
        <v>83</v>
      </c>
      <c r="N23" s="3" t="str">
        <f>IF(R22=0,"",R22)</f>
        <v>このクリーチャーが戦場に出たとき、あなたがコントロールしていて最後に破壊されたカードをあなたの手札に戻す。</v>
      </c>
      <c r="O23" s="3" t="s">
        <v>83</v>
      </c>
      <c r="Q23" s="17" t="s">
        <v>27</v>
      </c>
      <c r="R23" s="13" t="str">
        <f>INDEX(BE:BE,W18+1)</f>
        <v>When this creature enters the battlefield, the last colorless card you controlled that was Destroyed is Returned to your hand.</v>
      </c>
      <c r="S23" s="12" t="s">
        <v>116</v>
      </c>
      <c r="T23" s="13" t="str">
        <f>IF(X23="","",X23&amp;IF(Y23="",""," "&amp;Y23)&amp;IF(Z23="",""," "&amp;Z23)&amp;IF(AA23="",""," "&amp;AA23))</f>
        <v/>
      </c>
      <c r="U23" s="14"/>
      <c r="V23" s="15"/>
      <c r="W23" s="19" t="s">
        <v>116</v>
      </c>
      <c r="X23" s="12" t="str">
        <f t="shared" ref="X23:AA23" si="8">IF(ISERROR(IF(LEN(X22)&gt;1,X22,VLOOKUP(X21,$AC:$AD,2,FALSE))),"",IF(LEN(X22)&gt;1,X22,VLOOKUP(X21,$AC:$AD,2,FALSE)))</f>
        <v/>
      </c>
      <c r="Y23" s="12" t="str">
        <f t="shared" si="8"/>
        <v/>
      </c>
      <c r="Z23" s="12" t="str">
        <f t="shared" si="8"/>
        <v/>
      </c>
      <c r="AA23" s="12" t="str">
        <f t="shared" si="8"/>
        <v> </v>
      </c>
      <c r="AD23" s="19"/>
      <c r="AE23" s="27">
        <v>22</v>
      </c>
      <c r="AF23" s="28" t="s">
        <v>41</v>
      </c>
      <c r="AG23" s="4" t="s">
        <v>56</v>
      </c>
      <c r="AH23" s="4"/>
      <c r="AI23" s="4">
        <v>11</v>
      </c>
      <c r="AJ23" s="4" t="s">
        <v>633</v>
      </c>
      <c r="AK23" s="4" t="s">
        <v>386</v>
      </c>
      <c r="AL23" s="4" t="s">
        <v>182</v>
      </c>
      <c r="AM23" s="4"/>
      <c r="AN23" s="4"/>
      <c r="AO23" s="4"/>
      <c r="AP23" s="4"/>
      <c r="AQ23" s="4" t="s">
        <v>634</v>
      </c>
      <c r="AR23" s="4" t="s">
        <v>635</v>
      </c>
      <c r="AS23" s="4" t="s">
        <v>636</v>
      </c>
      <c r="AT23" s="40"/>
      <c r="AU23" s="4"/>
      <c r="AV23" s="4"/>
      <c r="AW23" s="4">
        <v>5</v>
      </c>
      <c r="AX23" s="4" t="s">
        <v>54</v>
      </c>
      <c r="AY23" s="4" t="s">
        <v>54</v>
      </c>
      <c r="AZ23" s="4" t="str">
        <f t="shared" si="0"/>
        <v>あな</v>
      </c>
      <c r="BA23" s="4" t="str">
        <f t="shared" si="1"/>
        <v/>
      </c>
      <c r="BB23" s="4" t="str">
        <f t="shared" si="2"/>
        <v/>
      </c>
      <c r="BC23" s="4"/>
      <c r="BD23" s="4" t="str">
        <f t="shared" si="3"/>
        <v>あなたのターンの開始時に、あなたはカードを2枚引く。その後、このサポートは1シールドを失う。&amp;br;あなたが3個以上の黒ジェムをマッチさせたとき、あなたは3マナを得る。&amp;br;このサポートが破壊されたとき、あなたはあなたの手札をすべて捨てる。</v>
      </c>
      <c r="BE23" s="33" t="str">
        <f>IF(AK23="","",VLOOKUP(AK23,BH:BJ,3,FALSE))</f>
        <v>At the beginning of your turn, you draw 2 cards then this support loses 1 shield.&amp;br;When you match 3 or more Black gems, you gain 3 mana.&amp;br;When this support is Destroyed, you discard your entire hand.</v>
      </c>
      <c r="BF23" s="12" t="s">
        <v>0</v>
      </c>
      <c r="BG23" s="3">
        <v>22</v>
      </c>
      <c r="BH23" s="3" t="s">
        <v>33</v>
      </c>
      <c r="BI23" s="3" t="s">
        <v>39</v>
      </c>
      <c r="BJ23" s="3" t="s">
        <v>221</v>
      </c>
    </row>
    <row r="24" spans="1:62">
      <c r="A24" s="3" t="str">
        <f t="shared" si="4"/>
        <v>|英テキスト|&gt;|&gt;|&gt;|&gt;|When this creature enters the battlefield, the last colorless card you controlled that was Destroyed is Returned to your hand.|</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When this creature enters the battlefield, the last colorless card you controlled that was Destroyed is Returned to your hand.</v>
      </c>
      <c r="O24" s="3" t="s">
        <v>83</v>
      </c>
      <c r="Q24" s="12" t="s">
        <v>18</v>
      </c>
      <c r="R24" s="13" t="str">
        <f>IF(INDEX(AX:AX,W18+1)="",0,INDEX(AX:AX,W18+1)&amp;"/"&amp;INDEX(AY:AY,W18+1))</f>
        <v>1/3</v>
      </c>
      <c r="S24" s="14"/>
      <c r="T24" s="14"/>
      <c r="U24" s="14"/>
      <c r="V24" s="15"/>
      <c r="W24" s="19"/>
      <c r="X24" s="12"/>
      <c r="Y24" s="31"/>
      <c r="Z24" s="31"/>
      <c r="AA24" s="32"/>
      <c r="AD24" s="23"/>
      <c r="AE24" s="27">
        <v>23</v>
      </c>
      <c r="AF24" s="28" t="s">
        <v>41</v>
      </c>
      <c r="AG24" s="4" t="s">
        <v>56</v>
      </c>
      <c r="AH24" s="4"/>
      <c r="AI24" s="4">
        <v>7</v>
      </c>
      <c r="AJ24" s="4" t="s">
        <v>637</v>
      </c>
      <c r="AK24" s="4" t="s">
        <v>494</v>
      </c>
      <c r="AL24" s="4" t="s">
        <v>182</v>
      </c>
      <c r="AM24" s="4"/>
      <c r="AN24" s="4"/>
      <c r="AO24" s="4"/>
      <c r="AP24" s="4"/>
      <c r="AQ24" s="4" t="s">
        <v>638</v>
      </c>
      <c r="AR24" s="4" t="s">
        <v>639</v>
      </c>
      <c r="AS24" s="4"/>
      <c r="AT24" s="40"/>
      <c r="AU24" s="4"/>
      <c r="AV24" s="4"/>
      <c r="AW24" s="4">
        <v>3</v>
      </c>
      <c r="AX24" s="4" t="s">
        <v>54</v>
      </c>
      <c r="AY24" s="4" t="s">
        <v>54</v>
      </c>
      <c r="AZ24" s="4" t="str">
        <f t="shared" si="0"/>
        <v>あな</v>
      </c>
      <c r="BA24" s="4" t="str">
        <f t="shared" si="1"/>
        <v/>
      </c>
      <c r="BB24" s="4" t="str">
        <f t="shared" si="2"/>
        <v/>
      </c>
      <c r="BC24" s="4"/>
      <c r="BD24" s="4" t="str">
        <f t="shared" si="3"/>
        <v>あなたがコントロールするサポートがボードに出たとき、あなたは1点のライフを得て、対戦相手は1点のダメージを受ける。&amp;br;このサポートが破壊されたとき、対戦相手がコントロールする最初のクリーチャーを破壊する。</v>
      </c>
      <c r="BE24" s="33" t="str">
        <f>IF(AK24="","",VLOOKUP(AK24,BH:BJ,3,FALSE))</f>
        <v>When a support you control enters the board, you gain 1 life and your opponent takes 1 damage.&amp;br;When this support is Destroyed, the first creature your opponent controls is Destroyed.</v>
      </c>
      <c r="BF24" s="12" t="s">
        <v>0</v>
      </c>
      <c r="BG24" s="3">
        <v>23</v>
      </c>
      <c r="BH24" s="3" t="s">
        <v>225</v>
      </c>
      <c r="BI24" s="3" t="s">
        <v>39</v>
      </c>
      <c r="BJ24" s="3" t="s">
        <v>226</v>
      </c>
    </row>
    <row r="25" spans="1:62">
      <c r="A25" s="3" t="str">
        <f t="shared" si="4"/>
        <v>|PT|&gt;|1/3|シールド数|&gt;||</v>
      </c>
      <c r="B25" s="3" t="s">
        <v>0</v>
      </c>
      <c r="C25" s="3" t="s">
        <v>83</v>
      </c>
      <c r="D25" s="3" t="s">
        <v>18</v>
      </c>
      <c r="E25" s="3" t="s">
        <v>83</v>
      </c>
      <c r="F25" s="3" t="s">
        <v>115</v>
      </c>
      <c r="G25" s="3" t="s">
        <v>83</v>
      </c>
      <c r="H25" s="3" t="str">
        <f>IF(R24=0,"",R24)</f>
        <v>1/3</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41</v>
      </c>
      <c r="AG25" s="4" t="s">
        <v>57</v>
      </c>
      <c r="AH25" s="4"/>
      <c r="AI25" s="4">
        <v>21</v>
      </c>
      <c r="AJ25" s="4" t="s">
        <v>640</v>
      </c>
      <c r="AK25" s="4" t="s">
        <v>275</v>
      </c>
      <c r="AL25" s="4" t="s">
        <v>34</v>
      </c>
      <c r="AM25" s="4"/>
      <c r="AN25" s="4" t="s">
        <v>641</v>
      </c>
      <c r="AO25" s="4"/>
      <c r="AP25" s="4"/>
      <c r="AQ25" s="4" t="s">
        <v>50</v>
      </c>
      <c r="AR25" s="4" t="s">
        <v>642</v>
      </c>
      <c r="AS25" s="4" t="s">
        <v>643</v>
      </c>
      <c r="AT25" s="40">
        <v>42955</v>
      </c>
      <c r="AU25" s="4"/>
      <c r="AV25" s="4"/>
      <c r="AW25" s="4"/>
      <c r="AX25" s="4">
        <v>8</v>
      </c>
      <c r="AY25" s="4">
        <v>8</v>
      </c>
      <c r="AZ25" s="4" t="str">
        <f t="shared" si="0"/>
        <v>飛行</v>
      </c>
      <c r="BA25" s="4" t="str">
        <f t="shared" si="1"/>
        <v/>
      </c>
      <c r="BB25" s="4" t="str">
        <f t="shared" si="2"/>
        <v/>
      </c>
      <c r="BC25" s="4"/>
      <c r="BD25" s="4" t="str">
        <f t="shared" si="3"/>
        <v>飛行&amp;br;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amp;br;超過2：あなたがコントロールしていて破壊された最後のクリーチャーを戦場に戻す。</v>
      </c>
      <c r="BE25" s="33" t="str">
        <f>IF(AK25="","",VLOOKUP(AK25,BH:BJ,3,FALSE))</f>
        <v>When this creature enters the battlefield, each other creature gets -4/-4 until the end of your turn.&amp;br;When a creature you control dies, Energize 1.&amp;br;Overload 2: The last creature you controlled that was Destroyed is Returned to the battlefield.</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
        <v>41</v>
      </c>
      <c r="AG26" s="4" t="s">
        <v>57</v>
      </c>
      <c r="AH26" s="4"/>
      <c r="AI26" s="4">
        <v>15</v>
      </c>
      <c r="AJ26" s="4" t="s">
        <v>644</v>
      </c>
      <c r="AK26" s="4" t="s">
        <v>375</v>
      </c>
      <c r="AL26" s="4" t="s">
        <v>34</v>
      </c>
      <c r="AM26" s="4"/>
      <c r="AN26" s="4" t="s">
        <v>69</v>
      </c>
      <c r="AO26" s="4" t="s">
        <v>36</v>
      </c>
      <c r="AP26" s="4"/>
      <c r="AQ26" s="4" t="s">
        <v>645</v>
      </c>
      <c r="AR26" s="4" t="s">
        <v>646</v>
      </c>
      <c r="AS26" s="4"/>
      <c r="AT26" s="40">
        <v>42829</v>
      </c>
      <c r="AU26" s="4"/>
      <c r="AV26" s="4"/>
      <c r="AW26" s="4"/>
      <c r="AX26" s="4">
        <v>4</v>
      </c>
      <c r="AY26" s="4">
        <v>4</v>
      </c>
      <c r="AZ26" s="4" t="str">
        <f t="shared" si="0"/>
        <v>この</v>
      </c>
      <c r="BA26" s="4" t="str">
        <f t="shared" si="1"/>
        <v/>
      </c>
      <c r="BB26" s="4" t="str">
        <f t="shared" si="2"/>
        <v/>
      </c>
      <c r="BC26" s="4"/>
      <c r="BD26" s="4" t="str">
        <f t="shared" si="3"/>
        <v>このクリーチャーが戦場に出たとき、製造3を行う。&amp;br;あなたがコントロールするサポートが破壊されたとき、対戦相手はこのクリーチャーのパワーに等しい点数のダメージを受ける。</v>
      </c>
      <c r="BE26" s="33" t="str">
        <f>IF(AK26="","",VLOOKUP(AK26,BH:BJ,3,FALSE))</f>
        <v>When this creature enters the battlefield, Fabricate 3.&amp;br;When a Support you control is Destroyed, your opponent takes damage equal to this creature's Power.</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
        <v>41</v>
      </c>
      <c r="AG27" s="4" t="s">
        <v>57</v>
      </c>
      <c r="AH27" s="4"/>
      <c r="AI27" s="4">
        <v>18</v>
      </c>
      <c r="AJ27" s="4" t="s">
        <v>647</v>
      </c>
      <c r="AK27" s="4" t="s">
        <v>403</v>
      </c>
      <c r="AL27" s="4" t="s">
        <v>34</v>
      </c>
      <c r="AM27" s="4"/>
      <c r="AN27" s="4" t="s">
        <v>234</v>
      </c>
      <c r="AO27" s="4"/>
      <c r="AP27" s="4"/>
      <c r="AQ27" s="4" t="s">
        <v>648</v>
      </c>
      <c r="AR27" s="4" t="s">
        <v>649</v>
      </c>
      <c r="AS27" s="4"/>
      <c r="AT27" s="40">
        <v>42955</v>
      </c>
      <c r="AU27" s="4"/>
      <c r="AV27" s="4"/>
      <c r="AW27" s="4"/>
      <c r="AX27" s="4">
        <v>8</v>
      </c>
      <c r="AY27" s="4">
        <v>8</v>
      </c>
      <c r="AZ27" s="4" t="str">
        <f t="shared" si="0"/>
        <v>ディ</v>
      </c>
      <c r="BA27" s="4" t="str">
        <f t="shared" si="1"/>
        <v>威迫</v>
      </c>
      <c r="BB27" s="4" t="str">
        <f t="shared" si="2"/>
        <v/>
      </c>
      <c r="BC27" s="4"/>
      <c r="BD27" s="4" t="str">
        <f t="shared" si="3"/>
        <v>ディフェンダー 威迫&amp;br;このクリーチャーが戦場に出たとき、クリーチャー1体を対象とし、それを破壊する。あなたは10点のライフを得る。</v>
      </c>
      <c r="BE27" s="33" t="str">
        <f>IF(AK27="","",VLOOKUP(AK27,BH:BJ,3,FALSE))</f>
        <v>When this creature enters the battlefield, target creature is Destroyed and you gain 10 life.</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
        <v>41</v>
      </c>
      <c r="AG28" s="4" t="s">
        <v>57</v>
      </c>
      <c r="AH28" s="4"/>
      <c r="AI28" s="4">
        <v>8</v>
      </c>
      <c r="AJ28" s="4" t="s">
        <v>650</v>
      </c>
      <c r="AK28" s="4" t="s">
        <v>478</v>
      </c>
      <c r="AL28" s="4" t="s">
        <v>34</v>
      </c>
      <c r="AM28" s="4"/>
      <c r="AN28" s="4" t="s">
        <v>588</v>
      </c>
      <c r="AO28" s="4" t="s">
        <v>520</v>
      </c>
      <c r="AP28" s="4"/>
      <c r="AQ28" s="4" t="s">
        <v>651</v>
      </c>
      <c r="AR28" s="4"/>
      <c r="AS28" s="4"/>
      <c r="AT28" s="40">
        <v>42768</v>
      </c>
      <c r="AU28" s="4"/>
      <c r="AV28" s="4"/>
      <c r="AW28" s="4"/>
      <c r="AX28" s="4">
        <v>2</v>
      </c>
      <c r="AY28" s="4">
        <v>2</v>
      </c>
      <c r="AZ28" s="4" t="str">
        <f t="shared" si="0"/>
        <v>あな</v>
      </c>
      <c r="BA28" s="4" t="str">
        <f t="shared" si="1"/>
        <v/>
      </c>
      <c r="BB28" s="4" t="str">
        <f t="shared" si="2"/>
        <v/>
      </c>
      <c r="BC28" s="4"/>
      <c r="BD28" s="4" t="str">
        <f t="shared" si="3"/>
        <v>あなたがコントロールするサポートがボードから破壊されたとき、このクリーチャーは+2/+2の修整を受ける。</v>
      </c>
      <c r="BE28" s="33" t="str">
        <f>IF(AK28="","",VLOOKUP(AK28,BH:BJ,3,FALSE))</f>
        <v>When a support is Destroyed from the board, this creature gets +2/+2.</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tr">
        <f>AF28</f>
        <v>黒</v>
      </c>
      <c r="AG29" s="4"/>
      <c r="AH29" s="4"/>
      <c r="AI29" s="4"/>
      <c r="AJ29" s="4"/>
      <c r="AK29" s="4"/>
      <c r="AL29" s="4"/>
      <c r="AM29" s="4"/>
      <c r="AN29" s="4"/>
      <c r="AO29" s="4"/>
      <c r="AP29" s="4"/>
      <c r="AQ29" s="4"/>
      <c r="AR29" s="4"/>
      <c r="AS29" s="4"/>
      <c r="AT29" s="40"/>
      <c r="AU29" s="4"/>
      <c r="AV29" s="4"/>
      <c r="AW29" s="4"/>
      <c r="AX29" s="4" t="str">
        <f>IF(AT29&gt;1,MONTH(AT29),"")</f>
        <v/>
      </c>
      <c r="AY29" s="4" t="str">
        <f>IF(AT29&gt;1,DAY(AT29),"")</f>
        <v/>
      </c>
      <c r="AZ29" s="4" t="str">
        <f t="shared" si="0"/>
        <v/>
      </c>
      <c r="BA29" s="4" t="str">
        <f t="shared" si="1"/>
        <v/>
      </c>
      <c r="BB29" s="4" t="str">
        <f t="shared" si="2"/>
        <v/>
      </c>
      <c r="BC29" s="4"/>
      <c r="BD29" s="4" t="str">
        <f t="shared" si="3"/>
        <v/>
      </c>
      <c r="BE29" s="33" t="str">
        <f>IF(AK29="","",VLOOKUP(AK29,BH:BJ,3,FALSE))</f>
        <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tr">
        <f>AF29</f>
        <v>黒</v>
      </c>
      <c r="AG30" s="4"/>
      <c r="AH30" s="4"/>
      <c r="AI30" s="4"/>
      <c r="AJ30" s="4"/>
      <c r="AK30" s="4"/>
      <c r="AL30" s="4"/>
      <c r="AM30" s="4"/>
      <c r="AN30" s="4"/>
      <c r="AO30" s="4"/>
      <c r="AP30" s="4"/>
      <c r="AQ30" s="4"/>
      <c r="AR30" s="4"/>
      <c r="AS30" s="4"/>
      <c r="AT30" s="40"/>
      <c r="AU30" s="4"/>
      <c r="AV30" s="4"/>
      <c r="AW30" s="4"/>
      <c r="AX30" s="4" t="str">
        <f>IF(AT30&gt;1,MONTH(AT30),"")</f>
        <v/>
      </c>
      <c r="AY30" s="4" t="str">
        <f>IF(AT30&gt;1,DAY(AT30),"")</f>
        <v/>
      </c>
      <c r="AZ30" s="4" t="str">
        <f t="shared" si="0"/>
        <v/>
      </c>
      <c r="BA30" s="4" t="str">
        <f t="shared" si="1"/>
        <v/>
      </c>
      <c r="BB30" s="4" t="str">
        <f t="shared" si="2"/>
        <v/>
      </c>
      <c r="BC30" s="4"/>
      <c r="BD30" s="4" t="str">
        <f t="shared" si="3"/>
        <v/>
      </c>
      <c r="BE30" s="33" t="str">
        <f>IF(AK30="","",VLOOKUP(AK30,BH:BJ,3,FALSE))</f>
        <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tr">
        <f>AF30</f>
        <v>黒</v>
      </c>
      <c r="AG31" s="4"/>
      <c r="AH31" s="4"/>
      <c r="AI31" s="4"/>
      <c r="AJ31" s="4"/>
      <c r="AK31" s="4"/>
      <c r="AL31" s="4"/>
      <c r="AM31" s="4"/>
      <c r="AN31" s="4"/>
      <c r="AO31" s="4"/>
      <c r="AP31" s="4"/>
      <c r="AQ31" s="4"/>
      <c r="AR31" s="4"/>
      <c r="AS31" s="4"/>
      <c r="AT31" s="40"/>
      <c r="AU31" s="4"/>
      <c r="AV31" s="4"/>
      <c r="AW31" s="4"/>
      <c r="AX31" s="4" t="str">
        <f>IF(AT31&gt;1,MONTH(AT31),"")</f>
        <v/>
      </c>
      <c r="AY31" s="4" t="str">
        <f>IF(AT31&gt;1,DAY(AT31),"")</f>
        <v/>
      </c>
      <c r="AZ31" s="4" t="str">
        <f t="shared" si="0"/>
        <v/>
      </c>
      <c r="BA31" s="4" t="str">
        <f t="shared" si="1"/>
        <v/>
      </c>
      <c r="BB31" s="4" t="str">
        <f t="shared" si="2"/>
        <v/>
      </c>
      <c r="BC31" s="4"/>
      <c r="BD31" s="4" t="str">
        <f t="shared" si="3"/>
        <v/>
      </c>
      <c r="BE31" s="33" t="str">
        <f>IF(AK31="","",VLOOKUP(AK31,BH:BJ,3,FALSE))</f>
        <v/>
      </c>
      <c r="BF31" s="12" t="s">
        <v>0</v>
      </c>
      <c r="BG31" s="3">
        <v>30</v>
      </c>
      <c r="BH31" s="3" t="s">
        <v>110</v>
      </c>
      <c r="BI31" s="3" t="s">
        <v>39</v>
      </c>
      <c r="BJ31" s="3" t="s">
        <v>245</v>
      </c>
    </row>
    <row r="32" spans="1:62">
      <c r="A32" s="3" t="str">
        <f t="shared" si="4"/>
        <v>*鋳造所のコウモリ/Foundry Screecher</v>
      </c>
      <c r="B32" s="3" t="s">
        <v>0</v>
      </c>
      <c r="C32" s="3" t="str">
        <f>"*"&amp;R32&amp;"/"&amp;T32</f>
        <v>*鋳造所のコウモリ/Foundry Screecher</v>
      </c>
      <c r="Q32" s="12" t="s">
        <v>9</v>
      </c>
      <c r="R32" s="13" t="str">
        <f>INDEX(AJ:AJ,W31+1)</f>
        <v>鋳造所のコウモリ</v>
      </c>
      <c r="S32" s="14" t="s">
        <v>10</v>
      </c>
      <c r="T32" s="13" t="str">
        <f>INDEX(AK:AK,W31+1)</f>
        <v>Foundry Screecher</v>
      </c>
      <c r="U32" s="14"/>
      <c r="V32" s="15"/>
      <c r="W32" s="16"/>
      <c r="X32" s="12"/>
      <c r="Y32" s="31"/>
      <c r="Z32" s="31"/>
      <c r="AA32" s="32"/>
      <c r="AE32" s="27">
        <v>31</v>
      </c>
      <c r="AF32" s="28" t="str">
        <f>AF31</f>
        <v>黒</v>
      </c>
      <c r="AG32" s="4"/>
      <c r="AH32" s="4"/>
      <c r="AI32" s="4"/>
      <c r="AJ32" s="4"/>
      <c r="AK32" s="4"/>
      <c r="AL32" s="4"/>
      <c r="AM32" s="4"/>
      <c r="AN32" s="4"/>
      <c r="AO32" s="4"/>
      <c r="AP32" s="4"/>
      <c r="AQ32" s="4"/>
      <c r="AR32" s="4"/>
      <c r="AS32" s="4"/>
      <c r="AT32" s="40"/>
      <c r="AU32" s="4"/>
      <c r="AV32" s="4"/>
      <c r="AW32" s="4"/>
      <c r="AX32" s="4" t="str">
        <f>IF(AT32&gt;1,MONTH(AT32),"")</f>
        <v/>
      </c>
      <c r="AY32" s="4" t="str">
        <f>IF(AT32&gt;1,DAY(AT32),"")</f>
        <v/>
      </c>
      <c r="AZ32" s="4" t="str">
        <f t="shared" si="0"/>
        <v/>
      </c>
      <c r="BA32" s="4" t="str">
        <f t="shared" si="1"/>
        <v/>
      </c>
      <c r="BB32" s="4" t="str">
        <f t="shared" si="2"/>
        <v/>
      </c>
      <c r="BC32" s="4"/>
      <c r="BD32" s="4" t="str">
        <f t="shared" si="3"/>
        <v/>
      </c>
      <c r="BE32" s="33" t="str">
        <f>IF(AK32="","",VLOOKUP(AK32,BH:BJ,3,FALSE))</f>
        <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黒</v>
      </c>
      <c r="S33" s="18" t="s">
        <v>7</v>
      </c>
      <c r="T33" s="13" t="str">
        <f>INDEX(AG:AG,W31+1)</f>
        <v>コモン</v>
      </c>
      <c r="U33" s="18" t="s">
        <v>8</v>
      </c>
      <c r="V33" s="13">
        <f>INDEX(AI:AI,W31+1)</f>
        <v>7</v>
      </c>
      <c r="W33" s="19"/>
      <c r="X33" s="13" t="str">
        <f>INDEX(AQ:AQ,W31+1)</f>
        <v>飛行</v>
      </c>
      <c r="Y33" s="31"/>
      <c r="Z33" s="31"/>
      <c r="AA33" s="32"/>
      <c r="AE33" s="27">
        <v>32</v>
      </c>
      <c r="AF33" s="28" t="str">
        <f>AF32</f>
        <v>黒</v>
      </c>
      <c r="AG33" s="4"/>
      <c r="AH33" s="4"/>
      <c r="AI33" s="4"/>
      <c r="AJ33" s="4"/>
      <c r="AK33" s="4"/>
      <c r="AL33" s="4"/>
      <c r="AM33" s="4"/>
      <c r="AN33" s="4"/>
      <c r="AO33" s="4"/>
      <c r="AP33" s="4"/>
      <c r="AQ33" s="4"/>
      <c r="AR33" s="4"/>
      <c r="AS33" s="4"/>
      <c r="AT33" s="40"/>
      <c r="AU33" s="4"/>
      <c r="AV33" s="4"/>
      <c r="AW33" s="4"/>
      <c r="AX33" s="4" t="str">
        <f>IF(AT33&gt;1,MONTH(AT33),"")</f>
        <v/>
      </c>
      <c r="AY33" s="4" t="str">
        <f>IF(AT33&gt;1,DAY(AT33),"")</f>
        <v/>
      </c>
      <c r="AZ33" s="4" t="str">
        <f t="shared" si="0"/>
        <v/>
      </c>
      <c r="BA33" s="4" t="str">
        <f t="shared" si="1"/>
        <v/>
      </c>
      <c r="BB33" s="4" t="str">
        <f t="shared" si="2"/>
        <v/>
      </c>
      <c r="BC33" s="4"/>
      <c r="BD33" s="4" t="str">
        <f t="shared" si="3"/>
        <v/>
      </c>
      <c r="BE33" s="33" t="str">
        <f>IF(AK33="","",VLOOKUP(AK33,BH:BJ,3,FALSE))</f>
        <v/>
      </c>
      <c r="BF33" s="12" t="s">
        <v>0</v>
      </c>
      <c r="BG33" s="3">
        <v>32</v>
      </c>
      <c r="BH33" s="3" t="s">
        <v>218</v>
      </c>
      <c r="BI33" s="3" t="s">
        <v>39</v>
      </c>
      <c r="BJ33" s="3" t="s">
        <v>248</v>
      </c>
    </row>
    <row r="34" spans="1:62">
      <c r="A34" s="3" t="str">
        <f t="shared" si="4"/>
        <v>|色|黒|レアリティ|コモン|マナコスト|7|</v>
      </c>
      <c r="B34" s="3" t="s">
        <v>0</v>
      </c>
      <c r="C34" s="3" t="s">
        <v>83</v>
      </c>
      <c r="D34" s="7" t="s">
        <v>6</v>
      </c>
      <c r="E34" s="3" t="s">
        <v>83</v>
      </c>
      <c r="F34" s="3" t="str">
        <f>IF(R33=0,"",R33)</f>
        <v>黒</v>
      </c>
      <c r="G34" s="3" t="s">
        <v>83</v>
      </c>
      <c r="H34" s="7" t="s">
        <v>92</v>
      </c>
      <c r="I34" s="3" t="s">
        <v>83</v>
      </c>
      <c r="J34" s="3" t="str">
        <f>IF(T33=0,"",T33)</f>
        <v>コモン</v>
      </c>
      <c r="K34" s="3" t="s">
        <v>83</v>
      </c>
      <c r="L34" s="7" t="s">
        <v>93</v>
      </c>
      <c r="M34" s="3" t="s">
        <v>83</v>
      </c>
      <c r="N34" s="3">
        <f>IF(V33=0,"",V33)</f>
        <v>7</v>
      </c>
      <c r="O34" s="3" t="s">
        <v>83</v>
      </c>
      <c r="Q34" s="12" t="s">
        <v>11</v>
      </c>
      <c r="R34" s="13" t="str">
        <f>INDEX(AL:AL,W31+1)</f>
        <v>クリーチャー</v>
      </c>
      <c r="S34" s="18" t="s">
        <v>94</v>
      </c>
      <c r="T34" s="13" t="str">
        <f>INDEX(AN:AN,W31+1)</f>
        <v>コウモリ</v>
      </c>
      <c r="U34" s="13">
        <f>INDEX(AO:AO,W31+1)</f>
        <v>0</v>
      </c>
      <c r="V34" s="13">
        <f>INDEX(AP:AP,W31+1)</f>
        <v>0</v>
      </c>
      <c r="W34" s="19"/>
      <c r="X34" s="13" t="str">
        <f>INDEX(AZ:AZ,W31+1)</f>
        <v>飛行</v>
      </c>
      <c r="Y34" s="13" t="str">
        <f>INDEX(BA:BA,W31+1)</f>
        <v/>
      </c>
      <c r="Z34" s="13" t="str">
        <f>INDEX(BB:BB,W31+1)</f>
        <v/>
      </c>
      <c r="AA34" s="13">
        <f>INDEX(BC:BC,W31+1)</f>
        <v>0</v>
      </c>
      <c r="AE34" s="27">
        <v>33</v>
      </c>
      <c r="AF34" s="28" t="str">
        <f>AF33</f>
        <v>黒</v>
      </c>
      <c r="AG34" s="4"/>
      <c r="AH34" s="4"/>
      <c r="AI34" s="4"/>
      <c r="AJ34" s="4"/>
      <c r="AK34" s="4"/>
      <c r="AL34" s="4"/>
      <c r="AM34" s="4"/>
      <c r="AN34" s="4"/>
      <c r="AO34" s="4"/>
      <c r="AP34" s="4"/>
      <c r="AQ34" s="4"/>
      <c r="AR34" s="4"/>
      <c r="AS34" s="4"/>
      <c r="AT34" s="40"/>
      <c r="AU34" s="4"/>
      <c r="AV34" s="4"/>
      <c r="AW34" s="4"/>
      <c r="AX34" s="4" t="str">
        <f>IF(AT34&gt;1,MONTH(AT34),"")</f>
        <v/>
      </c>
      <c r="AY34" s="4" t="str">
        <f>IF(AT34&gt;1,DAY(AT34),"")</f>
        <v/>
      </c>
      <c r="AZ34" s="4" t="str">
        <f t="shared" si="0"/>
        <v/>
      </c>
      <c r="BA34" s="4" t="str">
        <f t="shared" si="1"/>
        <v/>
      </c>
      <c r="BB34" s="4" t="str">
        <f t="shared" si="2"/>
        <v/>
      </c>
      <c r="BC34" s="4"/>
      <c r="BD34" s="4" t="str">
        <f t="shared" si="3"/>
        <v/>
      </c>
      <c r="BE34" s="33" t="str">
        <f>IF(AK34="","",VLOOKUP(AK34,BH:BJ,3,FALSE))</f>
        <v/>
      </c>
      <c r="BF34" s="12" t="s">
        <v>0</v>
      </c>
      <c r="BG34" s="3">
        <v>33</v>
      </c>
      <c r="BH34" s="3" t="s">
        <v>233</v>
      </c>
      <c r="BI34" s="3" t="s">
        <v>39</v>
      </c>
      <c r="BJ34" s="3" t="s">
        <v>249</v>
      </c>
    </row>
    <row r="35" spans="1:62">
      <c r="A35" s="3" t="str">
        <f t="shared" si="4"/>
        <v>|種別|クリーチャー|サブタイプ|コウモリ|||</v>
      </c>
      <c r="B35" s="3" t="s">
        <v>0</v>
      </c>
      <c r="C35" s="3" t="s">
        <v>83</v>
      </c>
      <c r="D35" s="7" t="s">
        <v>11</v>
      </c>
      <c r="E35" s="3" t="s">
        <v>83</v>
      </c>
      <c r="F35" s="3" t="str">
        <f>IF(R34=0,"",R34)</f>
        <v>クリーチャー</v>
      </c>
      <c r="G35" s="3" t="s">
        <v>83</v>
      </c>
      <c r="H35" s="7" t="s">
        <v>104</v>
      </c>
      <c r="I35" s="3" t="s">
        <v>83</v>
      </c>
      <c r="J35" s="3" t="str">
        <f>IF(T34=0,"",T34)</f>
        <v>コウモリ</v>
      </c>
      <c r="K35" s="3" t="s">
        <v>83</v>
      </c>
      <c r="L35" s="3" t="str">
        <f>IF(U34=0,"",U34)</f>
        <v/>
      </c>
      <c r="M35" s="3" t="s">
        <v>83</v>
      </c>
      <c r="N35" s="3" t="str">
        <f>IF(V34=0,"",V34)</f>
        <v/>
      </c>
      <c r="O35" s="3" t="s">
        <v>83</v>
      </c>
      <c r="Q35" s="12" t="s">
        <v>105</v>
      </c>
      <c r="R35" s="13" t="str">
        <f>INDEX(BD:BD,W31+1)</f>
        <v>飛行&amp;br;あなたが戦場に出ている無色のクリーチャーをコントロールしている間、このクリーチャーは+1/0の修整を受ける。</v>
      </c>
      <c r="S35" s="14"/>
      <c r="T35" s="14"/>
      <c r="U35" s="14"/>
      <c r="V35" s="15"/>
      <c r="W35" s="19"/>
      <c r="X35" s="11"/>
      <c r="Y35" s="11"/>
      <c r="Z35" s="11"/>
      <c r="AA35" s="33"/>
      <c r="AE35" s="27">
        <v>34</v>
      </c>
      <c r="AF35" s="28" t="str">
        <f>AF34</f>
        <v>黒</v>
      </c>
      <c r="AG35" s="4"/>
      <c r="AH35" s="4"/>
      <c r="AI35" s="4"/>
      <c r="AJ35" s="4"/>
      <c r="AK35" s="4"/>
      <c r="AL35" s="4"/>
      <c r="AM35" s="4"/>
      <c r="AN35" s="4"/>
      <c r="AO35" s="4"/>
      <c r="AP35" s="4"/>
      <c r="AQ35" s="4"/>
      <c r="AR35" s="4"/>
      <c r="AS35" s="4"/>
      <c r="AT35" s="40"/>
      <c r="AU35" s="4"/>
      <c r="AV35" s="4"/>
      <c r="AW35" s="4"/>
      <c r="AX35" s="4" t="str">
        <f>IF(AT35&gt;1,MONTH(AT35),"")</f>
        <v/>
      </c>
      <c r="AY35" s="4" t="str">
        <f>IF(AT35&gt;1,DAY(AT35),"")</f>
        <v/>
      </c>
      <c r="AZ35" s="4" t="str">
        <f t="shared" si="0"/>
        <v/>
      </c>
      <c r="BA35" s="4" t="str">
        <f t="shared" si="1"/>
        <v/>
      </c>
      <c r="BB35" s="4" t="str">
        <f t="shared" si="2"/>
        <v/>
      </c>
      <c r="BC35" s="4"/>
      <c r="BD35" s="4" t="str">
        <f t="shared" si="3"/>
        <v/>
      </c>
      <c r="BE35" s="33" t="str">
        <f>IF(AK35="","",VLOOKUP(AK35,BH:BJ,3,FALSE))</f>
        <v/>
      </c>
      <c r="BF35" s="12" t="s">
        <v>0</v>
      </c>
      <c r="BG35" s="3">
        <v>34</v>
      </c>
      <c r="BH35" s="3" t="s">
        <v>250</v>
      </c>
      <c r="BI35" s="3" t="s">
        <v>39</v>
      </c>
      <c r="BJ35" s="3" t="s">
        <v>251</v>
      </c>
    </row>
    <row r="36" spans="1:62">
      <c r="A36" s="3" t="str">
        <f t="shared" si="4"/>
        <v>|テキスト|&gt;|&gt;|&gt;|&gt;|飛行&amp;br;あなたが戦場に出ている無色のクリーチャーをコントロールしている間、このクリーチャーは+1/0の修整を受ける。|</v>
      </c>
      <c r="B36" s="3" t="s">
        <v>0</v>
      </c>
      <c r="C36" s="3" t="s">
        <v>83</v>
      </c>
      <c r="D36" s="7" t="s">
        <v>105</v>
      </c>
      <c r="E36" s="3" t="s">
        <v>83</v>
      </c>
      <c r="F36" s="7" t="s">
        <v>115</v>
      </c>
      <c r="G36" s="3" t="s">
        <v>83</v>
      </c>
      <c r="H36" s="7" t="s">
        <v>115</v>
      </c>
      <c r="I36" s="3" t="s">
        <v>83</v>
      </c>
      <c r="J36" s="7" t="s">
        <v>115</v>
      </c>
      <c r="K36" s="3" t="s">
        <v>83</v>
      </c>
      <c r="L36" s="7" t="s">
        <v>115</v>
      </c>
      <c r="M36" s="3" t="s">
        <v>83</v>
      </c>
      <c r="N36" s="3" t="str">
        <f>IF(R35=0,"",R35)</f>
        <v>飛行&amp;br;あなたが戦場に出ている無色のクリーチャーをコントロールしている間、このクリーチャーは+1/0の修整を受ける。</v>
      </c>
      <c r="O36" s="3" t="s">
        <v>83</v>
      </c>
      <c r="Q36" s="17" t="s">
        <v>27</v>
      </c>
      <c r="R36" s="13" t="str">
        <f>INDEX(BE:BE,W31+1)</f>
        <v>This creature gets +1/0 while you control a colorless creature on the battlefield.</v>
      </c>
      <c r="S36" s="12" t="s">
        <v>116</v>
      </c>
      <c r="T36" s="13" t="str">
        <f>IF(X36="","",X36&amp;IF(Y36="",""," "&amp;Y36)&amp;IF(Z36="",""," "&amp;Z36)&amp;IF(AA36="",""," "&amp;AA36))</f>
        <v>Flying  </v>
      </c>
      <c r="U36" s="14"/>
      <c r="V36" s="15"/>
      <c r="W36" s="19" t="s">
        <v>116</v>
      </c>
      <c r="X36" s="12" t="str">
        <f t="shared" ref="X36:AA36" si="10">IF(ISERROR(IF(LEN(X35)&gt;1,X35,VLOOKUP(X34,$AC:$AD,2,FALSE))),"",IF(LEN(X35)&gt;1,X35,VLOOKUP(X34,$AC:$AD,2,FALSE)))</f>
        <v>Flying</v>
      </c>
      <c r="Y36" s="12" t="str">
        <f t="shared" si="10"/>
        <v/>
      </c>
      <c r="Z36" s="12" t="str">
        <f t="shared" si="10"/>
        <v/>
      </c>
      <c r="AA36" s="12" t="str">
        <f t="shared" si="10"/>
        <v> </v>
      </c>
      <c r="AE36" s="27">
        <v>35</v>
      </c>
      <c r="AF36" s="28" t="str">
        <f>AF35</f>
        <v>黒</v>
      </c>
      <c r="AG36" s="4"/>
      <c r="AH36" s="4"/>
      <c r="AI36" s="4"/>
      <c r="AJ36" s="4"/>
      <c r="AK36" s="4"/>
      <c r="AL36" s="4"/>
      <c r="AM36" s="4"/>
      <c r="AN36" s="4"/>
      <c r="AO36" s="4"/>
      <c r="AP36" s="4"/>
      <c r="AQ36" s="4"/>
      <c r="AR36" s="4"/>
      <c r="AS36" s="4"/>
      <c r="AT36" s="40"/>
      <c r="AU36" s="4"/>
      <c r="AV36" s="4"/>
      <c r="AW36" s="4"/>
      <c r="AX36" s="4" t="str">
        <f>IF(AT36&gt;1,MONTH(AT36),"")</f>
        <v/>
      </c>
      <c r="AY36" s="4" t="str">
        <f>IF(AT36&gt;1,DAY(AT36),"")</f>
        <v/>
      </c>
      <c r="AZ36" s="4" t="str">
        <f t="shared" si="0"/>
        <v/>
      </c>
      <c r="BA36" s="4" t="str">
        <f t="shared" si="1"/>
        <v/>
      </c>
      <c r="BB36" s="4" t="str">
        <f t="shared" si="2"/>
        <v/>
      </c>
      <c r="BC36" s="4"/>
      <c r="BD36" s="4" t="str">
        <f t="shared" si="3"/>
        <v/>
      </c>
      <c r="BE36" s="33" t="str">
        <f>IF(AK36="","",VLOOKUP(AK36,BH:BJ,3,FALSE))</f>
        <v/>
      </c>
      <c r="BF36" s="12" t="s">
        <v>0</v>
      </c>
      <c r="BG36" s="3">
        <v>35</v>
      </c>
      <c r="BH36" s="3" t="s">
        <v>252</v>
      </c>
      <c r="BI36" s="3" t="s">
        <v>39</v>
      </c>
      <c r="BJ36" s="3" t="s">
        <v>253</v>
      </c>
    </row>
    <row r="37" spans="1:62">
      <c r="A37" s="3" t="str">
        <f t="shared" si="4"/>
        <v>|英テキスト|&gt;|&gt;|&gt;|&gt;|Flying  &amp;br;This creature gets +1/0 while you control a colorless creature on the battlefield.|</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Flying  &amp;br;This creature gets +1/0 while you control a colorless creature on the battlefield.</v>
      </c>
      <c r="O37" s="3" t="s">
        <v>83</v>
      </c>
      <c r="Q37" s="12" t="s">
        <v>18</v>
      </c>
      <c r="R37" s="13" t="str">
        <f>IF(INDEX(AX:AX,W31+1)="",0,INDEX(AX:AX,W31+1)&amp;"/"&amp;INDEX(AY:AY,W31+1))</f>
        <v>2/1</v>
      </c>
      <c r="S37" s="14"/>
      <c r="T37" s="14"/>
      <c r="U37" s="14"/>
      <c r="V37" s="15"/>
      <c r="W37" s="19"/>
      <c r="X37" s="12"/>
      <c r="Y37" s="31"/>
      <c r="Z37" s="31"/>
      <c r="AA37" s="32"/>
      <c r="AE37" s="27">
        <v>36</v>
      </c>
      <c r="AF37" s="28" t="str">
        <f>AF36</f>
        <v>黒</v>
      </c>
      <c r="AG37" s="4"/>
      <c r="AH37" s="4"/>
      <c r="AI37" s="4"/>
      <c r="AJ37" s="4"/>
      <c r="AK37" s="4"/>
      <c r="AL37" s="4"/>
      <c r="AM37" s="4"/>
      <c r="AN37" s="4"/>
      <c r="AO37" s="4"/>
      <c r="AP37" s="4"/>
      <c r="AQ37" s="4"/>
      <c r="AR37" s="4"/>
      <c r="AS37" s="4"/>
      <c r="AT37" s="40"/>
      <c r="AU37" s="4"/>
      <c r="AV37" s="4"/>
      <c r="AW37" s="4"/>
      <c r="AX37" s="4" t="str">
        <f>IF(AT37&gt;1,MONTH(AT37),"")</f>
        <v/>
      </c>
      <c r="AY37" s="4" t="str">
        <f>IF(AT37&gt;1,DAY(AT37),"")</f>
        <v/>
      </c>
      <c r="AZ37" s="4" t="str">
        <f t="shared" si="0"/>
        <v/>
      </c>
      <c r="BA37" s="4" t="str">
        <f t="shared" si="1"/>
        <v/>
      </c>
      <c r="BB37" s="4" t="str">
        <f t="shared" si="2"/>
        <v/>
      </c>
      <c r="BC37" s="4"/>
      <c r="BD37" s="4" t="str">
        <f t="shared" si="3"/>
        <v/>
      </c>
      <c r="BE37" s="33" t="str">
        <f>IF(AK37="","",VLOOKUP(AK37,BH:BJ,3,FALSE))</f>
        <v/>
      </c>
      <c r="BF37" s="12" t="s">
        <v>0</v>
      </c>
      <c r="BG37" s="3">
        <v>36</v>
      </c>
      <c r="BH37" s="3" t="s">
        <v>254</v>
      </c>
      <c r="BI37" s="3" t="s">
        <v>39</v>
      </c>
      <c r="BJ37" s="3" t="s">
        <v>255</v>
      </c>
    </row>
    <row r="38" spans="1:62">
      <c r="A38" s="3" t="str">
        <f t="shared" si="4"/>
        <v>|PT|&gt;|2/1|シールド数|&gt;||</v>
      </c>
      <c r="B38" s="3" t="s">
        <v>0</v>
      </c>
      <c r="C38" s="3" t="s">
        <v>83</v>
      </c>
      <c r="D38" s="3" t="s">
        <v>18</v>
      </c>
      <c r="E38" s="3" t="s">
        <v>83</v>
      </c>
      <c r="F38" s="3" t="s">
        <v>115</v>
      </c>
      <c r="G38" s="3" t="s">
        <v>83</v>
      </c>
      <c r="H38" s="3" t="str">
        <f>IF(R37=0,"",R37)</f>
        <v>2/1</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AF37</f>
        <v>黒</v>
      </c>
      <c r="AG38" s="4"/>
      <c r="AH38" s="4"/>
      <c r="AI38" s="4"/>
      <c r="AJ38" s="4"/>
      <c r="AK38" s="4"/>
      <c r="AL38" s="4"/>
      <c r="AM38" s="4"/>
      <c r="AN38" s="4"/>
      <c r="AO38" s="4"/>
      <c r="AP38" s="4"/>
      <c r="AQ38" s="4"/>
      <c r="AR38" s="4"/>
      <c r="AS38" s="4"/>
      <c r="AT38" s="40"/>
      <c r="AU38" s="4"/>
      <c r="AV38" s="4"/>
      <c r="AW38" s="4"/>
      <c r="AX38" s="4" t="str">
        <f>IF(AT38&gt;1,MONTH(AT38),"")</f>
        <v/>
      </c>
      <c r="AY38" s="4" t="str">
        <f>IF(AT38&gt;1,DAY(AT38),"")</f>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AF38</f>
        <v>黒</v>
      </c>
      <c r="AG39" s="4"/>
      <c r="AH39" s="4"/>
      <c r="AI39" s="4"/>
      <c r="AJ39" s="4"/>
      <c r="AK39" s="4"/>
      <c r="AL39" s="4"/>
      <c r="AM39" s="4"/>
      <c r="AN39" s="4"/>
      <c r="AO39" s="4"/>
      <c r="AP39" s="4"/>
      <c r="AQ39" s="4"/>
      <c r="AR39" s="4"/>
      <c r="AS39" s="4"/>
      <c r="AT39" s="40"/>
      <c r="AU39" s="4"/>
      <c r="AV39" s="4"/>
      <c r="AW39" s="4"/>
      <c r="AX39" s="4" t="str">
        <f>IF(AT39&gt;1,MONTH(AT39),"")</f>
        <v/>
      </c>
      <c r="AY39" s="4" t="str">
        <f>IF(AT39&gt;1,DAY(AT39),"")</f>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AF39</f>
        <v>黒</v>
      </c>
      <c r="AG40" s="4"/>
      <c r="AH40" s="4"/>
      <c r="AI40" s="4"/>
      <c r="AJ40" s="4"/>
      <c r="AK40" s="4"/>
      <c r="AL40" s="4"/>
      <c r="AM40" s="4"/>
      <c r="AN40" s="4"/>
      <c r="AO40" s="4"/>
      <c r="AP40" s="4"/>
      <c r="AQ40" s="4"/>
      <c r="AR40" s="4"/>
      <c r="AS40" s="4"/>
      <c r="AT40" s="40"/>
      <c r="AU40" s="4"/>
      <c r="AV40" s="4"/>
      <c r="AW40" s="4"/>
      <c r="AX40" s="4" t="str">
        <f>IF(AT40&gt;1,MONTH(AT40),"")</f>
        <v/>
      </c>
      <c r="AY40" s="4" t="str">
        <f>IF(AT40&gt;1,DAY(AT40),"")</f>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AF40</f>
        <v>黒</v>
      </c>
      <c r="AG41" s="4"/>
      <c r="AH41" s="4"/>
      <c r="AI41" s="4"/>
      <c r="AJ41" s="4"/>
      <c r="AK41" s="4"/>
      <c r="AL41" s="4"/>
      <c r="AM41" s="4"/>
      <c r="AN41" s="4"/>
      <c r="AO41" s="4"/>
      <c r="AP41" s="4"/>
      <c r="AQ41" s="4"/>
      <c r="AR41" s="4"/>
      <c r="AS41" s="4"/>
      <c r="AT41" s="40"/>
      <c r="AU41" s="4"/>
      <c r="AV41" s="4"/>
      <c r="AW41" s="4"/>
      <c r="AX41" s="4" t="str">
        <f>IF(AT41&gt;1,MONTH(AT41),"")</f>
        <v/>
      </c>
      <c r="AY41" s="4" t="str">
        <f>IF(AT41&gt;1,DAY(AT41),"")</f>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AF41</f>
        <v>黒</v>
      </c>
      <c r="AG42" s="4"/>
      <c r="AH42" s="4"/>
      <c r="AI42" s="4"/>
      <c r="AJ42" s="4"/>
      <c r="AK42" s="4"/>
      <c r="AL42" s="4"/>
      <c r="AM42" s="4"/>
      <c r="AN42" s="4"/>
      <c r="AO42" s="4"/>
      <c r="AP42" s="4"/>
      <c r="AQ42" s="4"/>
      <c r="AR42" s="4"/>
      <c r="AS42" s="4"/>
      <c r="AT42" s="40"/>
      <c r="AU42" s="4"/>
      <c r="AV42" s="4"/>
      <c r="AW42" s="4"/>
      <c r="AX42" s="4" t="str">
        <f>IF(AT42&gt;1,MONTH(AT42),"")</f>
        <v/>
      </c>
      <c r="AY42" s="4" t="str">
        <f>IF(AT42&gt;1,DAY(AT42),"")</f>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AF42</f>
        <v>黒</v>
      </c>
      <c r="AG43" s="4"/>
      <c r="AH43" s="4"/>
      <c r="AI43" s="4"/>
      <c r="AJ43" s="4"/>
      <c r="AK43" s="4"/>
      <c r="AL43" s="4"/>
      <c r="AM43" s="4"/>
      <c r="AN43" s="4"/>
      <c r="AO43" s="4"/>
      <c r="AP43" s="4"/>
      <c r="AQ43" s="4"/>
      <c r="AR43" s="4"/>
      <c r="AS43" s="4"/>
      <c r="AT43" s="40"/>
      <c r="AU43" s="4"/>
      <c r="AV43" s="4"/>
      <c r="AW43" s="4"/>
      <c r="AX43" s="4" t="str">
        <f>IF(AT43&gt;1,MONTH(AT43),"")</f>
        <v/>
      </c>
      <c r="AY43" s="4" t="str">
        <f>IF(AT43&gt;1,DAY(AT43),"")</f>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AF43</f>
        <v>黒</v>
      </c>
      <c r="AG44" s="4"/>
      <c r="AH44" s="4"/>
      <c r="AI44" s="4"/>
      <c r="AJ44" s="4"/>
      <c r="AK44" s="4"/>
      <c r="AL44" s="4"/>
      <c r="AM44" s="4"/>
      <c r="AN44" s="4"/>
      <c r="AO44" s="4"/>
      <c r="AP44" s="4"/>
      <c r="AQ44" s="4"/>
      <c r="AR44" s="4"/>
      <c r="AS44" s="4"/>
      <c r="AT44" s="40"/>
      <c r="AU44" s="4"/>
      <c r="AV44" s="4"/>
      <c r="AW44" s="4"/>
      <c r="AX44" s="4" t="str">
        <f>IF(AT44&gt;1,MONTH(AT44),"")</f>
        <v/>
      </c>
      <c r="AY44" s="4" t="str">
        <f>IF(AT44&gt;1,DAY(AT44),"")</f>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*不法仲買人/Lawless Broker</v>
      </c>
      <c r="B45" s="3" t="s">
        <v>0</v>
      </c>
      <c r="C45" s="3" t="str">
        <f>"*"&amp;R45&amp;"/"&amp;T45</f>
        <v>*不法仲買人/Lawless Broker</v>
      </c>
      <c r="Q45" s="12" t="s">
        <v>9</v>
      </c>
      <c r="R45" s="13" t="str">
        <f>INDEX(AJ:AJ,W44+1)</f>
        <v>不法仲買人</v>
      </c>
      <c r="S45" s="14" t="s">
        <v>10</v>
      </c>
      <c r="T45" s="13" t="str">
        <f>INDEX(AK:AK,W44+1)</f>
        <v>Lawless Broker</v>
      </c>
      <c r="U45" s="14"/>
      <c r="V45" s="15"/>
      <c r="W45" s="16"/>
      <c r="X45" s="12"/>
      <c r="Y45" s="31"/>
      <c r="Z45" s="31"/>
      <c r="AA45" s="32"/>
      <c r="AE45" s="27">
        <v>44</v>
      </c>
      <c r="AF45" s="28" t="str">
        <f>AF44</f>
        <v>黒</v>
      </c>
      <c r="AG45" s="4"/>
      <c r="AH45" s="4"/>
      <c r="AI45" s="4"/>
      <c r="AJ45" s="4"/>
      <c r="AK45" s="4"/>
      <c r="AL45" s="4"/>
      <c r="AM45" s="4"/>
      <c r="AN45" s="4"/>
      <c r="AO45" s="4"/>
      <c r="AP45" s="4"/>
      <c r="AQ45" s="4"/>
      <c r="AR45" s="4"/>
      <c r="AS45" s="4"/>
      <c r="AT45" s="40"/>
      <c r="AU45" s="4"/>
      <c r="AV45" s="4"/>
      <c r="AW45" s="4"/>
      <c r="AX45" s="4" t="str">
        <f>IF(AT45&gt;1,MONTH(AT45),"")</f>
        <v/>
      </c>
      <c r="AY45" s="4" t="str">
        <f>IF(AT45&gt;1,DAY(AT45),"")</f>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黒</v>
      </c>
      <c r="S46" s="18" t="s">
        <v>7</v>
      </c>
      <c r="T46" s="13" t="str">
        <f>INDEX(AG:AG,W44+1)</f>
        <v>コモン</v>
      </c>
      <c r="U46" s="18" t="s">
        <v>8</v>
      </c>
      <c r="V46" s="13">
        <f>INDEX(AI:AI,W44+1)</f>
        <v>11</v>
      </c>
      <c r="W46" s="19"/>
      <c r="X46" s="13" t="str">
        <f>INDEX(AQ:AQ,W44+1)</f>
        <v>ディフェンダー</v>
      </c>
      <c r="Y46" s="31"/>
      <c r="Z46" s="31"/>
      <c r="AA46" s="32"/>
      <c r="AE46" s="27">
        <v>45</v>
      </c>
      <c r="AF46" s="28" t="str">
        <f>AF45</f>
        <v>黒</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|色|黒|レアリティ|コモン|マナコスト|11|</v>
      </c>
      <c r="B47" s="3" t="s">
        <v>0</v>
      </c>
      <c r="C47" s="3" t="s">
        <v>83</v>
      </c>
      <c r="D47" s="7" t="s">
        <v>6</v>
      </c>
      <c r="E47" s="3" t="s">
        <v>83</v>
      </c>
      <c r="F47" s="3" t="str">
        <f>IF(R46=0,"",R46)</f>
        <v>黒</v>
      </c>
      <c r="G47" s="3" t="s">
        <v>83</v>
      </c>
      <c r="H47" s="7" t="s">
        <v>92</v>
      </c>
      <c r="I47" s="3" t="s">
        <v>83</v>
      </c>
      <c r="J47" s="3" t="str">
        <f>IF(T46=0,"",T46)</f>
        <v>コモン</v>
      </c>
      <c r="K47" s="3" t="s">
        <v>83</v>
      </c>
      <c r="L47" s="7" t="s">
        <v>93</v>
      </c>
      <c r="M47" s="3" t="s">
        <v>83</v>
      </c>
      <c r="N47" s="3">
        <f>IF(V46=0,"",V46)</f>
        <v>11</v>
      </c>
      <c r="O47" s="3" t="s">
        <v>83</v>
      </c>
      <c r="Q47" s="12" t="s">
        <v>11</v>
      </c>
      <c r="R47" s="13" t="str">
        <f>INDEX(AL:AL,W44+1)</f>
        <v>クリーチャー</v>
      </c>
      <c r="S47" s="18" t="s">
        <v>94</v>
      </c>
      <c r="T47" s="13" t="str">
        <f>INDEX(AN:AN,W44+1)</f>
        <v>霊基体</v>
      </c>
      <c r="U47" s="13" t="str">
        <f>INDEX(AO:AO,W44+1)</f>
        <v>ならず者</v>
      </c>
      <c r="V47" s="13">
        <f>INDEX(AP:AP,W44+1)</f>
        <v>0</v>
      </c>
      <c r="W47" s="19"/>
      <c r="X47" s="13" t="str">
        <f>INDEX(AZ:AZ,W44+1)</f>
        <v>ディ</v>
      </c>
      <c r="Y47" s="13" t="str">
        <f>INDEX(BA:BA,W44+1)</f>
        <v/>
      </c>
      <c r="Z47" s="13" t="str">
        <f>INDEX(BB:BB,W44+1)</f>
        <v/>
      </c>
      <c r="AA47" s="13">
        <f>INDEX(BC:BC,W44+1)</f>
        <v>0</v>
      </c>
      <c r="AE47" s="27">
        <v>46</v>
      </c>
      <c r="AF47" s="28" t="str">
        <f>AF46</f>
        <v>黒</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|種別|クリーチャー|サブタイプ|霊基体|ならず者||</v>
      </c>
      <c r="B48" s="3" t="s">
        <v>0</v>
      </c>
      <c r="C48" s="3" t="s">
        <v>83</v>
      </c>
      <c r="D48" s="7" t="s">
        <v>11</v>
      </c>
      <c r="E48" s="3" t="s">
        <v>83</v>
      </c>
      <c r="F48" s="3" t="str">
        <f>IF(R47=0,"",R47)</f>
        <v>クリーチャー</v>
      </c>
      <c r="G48" s="3" t="s">
        <v>83</v>
      </c>
      <c r="H48" s="7" t="s">
        <v>104</v>
      </c>
      <c r="I48" s="3" t="s">
        <v>83</v>
      </c>
      <c r="J48" s="3" t="str">
        <f>IF(T47=0,"",T47)</f>
        <v>霊基体</v>
      </c>
      <c r="K48" s="3" t="s">
        <v>83</v>
      </c>
      <c r="L48" s="3" t="str">
        <f>IF(U47=0,"",U47)</f>
        <v>ならず者</v>
      </c>
      <c r="M48" s="3" t="s">
        <v>83</v>
      </c>
      <c r="N48" s="3" t="str">
        <f>IF(V47=0,"",V47)</f>
        <v/>
      </c>
      <c r="O48" s="3" t="s">
        <v>83</v>
      </c>
      <c r="Q48" s="12" t="s">
        <v>105</v>
      </c>
      <c r="R48" s="13" t="str">
        <f>INDEX(BD:BD,W44+1)</f>
        <v>ディフェンダー&amp;br;このクリーチャーが死亡したとき、あなたがコントロールする最初のクリーチャーは+1/+1の修整を受ける。</v>
      </c>
      <c r="S48" s="14"/>
      <c r="T48" s="14"/>
      <c r="U48" s="14"/>
      <c r="V48" s="15"/>
      <c r="W48" s="19"/>
      <c r="X48" s="11"/>
      <c r="Y48" s="11"/>
      <c r="Z48" s="11"/>
      <c r="AA48" s="33"/>
      <c r="AE48" s="27">
        <v>47</v>
      </c>
      <c r="AF48" s="28" t="str">
        <f>AF47</f>
        <v>黒</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|テキスト|&gt;|&gt;|&gt;|&gt;|ディフェンダー&amp;br;このクリーチャーが死亡したとき、あなたがコントロールする最初のクリーチャーは+1/+1の修整を受ける。|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ディフェンダー&amp;br;このクリーチャーが死亡したとき、あなたがコントロールする最初のクリーチャーは+1/+1の修整を受ける。</v>
      </c>
      <c r="O49" s="3" t="s">
        <v>83</v>
      </c>
      <c r="Q49" s="17" t="s">
        <v>27</v>
      </c>
      <c r="R49" s="13" t="str">
        <f>INDEX(BE:BE,W44+1)</f>
        <v>When this creature dies, the first creature you control gets +1/+1.</v>
      </c>
      <c r="S49" s="12" t="s">
        <v>116</v>
      </c>
      <c r="T49" s="13" t="str">
        <f>IF(X49="","",X49&amp;IF(Y49="",""," "&amp;Y49)&amp;IF(Z49="",""," "&amp;Z49)&amp;IF(AA49="",""," "&amp;AA49))</f>
        <v>Defender  </v>
      </c>
      <c r="U49" s="14"/>
      <c r="V49" s="15"/>
      <c r="W49" s="19" t="s">
        <v>116</v>
      </c>
      <c r="X49" s="12" t="str">
        <f t="shared" ref="X49:AA49" si="12">IF(ISERROR(IF(LEN(X48)&gt;1,X48,VLOOKUP(X47,$AC:$AD,2,FALSE))),"",IF(LEN(X48)&gt;1,X48,VLOOKUP(X47,$AC:$AD,2,FALSE)))</f>
        <v>Defender</v>
      </c>
      <c r="Y49" s="12" t="str">
        <f t="shared" si="12"/>
        <v/>
      </c>
      <c r="Z49" s="12" t="str">
        <f t="shared" si="12"/>
        <v/>
      </c>
      <c r="AA49" s="12" t="str">
        <f t="shared" si="12"/>
        <v> </v>
      </c>
      <c r="AE49" s="27">
        <v>48</v>
      </c>
      <c r="AF49" s="28" t="str">
        <f>AF48</f>
        <v>黒</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|英テキスト|&gt;|&gt;|&gt;|&gt;|Defender  &amp;br;When this creature dies, the first creature you control gets +1/+1.|</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Defender  &amp;br;When this creature dies, the first creature you control gets +1/+1.</v>
      </c>
      <c r="O50" s="3" t="s">
        <v>83</v>
      </c>
      <c r="Q50" s="12" t="s">
        <v>18</v>
      </c>
      <c r="R50" s="13" t="str">
        <f>IF(INDEX(AX:AX,W44+1)="",0,INDEX(AX:AX,W44+1)&amp;"/"&amp;INDEX(AY:AY,W44+1))</f>
        <v>3/1</v>
      </c>
      <c r="S50" s="14"/>
      <c r="T50" s="14"/>
      <c r="U50" s="14"/>
      <c r="V50" s="15"/>
      <c r="W50" s="19"/>
      <c r="X50" s="12"/>
      <c r="Y50" s="31"/>
      <c r="Z50" s="31"/>
      <c r="AA50" s="32"/>
      <c r="AE50" s="27">
        <v>49</v>
      </c>
      <c r="AF50" s="28" t="str">
        <f>AF49</f>
        <v>黒</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|PT|&gt;|3/1|シールド数|&gt;||</v>
      </c>
      <c r="B51" s="3" t="s">
        <v>0</v>
      </c>
      <c r="C51" s="3" t="s">
        <v>83</v>
      </c>
      <c r="D51" s="3" t="s">
        <v>18</v>
      </c>
      <c r="E51" s="3" t="s">
        <v>83</v>
      </c>
      <c r="F51" s="3" t="s">
        <v>115</v>
      </c>
      <c r="G51" s="3" t="s">
        <v>83</v>
      </c>
      <c r="H51" s="3" t="str">
        <f>IF(R50=0,"",R50)</f>
        <v>3/1</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黒</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*襲拳会の部隊/Maulfist Squad</v>
      </c>
      <c r="B58" s="3" t="s">
        <v>0</v>
      </c>
      <c r="C58" s="3" t="str">
        <f>"*"&amp;R58&amp;"/"&amp;T58</f>
        <v>*襲拳会の部隊/Maulfist Squad</v>
      </c>
      <c r="Q58" s="12" t="s">
        <v>9</v>
      </c>
      <c r="R58" s="13" t="str">
        <f>INDEX(AJ:AJ,W57+1)</f>
        <v>襲拳会の部隊</v>
      </c>
      <c r="S58" s="14" t="s">
        <v>10</v>
      </c>
      <c r="T58" s="13" t="str">
        <f>INDEX(AK:AK,W57+1)</f>
        <v>Maulfist Squad</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黒</v>
      </c>
      <c r="S59" s="18" t="s">
        <v>7</v>
      </c>
      <c r="T59" s="13" t="str">
        <f>INDEX(AG:AG,W57+1)</f>
        <v>コモン</v>
      </c>
      <c r="U59" s="18" t="s">
        <v>8</v>
      </c>
      <c r="V59" s="13">
        <f>INDEX(AI:AI,W57+1)</f>
        <v>8</v>
      </c>
      <c r="W59" s="19"/>
      <c r="X59" s="13" t="str">
        <f>INDEX(AQ:AQ,W57+1)</f>
        <v>威迫</v>
      </c>
      <c r="Y59" s="31"/>
      <c r="Z59" s="31"/>
      <c r="AA59" s="32"/>
      <c r="BF59" s="12" t="s">
        <v>0</v>
      </c>
      <c r="BG59" s="3">
        <v>58</v>
      </c>
      <c r="BH59" s="3" t="s">
        <v>294</v>
      </c>
      <c r="BI59" s="3" t="s">
        <v>39</v>
      </c>
      <c r="BJ59" s="3" t="s">
        <v>295</v>
      </c>
    </row>
    <row r="60" spans="1:62">
      <c r="A60" s="3" t="str">
        <f t="shared" si="4"/>
        <v>|色|黒|レアリティ|コモン|マナコスト|8|</v>
      </c>
      <c r="B60" s="3" t="s">
        <v>0</v>
      </c>
      <c r="C60" s="3" t="s">
        <v>83</v>
      </c>
      <c r="D60" s="7" t="s">
        <v>6</v>
      </c>
      <c r="E60" s="3" t="s">
        <v>83</v>
      </c>
      <c r="F60" s="3" t="str">
        <f>IF(R59=0,"",R59)</f>
        <v>黒</v>
      </c>
      <c r="G60" s="3" t="s">
        <v>83</v>
      </c>
      <c r="H60" s="7" t="s">
        <v>92</v>
      </c>
      <c r="I60" s="3" t="s">
        <v>83</v>
      </c>
      <c r="J60" s="3" t="str">
        <f>IF(T59=0,"",T59)</f>
        <v>コモン</v>
      </c>
      <c r="K60" s="3" t="s">
        <v>83</v>
      </c>
      <c r="L60" s="7" t="s">
        <v>93</v>
      </c>
      <c r="M60" s="3" t="s">
        <v>83</v>
      </c>
      <c r="N60" s="3">
        <f>IF(V59=0,"",V59)</f>
        <v>8</v>
      </c>
      <c r="O60" s="3" t="s">
        <v>83</v>
      </c>
      <c r="Q60" s="12" t="s">
        <v>11</v>
      </c>
      <c r="R60" s="13" t="str">
        <f>INDEX(AL:AL,W57+1)</f>
        <v>クリーチャー</v>
      </c>
      <c r="S60" s="18" t="s">
        <v>94</v>
      </c>
      <c r="T60" s="13" t="str">
        <f>INDEX(AN:AN,W57+1)</f>
        <v>人間</v>
      </c>
      <c r="U60" s="13" t="str">
        <f>INDEX(AO:AO,W57+1)</f>
        <v>工匠</v>
      </c>
      <c r="V60" s="13">
        <f>INDEX(AP:AP,W57+1)</f>
        <v>0</v>
      </c>
      <c r="W60" s="19"/>
      <c r="X60" s="13" t="str">
        <f>INDEX(AZ:AZ,W57+1)</f>
        <v>威迫</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|種別|クリーチャー|サブタイプ|人間|工匠||</v>
      </c>
      <c r="B61" s="3" t="s">
        <v>0</v>
      </c>
      <c r="C61" s="3" t="s">
        <v>83</v>
      </c>
      <c r="D61" s="7" t="s">
        <v>11</v>
      </c>
      <c r="E61" s="3" t="s">
        <v>83</v>
      </c>
      <c r="F61" s="3" t="str">
        <f>IF(R60=0,"",R60)</f>
        <v>クリーチャー</v>
      </c>
      <c r="G61" s="3" t="s">
        <v>83</v>
      </c>
      <c r="H61" s="7" t="s">
        <v>104</v>
      </c>
      <c r="I61" s="3" t="s">
        <v>83</v>
      </c>
      <c r="J61" s="3" t="str">
        <f>IF(T60=0,"",T60)</f>
        <v>人間</v>
      </c>
      <c r="K61" s="3" t="s">
        <v>83</v>
      </c>
      <c r="L61" s="3" t="str">
        <f>IF(U60=0,"",U60)</f>
        <v>工匠</v>
      </c>
      <c r="M61" s="3" t="s">
        <v>83</v>
      </c>
      <c r="N61" s="3" t="str">
        <f>IF(V60=0,"",V60)</f>
        <v/>
      </c>
      <c r="O61" s="3" t="s">
        <v>83</v>
      </c>
      <c r="Q61" s="12" t="s">
        <v>105</v>
      </c>
      <c r="R61" s="13" t="str">
        <f>INDEX(BD:BD,W57+1)</f>
        <v>威迫&amp;br;このクリーチャーが戦場に出たとき、製造1を行う。</v>
      </c>
      <c r="S61" s="14"/>
      <c r="T61" s="14"/>
      <c r="U61" s="14"/>
      <c r="V61" s="15"/>
      <c r="W61" s="19"/>
      <c r="X61" s="11"/>
      <c r="Y61" s="11"/>
      <c r="Z61" s="11"/>
      <c r="AA61" s="33"/>
      <c r="BF61" s="12" t="s">
        <v>0</v>
      </c>
      <c r="BG61" s="3">
        <v>60</v>
      </c>
      <c r="BH61" s="3" t="s">
        <v>298</v>
      </c>
      <c r="BI61" s="3" t="s">
        <v>39</v>
      </c>
      <c r="BJ61" s="3" t="s">
        <v>299</v>
      </c>
    </row>
    <row r="62" spans="1:62">
      <c r="A62" s="3" t="str">
        <f t="shared" si="4"/>
        <v>|テキスト|&gt;|&gt;|&gt;|&gt;|威迫&amp;br;このクリーチャーが戦場に出たとき、製造1を行う。|</v>
      </c>
      <c r="B62" s="3" t="s">
        <v>0</v>
      </c>
      <c r="C62" s="3" t="s">
        <v>83</v>
      </c>
      <c r="D62" s="7" t="s">
        <v>105</v>
      </c>
      <c r="E62" s="3" t="s">
        <v>83</v>
      </c>
      <c r="F62" s="7" t="s">
        <v>115</v>
      </c>
      <c r="G62" s="3" t="s">
        <v>83</v>
      </c>
      <c r="H62" s="7" t="s">
        <v>115</v>
      </c>
      <c r="I62" s="3" t="s">
        <v>83</v>
      </c>
      <c r="J62" s="7" t="s">
        <v>115</v>
      </c>
      <c r="K62" s="3" t="s">
        <v>83</v>
      </c>
      <c r="L62" s="7" t="s">
        <v>115</v>
      </c>
      <c r="M62" s="3" t="s">
        <v>83</v>
      </c>
      <c r="N62" s="3" t="str">
        <f>IF(R61=0,"",R61)</f>
        <v>威迫&amp;br;このクリーチャーが戦場に出たとき、製造1を行う。</v>
      </c>
      <c r="O62" s="3" t="s">
        <v>83</v>
      </c>
      <c r="Q62" s="17" t="s">
        <v>27</v>
      </c>
      <c r="R62" s="13" t="str">
        <f>INDEX(BE:BE,W57+1)</f>
        <v>Menace.&amp;br;When this creature enters the battlefield, Fabricate 1.</v>
      </c>
      <c r="S62" s="12" t="s">
        <v>116</v>
      </c>
      <c r="T62" s="13" t="str">
        <f>IF(X62="","",X62&amp;IF(Y62="",""," "&amp;Y62)&amp;IF(Z62="",""," "&amp;Z62)&amp;IF(AA62="",""," "&amp;AA62))</f>
        <v/>
      </c>
      <c r="U62" s="14"/>
      <c r="V62" s="15"/>
      <c r="W62" s="19" t="s">
        <v>116</v>
      </c>
      <c r="X62" s="12"/>
      <c r="Y62" s="12" t="str">
        <f t="shared" ref="X62:AA62" si="14">IF(ISERROR(IF(LEN(Y61)&gt;1,Y61,VLOOKUP(Y60,$AC:$AD,2,FALSE))),"",IF(LEN(Y61)&gt;1,Y61,VLOOKUP(Y60,$AC:$AD,2,FALSE)))</f>
        <v/>
      </c>
      <c r="Z62" s="12" t="str">
        <f t="shared" si="14"/>
        <v/>
      </c>
      <c r="AA62" s="12" t="str">
        <f t="shared" si="14"/>
        <v> </v>
      </c>
      <c r="BF62" s="12" t="s">
        <v>0</v>
      </c>
      <c r="BG62" s="3">
        <v>61</v>
      </c>
      <c r="BH62" s="3" t="s">
        <v>300</v>
      </c>
      <c r="BI62" s="3" t="s">
        <v>39</v>
      </c>
      <c r="BJ62" s="3" t="s">
        <v>301</v>
      </c>
    </row>
    <row r="63" spans="1:62">
      <c r="A63" s="3" t="str">
        <f t="shared" si="4"/>
        <v>|英テキスト|&gt;|&gt;|&gt;|&gt;|Menace.&amp;br;When this creature enters the battlefield, Fabricate 1.|</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Menace.&amp;br;When this creature enters the battlefield, Fabricate 1.</v>
      </c>
      <c r="O63" s="3" t="s">
        <v>83</v>
      </c>
      <c r="Q63" s="12" t="s">
        <v>18</v>
      </c>
      <c r="R63" s="13" t="str">
        <f>IF(INDEX(AX:AX,W57+1)="",0,INDEX(AX:AX,W57+1)&amp;"/"&amp;INDEX(AY:AY,W57+1))</f>
        <v>3/1</v>
      </c>
      <c r="S63" s="14"/>
      <c r="T63" s="14"/>
      <c r="U63" s="14"/>
      <c r="V63" s="15"/>
      <c r="W63" s="19"/>
      <c r="X63" s="12"/>
      <c r="Y63" s="31"/>
      <c r="Z63" s="31"/>
      <c r="AA63" s="32"/>
      <c r="BF63" s="12" t="s">
        <v>0</v>
      </c>
      <c r="BG63" s="3">
        <v>62</v>
      </c>
      <c r="BH63" s="3" t="s">
        <v>302</v>
      </c>
      <c r="BI63" s="3" t="s">
        <v>39</v>
      </c>
      <c r="BJ63" s="3" t="s">
        <v>303</v>
      </c>
    </row>
    <row r="64" spans="1:62">
      <c r="A64" s="3" t="str">
        <f t="shared" si="4"/>
        <v>|PT|&gt;|3/1|シールド数|&gt;||</v>
      </c>
      <c r="B64" s="3" t="s">
        <v>0</v>
      </c>
      <c r="C64" s="3" t="s">
        <v>83</v>
      </c>
      <c r="D64" s="3" t="s">
        <v>18</v>
      </c>
      <c r="E64" s="3" t="s">
        <v>83</v>
      </c>
      <c r="F64" s="3" t="s">
        <v>115</v>
      </c>
      <c r="G64" s="3" t="s">
        <v>83</v>
      </c>
      <c r="H64" s="3" t="str">
        <f>IF(R63=0,"",R63)</f>
        <v>3/1</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5"/>
        <v>*夜市の見張り/Night Market Lookout</v>
      </c>
      <c r="B71" s="3" t="s">
        <v>0</v>
      </c>
      <c r="C71" s="3" t="str">
        <f>"*"&amp;R71&amp;"/"&amp;T71</f>
        <v>*夜市の見張り/Night Market Lookout</v>
      </c>
      <c r="Q71" s="12" t="s">
        <v>9</v>
      </c>
      <c r="R71" s="13" t="str">
        <f>INDEX(AJ:AJ,W70+1)</f>
        <v>夜市の見張り</v>
      </c>
      <c r="S71" s="14" t="s">
        <v>10</v>
      </c>
      <c r="T71" s="13" t="str">
        <f>INDEX(AK:AK,W70+1)</f>
        <v>Night Market Lookout</v>
      </c>
      <c r="U71" s="14"/>
      <c r="V71" s="15"/>
      <c r="W71" s="16"/>
      <c r="X71" s="12"/>
      <c r="Y71" s="31"/>
      <c r="Z71" s="31"/>
      <c r="AA71" s="32"/>
      <c r="BF71" s="12" t="s">
        <v>0</v>
      </c>
      <c r="BG71" s="3">
        <v>70</v>
      </c>
      <c r="BH71" s="3" t="s">
        <v>121</v>
      </c>
      <c r="BI71" s="3" t="s">
        <v>39</v>
      </c>
      <c r="BJ71" s="3" t="s">
        <v>318</v>
      </c>
    </row>
    <row r="72" spans="1:62">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黒</v>
      </c>
      <c r="S72" s="18" t="s">
        <v>7</v>
      </c>
      <c r="T72" s="13" t="str">
        <f>INDEX(AG:AG,W70+1)</f>
        <v>コモン</v>
      </c>
      <c r="U72" s="18" t="s">
        <v>8</v>
      </c>
      <c r="V72" s="13">
        <f>INDEX(AI:AI,W70+1)</f>
        <v>11</v>
      </c>
      <c r="W72" s="19"/>
      <c r="X72" s="13" t="str">
        <f>INDEX(AQ:AQ,W70+1)</f>
        <v>このクリーチャーが攻撃したとき、あなたは1点のライフを得て、対戦相手は1点のダメージを受ける。</v>
      </c>
      <c r="Y72" s="31"/>
      <c r="Z72" s="31"/>
      <c r="AA72" s="32"/>
      <c r="BF72" s="12" t="s">
        <v>0</v>
      </c>
      <c r="BG72" s="3">
        <v>71</v>
      </c>
      <c r="BH72" s="3" t="s">
        <v>319</v>
      </c>
      <c r="BI72" s="3" t="s">
        <v>39</v>
      </c>
      <c r="BJ72" s="3" t="s">
        <v>320</v>
      </c>
    </row>
    <row r="73" spans="1:62">
      <c r="A73" s="3" t="str">
        <f t="shared" si="15"/>
        <v>|色|黒|レアリティ|コモン|マナコスト|11|</v>
      </c>
      <c r="B73" s="3" t="s">
        <v>0</v>
      </c>
      <c r="C73" s="3" t="s">
        <v>83</v>
      </c>
      <c r="D73" s="7" t="s">
        <v>6</v>
      </c>
      <c r="E73" s="3" t="s">
        <v>83</v>
      </c>
      <c r="F73" s="3" t="str">
        <f>IF(R72=0,"",R72)</f>
        <v>黒</v>
      </c>
      <c r="G73" s="3" t="s">
        <v>83</v>
      </c>
      <c r="H73" s="7" t="s">
        <v>92</v>
      </c>
      <c r="I73" s="3" t="s">
        <v>83</v>
      </c>
      <c r="J73" s="3" t="str">
        <f>IF(T72=0,"",T72)</f>
        <v>コモン</v>
      </c>
      <c r="K73" s="3" t="s">
        <v>83</v>
      </c>
      <c r="L73" s="7" t="s">
        <v>93</v>
      </c>
      <c r="M73" s="3" t="s">
        <v>83</v>
      </c>
      <c r="N73" s="3">
        <f>IF(V72=0,"",V72)</f>
        <v>11</v>
      </c>
      <c r="O73" s="3" t="s">
        <v>83</v>
      </c>
      <c r="Q73" s="12" t="s">
        <v>11</v>
      </c>
      <c r="R73" s="13" t="str">
        <f>INDEX(AL:AL,W70+1)</f>
        <v>クリーチャー</v>
      </c>
      <c r="S73" s="18" t="s">
        <v>94</v>
      </c>
      <c r="T73" s="13" t="str">
        <f>INDEX(AN:AN,W70+1)</f>
        <v>人間</v>
      </c>
      <c r="U73" s="13" t="str">
        <f>INDEX(AO:AO,W70+1)</f>
        <v>ならず者</v>
      </c>
      <c r="V73" s="13">
        <f>INDEX(AP:AP,W70+1)</f>
        <v>0</v>
      </c>
      <c r="W73" s="19"/>
      <c r="X73" s="13" t="str">
        <f>INDEX(AZ:AZ,W70+1)</f>
        <v>この</v>
      </c>
      <c r="Y73" s="13" t="str">
        <f>INDEX(BA:BA,W70+1)</f>
        <v/>
      </c>
      <c r="Z73" s="13" t="str">
        <f>INDEX(BB:BB,W70+1)</f>
        <v/>
      </c>
      <c r="AA73" s="13">
        <f>INDEX(BC:BC,W70+1)</f>
        <v>0</v>
      </c>
      <c r="BF73" s="12" t="s">
        <v>0</v>
      </c>
      <c r="BG73" s="3">
        <v>72</v>
      </c>
      <c r="BH73" s="3" t="s">
        <v>204</v>
      </c>
      <c r="BI73" s="3" t="s">
        <v>39</v>
      </c>
      <c r="BJ73" s="3" t="s">
        <v>321</v>
      </c>
    </row>
    <row r="74" spans="1:62">
      <c r="A74" s="3" t="str">
        <f t="shared" si="15"/>
        <v>|種別|クリーチャー|サブタイプ|人間|ならず者||</v>
      </c>
      <c r="B74" s="3" t="s">
        <v>0</v>
      </c>
      <c r="C74" s="3" t="s">
        <v>83</v>
      </c>
      <c r="D74" s="7" t="s">
        <v>11</v>
      </c>
      <c r="E74" s="3" t="s">
        <v>83</v>
      </c>
      <c r="F74" s="3" t="str">
        <f>IF(R73=0,"",R73)</f>
        <v>クリーチャー</v>
      </c>
      <c r="G74" s="3" t="s">
        <v>83</v>
      </c>
      <c r="H74" s="7" t="s">
        <v>104</v>
      </c>
      <c r="I74" s="3" t="s">
        <v>83</v>
      </c>
      <c r="J74" s="3" t="str">
        <f>IF(T73=0,"",T73)</f>
        <v>人間</v>
      </c>
      <c r="K74" s="3" t="s">
        <v>83</v>
      </c>
      <c r="L74" s="3" t="str">
        <f>IF(U73=0,"",U73)</f>
        <v>ならず者</v>
      </c>
      <c r="M74" s="3" t="s">
        <v>83</v>
      </c>
      <c r="N74" s="3" t="str">
        <f>IF(V73=0,"",V73)</f>
        <v/>
      </c>
      <c r="O74" s="3" t="s">
        <v>83</v>
      </c>
      <c r="Q74" s="12" t="s">
        <v>105</v>
      </c>
      <c r="R74" s="13" t="str">
        <f>INDEX(BD:BD,W70+1)</f>
        <v>このクリーチャーが攻撃したとき、あなたは1点のライフを得て、対戦相手は1点のダメージを受ける。</v>
      </c>
      <c r="S74" s="14"/>
      <c r="T74" s="14"/>
      <c r="U74" s="14"/>
      <c r="V74" s="15"/>
      <c r="W74" s="19"/>
      <c r="X74" s="11"/>
      <c r="Y74" s="11"/>
      <c r="Z74" s="11"/>
      <c r="AA74" s="33"/>
      <c r="BF74" s="12" t="s">
        <v>0</v>
      </c>
      <c r="BG74" s="3">
        <v>73</v>
      </c>
      <c r="BH74" s="3" t="s">
        <v>322</v>
      </c>
      <c r="BI74" s="3" t="s">
        <v>39</v>
      </c>
      <c r="BJ74" s="3" t="s">
        <v>323</v>
      </c>
    </row>
    <row r="75" spans="1:62">
      <c r="A75" s="3" t="str">
        <f t="shared" si="15"/>
        <v>|テキスト|&gt;|&gt;|&gt;|&gt;|このクリーチャーが攻撃したとき、あなたは1点のライフを得て、対戦相手は1点のダメージを受ける。|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このクリーチャーが攻撃したとき、あなたは1点のライフを得て、対戦相手は1点のダメージを受ける。</v>
      </c>
      <c r="O75" s="3" t="s">
        <v>83</v>
      </c>
      <c r="Q75" s="17" t="s">
        <v>27</v>
      </c>
      <c r="R75" s="13" t="str">
        <f>INDEX(BE:BE,W70+1)</f>
        <v>When this creature attacks, you gain 1 life and your opponent takes 1 damage.</v>
      </c>
      <c r="S75" s="14" t="s">
        <v>324</v>
      </c>
      <c r="T75" s="13" t="str">
        <f>IF(X75="","",X75&amp;IF(Y75="",""," "&amp;Y75)&amp;IF(Z75="",""," "&amp;Z75)&amp;IF(AA75="",""," "&amp;AA75))</f>
        <v/>
      </c>
      <c r="U75" s="14"/>
      <c r="V75" s="15"/>
      <c r="W75" s="19" t="s">
        <v>116</v>
      </c>
      <c r="X75" s="12" t="str">
        <f t="shared" ref="X75:AA75" si="17">IF(ISERROR(IF(LEN(X74)&gt;1,X74,VLOOKUP(X73,$AC:$AD,2,FALSE))),"",IF(LEN(X74)&gt;1,X74,VLOOKUP(X73,$AC:$AD,2,FALSE)))</f>
        <v/>
      </c>
      <c r="Y75" s="12" t="str">
        <f t="shared" si="17"/>
        <v/>
      </c>
      <c r="Z75" s="12" t="str">
        <f t="shared" si="17"/>
        <v/>
      </c>
      <c r="AA75" s="12" t="str">
        <f t="shared" si="17"/>
        <v> </v>
      </c>
      <c r="BF75" s="12" t="s">
        <v>0</v>
      </c>
      <c r="BG75" s="3">
        <v>74</v>
      </c>
      <c r="BH75" s="3" t="s">
        <v>325</v>
      </c>
      <c r="BI75" s="3" t="s">
        <v>39</v>
      </c>
      <c r="BJ75" s="3" t="s">
        <v>326</v>
      </c>
    </row>
    <row r="76" spans="1:62">
      <c r="A76" s="3" t="str">
        <f t="shared" si="15"/>
        <v>|英テキスト|&gt;|&gt;|&gt;|&gt;|When this creature attacks, you gain 1 life and your opponent takes 1 damage.|</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this creature attacks, you gain 1 life and your opponent takes 1 damage.</v>
      </c>
      <c r="O76" s="3" t="s">
        <v>83</v>
      </c>
      <c r="Q76" s="12" t="s">
        <v>18</v>
      </c>
      <c r="R76" s="13" t="str">
        <f>IF(INDEX(AX:AX,W70+1)="",0,INDEX(AX:AX,W70+1)&amp;"/"&amp;INDEX(AY:AY,W70+1))</f>
        <v>1/1</v>
      </c>
      <c r="S76" s="14"/>
      <c r="T76" s="14"/>
      <c r="U76" s="14"/>
      <c r="V76" s="15"/>
      <c r="W76" s="19"/>
      <c r="X76" s="12"/>
      <c r="Y76" s="31"/>
      <c r="Z76" s="31"/>
      <c r="AA76" s="32"/>
      <c r="BF76" s="12" t="s">
        <v>0</v>
      </c>
      <c r="BG76" s="3">
        <v>75</v>
      </c>
      <c r="BH76" s="3" t="s">
        <v>156</v>
      </c>
      <c r="BI76" s="3" t="s">
        <v>39</v>
      </c>
      <c r="BJ76" s="3" t="s">
        <v>327</v>
      </c>
    </row>
    <row r="77" spans="1:62">
      <c r="A77" s="3" t="str">
        <f t="shared" si="15"/>
        <v>|PT|&gt;|1/1|シールド数|&gt;||</v>
      </c>
      <c r="B77" s="3" t="s">
        <v>0</v>
      </c>
      <c r="C77" s="3" t="s">
        <v>83</v>
      </c>
      <c r="D77" s="3" t="s">
        <v>18</v>
      </c>
      <c r="E77" s="3" t="s">
        <v>83</v>
      </c>
      <c r="F77" s="3" t="s">
        <v>115</v>
      </c>
      <c r="G77" s="3" t="s">
        <v>83</v>
      </c>
      <c r="H77" s="3" t="str">
        <f>IF(R76=0,"",R76)</f>
        <v>1/1</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5"/>
        <v>&amp;br;&amp;br;</v>
      </c>
      <c r="B78" s="3" t="s">
        <v>0</v>
      </c>
      <c r="C78" s="3" t="s">
        <v>142</v>
      </c>
      <c r="R78" s="3"/>
      <c r="S78" s="3"/>
      <c r="T78" s="3"/>
      <c r="U78" s="3"/>
      <c r="V78" s="3"/>
      <c r="BF78" s="12" t="s">
        <v>0</v>
      </c>
      <c r="BG78" s="3">
        <v>77</v>
      </c>
      <c r="BH78" s="3" t="s">
        <v>330</v>
      </c>
      <c r="BI78" s="3" t="s">
        <v>39</v>
      </c>
      <c r="BJ78" s="3" t="s">
        <v>331</v>
      </c>
    </row>
    <row r="79" spans="1:62">
      <c r="A79" s="3" t="str">
        <f t="shared" si="15"/>
        <v>#back(text=戻る,left)</v>
      </c>
      <c r="B79" s="3" t="s">
        <v>0</v>
      </c>
      <c r="C79" s="3" t="s">
        <v>151</v>
      </c>
      <c r="R79" s="3"/>
      <c r="S79" s="3"/>
      <c r="T79" s="3"/>
      <c r="U79" s="3"/>
      <c r="V79" s="3"/>
      <c r="BF79" s="12" t="s">
        <v>0</v>
      </c>
      <c r="BG79" s="3">
        <v>78</v>
      </c>
      <c r="BH79" s="3" t="s">
        <v>332</v>
      </c>
      <c r="BI79" s="3" t="s">
        <v>39</v>
      </c>
      <c r="BJ79" s="3" t="s">
        <v>333</v>
      </c>
    </row>
    <row r="80" spans="1:62">
      <c r="A80" s="3" t="str">
        <f t="shared" si="15"/>
        <v>&amp;br;</v>
      </c>
      <c r="B80" s="3" t="s">
        <v>0</v>
      </c>
      <c r="C80" s="3" t="s">
        <v>161</v>
      </c>
      <c r="R80" s="3"/>
      <c r="S80" s="3"/>
      <c r="T80" s="3"/>
      <c r="U80" s="3"/>
      <c r="V80" s="3"/>
      <c r="BF80" s="12" t="s">
        <v>0</v>
      </c>
      <c r="BG80" s="3">
        <v>79</v>
      </c>
      <c r="BH80" s="3" t="s">
        <v>334</v>
      </c>
      <c r="BI80" s="3" t="s">
        <v>39</v>
      </c>
      <c r="BJ80" s="3" t="s">
        <v>335</v>
      </c>
    </row>
    <row r="81" spans="1:62">
      <c r="A81" s="3" t="str">
        <f t="shared" si="15"/>
        <v>#comment(above,nsize=[15],size=[30],num=[10])</v>
      </c>
      <c r="B81" s="3" t="s">
        <v>0</v>
      </c>
      <c r="C81" s="3" t="s">
        <v>170</v>
      </c>
      <c r="R81" s="3"/>
      <c r="S81" s="3"/>
      <c r="T81" s="3"/>
      <c r="U81" s="3"/>
      <c r="V81" s="3"/>
      <c r="BF81" s="12" t="s">
        <v>0</v>
      </c>
      <c r="BG81" s="3">
        <v>80</v>
      </c>
      <c r="BH81" s="3" t="s">
        <v>61</v>
      </c>
      <c r="BI81" s="3" t="s">
        <v>39</v>
      </c>
      <c r="BJ81" s="3" t="s">
        <v>40</v>
      </c>
    </row>
    <row r="82" spans="1:62">
      <c r="A82" s="3" t="str">
        <f t="shared" si="15"/>
        <v>&amp;br;&amp;br;</v>
      </c>
      <c r="B82" s="3" t="s">
        <v>0</v>
      </c>
      <c r="C82" s="3" t="s">
        <v>142</v>
      </c>
      <c r="R82" s="3"/>
      <c r="S82" s="3"/>
      <c r="T82" s="3"/>
      <c r="U82" s="3"/>
      <c r="V82" s="3"/>
      <c r="BF82" s="12" t="s">
        <v>0</v>
      </c>
      <c r="BG82" s="3">
        <v>81</v>
      </c>
      <c r="BH82" s="3" t="s">
        <v>336</v>
      </c>
      <c r="BI82" s="3" t="s">
        <v>39</v>
      </c>
      <c r="BJ82" s="3" t="s">
        <v>337</v>
      </c>
    </row>
    <row r="83" spans="1:62">
      <c r="A83" s="3" t="str">
        <f t="shared" si="15"/>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5"/>
        <v>*亢進するネズミ/Thriving Rats</v>
      </c>
      <c r="B84" s="3" t="s">
        <v>0</v>
      </c>
      <c r="C84" s="3" t="str">
        <f>"*"&amp;R84&amp;"/"&amp;T84</f>
        <v>*亢進するネズミ/Thriving Rats</v>
      </c>
      <c r="Q84" s="12" t="s">
        <v>9</v>
      </c>
      <c r="R84" s="13" t="str">
        <f>INDEX(AJ:AJ,W83+1)</f>
        <v>亢進するネズミ</v>
      </c>
      <c r="S84" s="14" t="s">
        <v>10</v>
      </c>
      <c r="T84" s="13" t="str">
        <f>INDEX(AK:AK,W83+1)</f>
        <v>Thriving Rats</v>
      </c>
      <c r="U84" s="14"/>
      <c r="V84" s="15"/>
      <c r="W84" s="16"/>
      <c r="X84" s="12"/>
      <c r="Y84" s="31"/>
      <c r="Z84" s="31"/>
      <c r="AA84" s="32"/>
      <c r="BF84" s="12" t="s">
        <v>0</v>
      </c>
      <c r="BG84" s="3">
        <v>83</v>
      </c>
      <c r="BH84" s="3" t="s">
        <v>340</v>
      </c>
      <c r="BI84" s="3" t="s">
        <v>39</v>
      </c>
      <c r="BJ84" s="3" t="s">
        <v>341</v>
      </c>
    </row>
    <row r="85" spans="1:62">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黒</v>
      </c>
      <c r="S85" s="18" t="s">
        <v>7</v>
      </c>
      <c r="T85" s="13" t="str">
        <f>INDEX(AG:AG,W83+1)</f>
        <v>コモン</v>
      </c>
      <c r="U85" s="18" t="s">
        <v>8</v>
      </c>
      <c r="V85" s="13">
        <f>INDEX(AI:AI,W83+1)</f>
        <v>8</v>
      </c>
      <c r="W85" s="19"/>
      <c r="X85" s="13" t="str">
        <f>INDEX(AQ:AQ,W83+1)</f>
        <v>このクリーチャーが戦場に出たとき、エネルギー化2を行う。</v>
      </c>
      <c r="Y85" s="31"/>
      <c r="Z85" s="31"/>
      <c r="AA85" s="32"/>
      <c r="BF85" s="12" t="s">
        <v>0</v>
      </c>
      <c r="BG85" s="3">
        <v>84</v>
      </c>
      <c r="BH85" s="3" t="s">
        <v>68</v>
      </c>
      <c r="BI85" s="3" t="s">
        <v>39</v>
      </c>
      <c r="BJ85" s="3" t="s">
        <v>342</v>
      </c>
    </row>
    <row r="86" spans="1:62">
      <c r="A86" s="3" t="str">
        <f t="shared" si="15"/>
        <v>|色|黒|レアリティ|コモン|マナコスト|8|</v>
      </c>
      <c r="B86" s="3" t="s">
        <v>0</v>
      </c>
      <c r="C86" s="3" t="s">
        <v>83</v>
      </c>
      <c r="D86" s="7" t="s">
        <v>6</v>
      </c>
      <c r="E86" s="3" t="s">
        <v>83</v>
      </c>
      <c r="F86" s="3" t="str">
        <f>IF(R85=0,"",R85)</f>
        <v>黒</v>
      </c>
      <c r="G86" s="3" t="s">
        <v>83</v>
      </c>
      <c r="H86" s="7" t="s">
        <v>92</v>
      </c>
      <c r="I86" s="3" t="s">
        <v>83</v>
      </c>
      <c r="J86" s="3" t="str">
        <f>IF(T85=0,"",T85)</f>
        <v>コモン</v>
      </c>
      <c r="K86" s="3" t="s">
        <v>83</v>
      </c>
      <c r="L86" s="7" t="s">
        <v>93</v>
      </c>
      <c r="M86" s="3" t="s">
        <v>83</v>
      </c>
      <c r="N86" s="3">
        <f>IF(V85=0,"",V85)</f>
        <v>8</v>
      </c>
      <c r="O86" s="3" t="s">
        <v>83</v>
      </c>
      <c r="Q86" s="12" t="s">
        <v>11</v>
      </c>
      <c r="R86" s="13" t="str">
        <f>INDEX(AL:AL,W83+1)</f>
        <v>クリーチャー</v>
      </c>
      <c r="S86" s="18" t="s">
        <v>94</v>
      </c>
      <c r="T86" s="13" t="str">
        <f>INDEX(AN:AN,W83+1)</f>
        <v>ネズミ</v>
      </c>
      <c r="U86" s="13">
        <f>INDEX(AO:AO,W83+1)</f>
        <v>0</v>
      </c>
      <c r="V86" s="13">
        <f>INDEX(AP:AP,W83+1)</f>
        <v>0</v>
      </c>
      <c r="W86" s="19"/>
      <c r="X86" s="13" t="str">
        <f>INDEX(AZ:AZ,W83+1)</f>
        <v>この</v>
      </c>
      <c r="Y86" s="13" t="str">
        <f>INDEX(BA:BA,W83+1)</f>
        <v/>
      </c>
      <c r="Z86" s="13" t="str">
        <f>INDEX(BB:BB,W83+1)</f>
        <v/>
      </c>
      <c r="AA86" s="13">
        <f>INDEX(BC:BC,W83+1)</f>
        <v>0</v>
      </c>
      <c r="BF86" s="12" t="s">
        <v>0</v>
      </c>
      <c r="BG86" s="3">
        <v>85</v>
      </c>
      <c r="BH86" s="3" t="s">
        <v>343</v>
      </c>
      <c r="BI86" s="3" t="s">
        <v>39</v>
      </c>
      <c r="BJ86" s="3" t="s">
        <v>40</v>
      </c>
    </row>
    <row r="87" spans="1:62">
      <c r="A87" s="3" t="str">
        <f t="shared" si="15"/>
        <v>|種別|クリーチャー|サブタイプ|ネズミ|||</v>
      </c>
      <c r="B87" s="3" t="s">
        <v>0</v>
      </c>
      <c r="C87" s="3" t="s">
        <v>83</v>
      </c>
      <c r="D87" s="7" t="s">
        <v>11</v>
      </c>
      <c r="E87" s="3" t="s">
        <v>83</v>
      </c>
      <c r="F87" s="3" t="str">
        <f>IF(R86=0,"",R86)</f>
        <v>クリーチャー</v>
      </c>
      <c r="G87" s="3" t="s">
        <v>83</v>
      </c>
      <c r="H87" s="7" t="s">
        <v>104</v>
      </c>
      <c r="I87" s="3" t="s">
        <v>83</v>
      </c>
      <c r="J87" s="3" t="str">
        <f>IF(T86=0,"",T86)</f>
        <v>ネズミ</v>
      </c>
      <c r="K87" s="3" t="s">
        <v>83</v>
      </c>
      <c r="L87" s="3" t="str">
        <f>IF(U86=0,"",U86)</f>
        <v/>
      </c>
      <c r="M87" s="3" t="s">
        <v>83</v>
      </c>
      <c r="N87" s="3" t="str">
        <f>IF(V86=0,"",V86)</f>
        <v/>
      </c>
      <c r="O87" s="3" t="s">
        <v>83</v>
      </c>
      <c r="Q87" s="12" t="s">
        <v>105</v>
      </c>
      <c r="R87" s="13" t="str">
        <f>INDEX(BD:BD,W83+1)</f>
        <v>このクリーチャーが戦場に出たとき、エネルギー化2を行う。&amp;br;超過2：このクリーチャーは+1/+1の修整を受ける。</v>
      </c>
      <c r="S87" s="14"/>
      <c r="T87" s="14"/>
      <c r="U87" s="14"/>
      <c r="V87" s="15"/>
      <c r="W87" s="19"/>
      <c r="X87" s="11"/>
      <c r="Y87" s="11"/>
      <c r="Z87" s="11"/>
      <c r="AA87" s="33"/>
      <c r="BF87" s="12" t="s">
        <v>0</v>
      </c>
      <c r="BG87" s="3">
        <v>86</v>
      </c>
      <c r="BH87" s="3" t="s">
        <v>344</v>
      </c>
      <c r="BI87" s="3" t="s">
        <v>39</v>
      </c>
      <c r="BJ87" s="3" t="s">
        <v>345</v>
      </c>
    </row>
    <row r="88" spans="1:62">
      <c r="A88" s="3" t="str">
        <f t="shared" si="15"/>
        <v>|テキスト|&gt;|&gt;|&gt;|&gt;|このクリーチャーが戦場に出たとき、エネルギー化2を行う。&amp;br;超過2：このクリーチャーは+1/+1の修整を受ける。|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このクリーチャーが戦場に出たとき、エネルギー化2を行う。&amp;br;超過2：このクリーチャーは+1/+1の修整を受ける。</v>
      </c>
      <c r="O88" s="3" t="s">
        <v>83</v>
      </c>
      <c r="Q88" s="17" t="s">
        <v>27</v>
      </c>
      <c r="R88" s="13" t="str">
        <f>INDEX(BE:BE,W83+1)</f>
        <v>When this creature enters the battlefield, Energize 2.&amp;br;Overload 2: This creature gets +1/+1.</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c r="BH88" s="3" t="s">
        <v>346</v>
      </c>
      <c r="BI88" s="3" t="s">
        <v>39</v>
      </c>
      <c r="BJ88" s="3" t="s">
        <v>347</v>
      </c>
    </row>
    <row r="89" spans="1:62">
      <c r="A89" s="3" t="str">
        <f t="shared" si="15"/>
        <v>|英テキスト|&gt;|&gt;|&gt;|&gt;|When this creature enters the battlefield, Energize 2.&amp;br;Overload 2: This creature gets +1/+1.|</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this creature enters the battlefield, Energize 2.&amp;br;Overload 2: This creature gets +1/+1.</v>
      </c>
      <c r="O89" s="3" t="s">
        <v>83</v>
      </c>
      <c r="Q89" s="12" t="s">
        <v>18</v>
      </c>
      <c r="R89" s="13" t="str">
        <f>IF(INDEX(AX:AX,W83+1)="",0,INDEX(AX:AX,W83+1)&amp;"/"&amp;INDEX(AY:AY,W83+1))</f>
        <v>1/2</v>
      </c>
      <c r="S89" s="14"/>
      <c r="T89" s="14"/>
      <c r="U89" s="14"/>
      <c r="V89" s="15"/>
      <c r="W89" s="19"/>
      <c r="X89" s="12"/>
      <c r="Y89" s="31"/>
      <c r="Z89" s="31"/>
      <c r="AA89" s="32"/>
      <c r="BF89" s="12" t="s">
        <v>0</v>
      </c>
      <c r="BG89" s="3">
        <v>88</v>
      </c>
      <c r="BH89" s="3" t="s">
        <v>348</v>
      </c>
      <c r="BI89" s="3" t="s">
        <v>39</v>
      </c>
      <c r="BJ89" s="3" t="s">
        <v>349</v>
      </c>
    </row>
    <row r="90" spans="1:62">
      <c r="A90" s="3" t="str">
        <f t="shared" si="15"/>
        <v>|PT|&gt;|1/2|シールド数|&gt;||</v>
      </c>
      <c r="B90" s="3" t="s">
        <v>0</v>
      </c>
      <c r="C90" s="3" t="s">
        <v>83</v>
      </c>
      <c r="D90" s="3" t="s">
        <v>18</v>
      </c>
      <c r="E90" s="3" t="s">
        <v>83</v>
      </c>
      <c r="F90" s="3" t="s">
        <v>115</v>
      </c>
      <c r="G90" s="3" t="s">
        <v>83</v>
      </c>
      <c r="H90" s="3" t="str">
        <f>IF(R89=0,"",R89)</f>
        <v>1/2</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5"/>
        <v>&amp;br;&amp;br;</v>
      </c>
      <c r="B91" s="3" t="s">
        <v>0</v>
      </c>
      <c r="C91" s="3" t="s">
        <v>142</v>
      </c>
      <c r="R91" s="3"/>
      <c r="S91" s="3"/>
      <c r="T91" s="3"/>
      <c r="U91" s="3"/>
      <c r="V91" s="3"/>
      <c r="BF91" s="12" t="s">
        <v>0</v>
      </c>
      <c r="BG91" s="3">
        <v>90</v>
      </c>
      <c r="BH91" s="3" t="s">
        <v>352</v>
      </c>
      <c r="BI91" s="3" t="s">
        <v>39</v>
      </c>
      <c r="BJ91" s="3" t="s">
        <v>40</v>
      </c>
    </row>
    <row r="92" spans="1:62">
      <c r="A92" s="3" t="str">
        <f t="shared" si="15"/>
        <v>#back(text=戻る,left)</v>
      </c>
      <c r="B92" s="3" t="s">
        <v>0</v>
      </c>
      <c r="C92" s="3" t="s">
        <v>151</v>
      </c>
      <c r="R92" s="3"/>
      <c r="S92" s="3"/>
      <c r="T92" s="3"/>
      <c r="U92" s="3"/>
      <c r="V92" s="3"/>
      <c r="BF92" s="12" t="s">
        <v>0</v>
      </c>
      <c r="BG92" s="3">
        <v>91</v>
      </c>
      <c r="BH92" s="3" t="s">
        <v>353</v>
      </c>
      <c r="BI92" s="3" t="s">
        <v>39</v>
      </c>
      <c r="BJ92" s="3" t="s">
        <v>354</v>
      </c>
    </row>
    <row r="93" spans="1:62">
      <c r="A93" s="3" t="str">
        <f t="shared" si="15"/>
        <v>&amp;br;</v>
      </c>
      <c r="B93" s="3" t="s">
        <v>0</v>
      </c>
      <c r="C93" s="3" t="s">
        <v>161</v>
      </c>
      <c r="R93" s="3"/>
      <c r="S93" s="3"/>
      <c r="T93" s="3"/>
      <c r="U93" s="3"/>
      <c r="V93" s="3"/>
      <c r="BF93" s="12" t="s">
        <v>0</v>
      </c>
      <c r="BG93" s="3">
        <v>92</v>
      </c>
      <c r="BH93" s="3" t="s">
        <v>355</v>
      </c>
      <c r="BI93" s="3" t="s">
        <v>39</v>
      </c>
      <c r="BJ93" s="3" t="s">
        <v>356</v>
      </c>
    </row>
    <row r="94" spans="1:62">
      <c r="A94" s="3" t="str">
        <f t="shared" si="15"/>
        <v>#comment(above,nsize=[15],size=[30],num=[10])</v>
      </c>
      <c r="B94" s="3" t="s">
        <v>0</v>
      </c>
      <c r="C94" s="3" t="s">
        <v>170</v>
      </c>
      <c r="R94" s="3"/>
      <c r="S94" s="3"/>
      <c r="T94" s="3"/>
      <c r="U94" s="3"/>
      <c r="V94" s="3"/>
      <c r="BF94" s="12" t="s">
        <v>0</v>
      </c>
      <c r="BG94" s="3">
        <v>93</v>
      </c>
      <c r="BH94" s="3" t="s">
        <v>357</v>
      </c>
      <c r="BI94" s="3" t="s">
        <v>39</v>
      </c>
      <c r="BJ94" s="3" t="s">
        <v>342</v>
      </c>
    </row>
    <row r="95" spans="1:62">
      <c r="A95" s="3" t="str">
        <f t="shared" si="15"/>
        <v>&amp;br;&amp;br;</v>
      </c>
      <c r="B95" s="3" t="s">
        <v>0</v>
      </c>
      <c r="C95" s="3" t="s">
        <v>142</v>
      </c>
      <c r="R95" s="3"/>
      <c r="S95" s="3"/>
      <c r="T95" s="3"/>
      <c r="U95" s="3"/>
      <c r="V95" s="3"/>
      <c r="BF95" s="12" t="s">
        <v>0</v>
      </c>
      <c r="BG95" s="3">
        <v>94</v>
      </c>
      <c r="BH95" s="3" t="s">
        <v>358</v>
      </c>
      <c r="BI95" s="3" t="s">
        <v>39</v>
      </c>
      <c r="BJ95" s="3" t="s">
        <v>359</v>
      </c>
    </row>
    <row r="96" spans="1:62">
      <c r="A96" s="3" t="str">
        <f t="shared" si="15"/>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5"/>
        <v>*短命/Die Young</v>
      </c>
      <c r="B97" s="3" t="s">
        <v>0</v>
      </c>
      <c r="C97" s="3" t="str">
        <f>"*"&amp;R97&amp;"/"&amp;T97</f>
        <v>*短命/Die Young</v>
      </c>
      <c r="Q97" s="12" t="s">
        <v>9</v>
      </c>
      <c r="R97" s="13" t="str">
        <f>INDEX(AJ:AJ,W96+1)</f>
        <v>短命</v>
      </c>
      <c r="S97" s="14" t="s">
        <v>10</v>
      </c>
      <c r="T97" s="13" t="str">
        <f>INDEX(AK:AK,W96+1)</f>
        <v>Die Young</v>
      </c>
      <c r="U97" s="14"/>
      <c r="V97" s="15"/>
      <c r="W97" s="16"/>
      <c r="X97" s="12"/>
      <c r="Y97" s="31"/>
      <c r="Z97" s="31"/>
      <c r="AA97" s="32"/>
      <c r="BF97" s="12" t="s">
        <v>0</v>
      </c>
      <c r="BG97" s="3">
        <v>96</v>
      </c>
      <c r="BH97" s="3" t="s">
        <v>362</v>
      </c>
      <c r="BI97" s="3" t="s">
        <v>39</v>
      </c>
      <c r="BJ97" s="3" t="s">
        <v>363</v>
      </c>
    </row>
    <row r="98" spans="1:62">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黒</v>
      </c>
      <c r="S98" s="18" t="s">
        <v>7</v>
      </c>
      <c r="T98" s="13" t="str">
        <f>INDEX(AG:AG,W96+1)</f>
        <v>コモン</v>
      </c>
      <c r="U98" s="18" t="s">
        <v>8</v>
      </c>
      <c r="V98" s="13">
        <f>INDEX(AI:AI,W96+1)</f>
        <v>5</v>
      </c>
      <c r="W98" s="19"/>
      <c r="X98" s="13" t="str">
        <f>INDEX(AQ:AQ,W96+1)</f>
        <v>エネルギー化1を行う。</v>
      </c>
      <c r="Y98" s="31"/>
      <c r="Z98" s="31"/>
      <c r="AA98" s="32"/>
      <c r="BF98" s="12" t="s">
        <v>0</v>
      </c>
      <c r="BG98" s="3">
        <v>97</v>
      </c>
      <c r="BH98" s="3" t="s">
        <v>364</v>
      </c>
      <c r="BI98" s="3" t="s">
        <v>39</v>
      </c>
      <c r="BJ98" s="3" t="s">
        <v>365</v>
      </c>
    </row>
    <row r="99" spans="1:62">
      <c r="A99" s="3" t="str">
        <f t="shared" si="15"/>
        <v>|色|黒|レアリティ|コモン|マナコスト|5|</v>
      </c>
      <c r="B99" s="3" t="s">
        <v>0</v>
      </c>
      <c r="C99" s="3" t="s">
        <v>83</v>
      </c>
      <c r="D99" s="7" t="s">
        <v>6</v>
      </c>
      <c r="E99" s="3" t="s">
        <v>83</v>
      </c>
      <c r="F99" s="3" t="str">
        <f>IF(R98=0,"",R98)</f>
        <v>黒</v>
      </c>
      <c r="G99" s="3" t="s">
        <v>83</v>
      </c>
      <c r="H99" s="7" t="s">
        <v>92</v>
      </c>
      <c r="I99" s="3" t="s">
        <v>83</v>
      </c>
      <c r="J99" s="3" t="str">
        <f>IF(T98=0,"",T98)</f>
        <v>コモン</v>
      </c>
      <c r="K99" s="3" t="s">
        <v>83</v>
      </c>
      <c r="L99" s="7" t="s">
        <v>93</v>
      </c>
      <c r="M99" s="3" t="s">
        <v>83</v>
      </c>
      <c r="N99" s="3">
        <f>IF(V98=0,"",V98)</f>
        <v>5</v>
      </c>
      <c r="O99" s="3" t="s">
        <v>83</v>
      </c>
      <c r="Q99" s="12" t="s">
        <v>11</v>
      </c>
      <c r="R99" s="13" t="str">
        <f>INDEX(AL:AL,W96+1)</f>
        <v>呪文</v>
      </c>
      <c r="S99" s="18" t="s">
        <v>94</v>
      </c>
      <c r="T99" s="13">
        <f>INDEX(AN:AN,W96+1)</f>
        <v>0</v>
      </c>
      <c r="U99" s="13">
        <f>INDEX(AO:AO,W96+1)</f>
        <v>0</v>
      </c>
      <c r="V99" s="13">
        <f>INDEX(AP:AP,W96+1)</f>
        <v>0</v>
      </c>
      <c r="W99" s="19"/>
      <c r="X99" s="13" t="str">
        <f>INDEX(AZ:AZ,W96+1)</f>
        <v>エネ</v>
      </c>
      <c r="Y99" s="13" t="str">
        <f>INDEX(BA:BA,W96+1)</f>
        <v/>
      </c>
      <c r="Z99" s="13" t="str">
        <f>INDEX(BB:BB,W96+1)</f>
        <v/>
      </c>
      <c r="AA99" s="13">
        <f>INDEX(BC:BC,W96+1)</f>
        <v>0</v>
      </c>
      <c r="BF99" s="12" t="s">
        <v>0</v>
      </c>
      <c r="BG99" s="3">
        <v>98</v>
      </c>
      <c r="BH99" s="3" t="s">
        <v>366</v>
      </c>
      <c r="BI99" s="3" t="s">
        <v>39</v>
      </c>
      <c r="BJ99" s="3" t="s">
        <v>54</v>
      </c>
    </row>
    <row r="100" spans="1:62">
      <c r="A100" s="3" t="str">
        <f t="shared" si="15"/>
        <v>|種別|呪文|サブタイプ||||</v>
      </c>
      <c r="B100" s="3" t="s">
        <v>0</v>
      </c>
      <c r="C100" s="3" t="s">
        <v>83</v>
      </c>
      <c r="D100" s="7" t="s">
        <v>11</v>
      </c>
      <c r="E100" s="3" t="s">
        <v>83</v>
      </c>
      <c r="F100" s="3" t="str">
        <f>IF(R99=0,"",R99)</f>
        <v>呪文</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エネルギー化1を行う。&amp;br;クリーチャー1体を対象とする。あなたのターン終了時まで、それは-X/-Xの修整を受ける。Xはエネルギー化ジェムの総数に等しい。その後、ボードからすべてのエネルギーを取り除く。</v>
      </c>
      <c r="S100" s="14"/>
      <c r="T100" s="14"/>
      <c r="U100" s="14"/>
      <c r="V100" s="15"/>
      <c r="W100" s="19"/>
      <c r="X100" s="11"/>
      <c r="Y100" s="11"/>
      <c r="Z100" s="11"/>
      <c r="AA100" s="33"/>
      <c r="BF100" s="12" t="s">
        <v>0</v>
      </c>
      <c r="BG100" s="3">
        <v>99</v>
      </c>
      <c r="BH100" s="3" t="s">
        <v>367</v>
      </c>
      <c r="BI100" s="3" t="s">
        <v>39</v>
      </c>
      <c r="BJ100" s="3" t="s">
        <v>368</v>
      </c>
    </row>
    <row r="101" spans="1:62">
      <c r="A101" s="3" t="str">
        <f t="shared" si="15"/>
        <v>|テキスト|&gt;|&gt;|&gt;|&gt;|エネルギー化1を行う。&amp;br;クリーチャー1体を対象とする。あなたのターン終了時まで、それは-X/-Xの修整を受ける。Xはエネルギー化ジェムの総数に等しい。その後、ボードからすべてのエネルギーを取り除く。|</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エネルギー化1を行う。&amp;br;クリーチャー1体を対象とする。あなたのターン終了時まで、それは-X/-Xの修整を受ける。Xはエネルギー化ジェムの総数に等しい。その後、ボードからすべてのエネルギーを取り除く。</v>
      </c>
      <c r="O101" s="3" t="s">
        <v>83</v>
      </c>
      <c r="Q101" s="17" t="s">
        <v>27</v>
      </c>
      <c r="R101" s="13" t="str">
        <f>INDEX(BE:BE,W96+1)</f>
        <v>Energize 1.&amp;br;Target creature gets -X/-X until the end of your turn, where X is equal to the amount of Energize gems, then remove all Energy from the board.</v>
      </c>
      <c r="S101" s="14" t="s">
        <v>324</v>
      </c>
      <c r="T101" s="13" t="str">
        <f>IF(X101="","",X101&amp;IF(Y101="",""," "&amp;Y101)&amp;IF(Z101="",""," "&amp;Z101)&amp;IF(AA101="",""," "&amp;AA101))</f>
        <v/>
      </c>
      <c r="U101" s="14"/>
      <c r="V101" s="15"/>
      <c r="W101" s="19" t="s">
        <v>116</v>
      </c>
      <c r="X101" s="12" t="str">
        <f t="shared" ref="X101:AA101" si="21">IF(ISERROR(IF(LEN(X100)&gt;1,X100,VLOOKUP(X99,$AC:$AD,2,FALSE))),"",IF(LEN(X100)&gt;1,X100,VLOOKUP(X99,$AC:$AD,2,FALSE)))</f>
        <v/>
      </c>
      <c r="Y101" s="12" t="str">
        <f t="shared" si="21"/>
        <v/>
      </c>
      <c r="Z101" s="12" t="str">
        <f t="shared" si="21"/>
        <v/>
      </c>
      <c r="AA101" s="12" t="str">
        <f t="shared" si="21"/>
        <v> </v>
      </c>
      <c r="BF101" s="12" t="s">
        <v>0</v>
      </c>
      <c r="BG101" s="3">
        <v>100</v>
      </c>
      <c r="BH101" s="3" t="s">
        <v>369</v>
      </c>
      <c r="BI101" s="3" t="s">
        <v>39</v>
      </c>
      <c r="BJ101" s="3" t="s">
        <v>370</v>
      </c>
    </row>
    <row r="102" spans="1:62">
      <c r="A102" s="3" t="str">
        <f t="shared" si="15"/>
        <v>|英テキスト|&gt;|&gt;|&gt;|&gt;|Energize 1.&amp;br;Target creature gets -X/-X until the end of your turn, where X is equal to the amount of Energize gems, then remove all Energy from the board.|</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Energize 1.&amp;br;Target creature gets -X/-X until the end of your turn, where X is equal to the amount of Energize gems, then remove all Energy from the board.</v>
      </c>
      <c r="O102" s="3" t="s">
        <v>83</v>
      </c>
      <c r="Q102" s="12" t="s">
        <v>18</v>
      </c>
      <c r="R102" s="13">
        <f>IF(INDEX(AX:AX,W96+1)="",0,INDEX(AX:AX,W96+1)&amp;"/"&amp;INDEX(AY:AY,W96+1))</f>
        <v>0</v>
      </c>
      <c r="S102" s="14"/>
      <c r="T102" s="14"/>
      <c r="U102" s="14"/>
      <c r="V102" s="15"/>
      <c r="W102" s="19"/>
      <c r="X102" s="12"/>
      <c r="Y102" s="31"/>
      <c r="Z102" s="31"/>
      <c r="AA102" s="32"/>
      <c r="BF102" s="12" t="s">
        <v>0</v>
      </c>
      <c r="BG102" s="3">
        <v>101</v>
      </c>
      <c r="BH102" s="3" t="s">
        <v>371</v>
      </c>
      <c r="BI102" s="3" t="s">
        <v>39</v>
      </c>
      <c r="BJ102" s="3" t="s">
        <v>372</v>
      </c>
    </row>
    <row r="103" spans="1:62">
      <c r="A103" s="3" t="str">
        <f t="shared" si="15"/>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5"/>
        <v>&amp;br;&amp;br;</v>
      </c>
      <c r="B104" s="3" t="s">
        <v>0</v>
      </c>
      <c r="C104" s="3" t="s">
        <v>142</v>
      </c>
      <c r="R104" s="3"/>
      <c r="S104" s="3"/>
      <c r="T104" s="3"/>
      <c r="U104" s="3"/>
      <c r="V104" s="3"/>
      <c r="BF104" s="12" t="s">
        <v>0</v>
      </c>
      <c r="BG104" s="3">
        <v>103</v>
      </c>
      <c r="BH104" s="3" t="s">
        <v>375</v>
      </c>
      <c r="BI104" s="3" t="s">
        <v>39</v>
      </c>
      <c r="BJ104" s="3" t="s">
        <v>376</v>
      </c>
    </row>
    <row r="105" spans="1:62">
      <c r="A105" s="3" t="str">
        <f t="shared" si="15"/>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5"/>
        <v>&amp;br;</v>
      </c>
      <c r="B106" s="3" t="s">
        <v>0</v>
      </c>
      <c r="C106" s="3" t="s">
        <v>161</v>
      </c>
      <c r="R106" s="3"/>
      <c r="S106" s="3"/>
      <c r="T106" s="3"/>
      <c r="U106" s="3"/>
      <c r="V106" s="3"/>
      <c r="BF106" s="12" t="s">
        <v>0</v>
      </c>
      <c r="BG106" s="3">
        <v>105</v>
      </c>
      <c r="BH106" s="3" t="s">
        <v>378</v>
      </c>
      <c r="BI106" s="3" t="s">
        <v>39</v>
      </c>
      <c r="BJ106" s="3" t="s">
        <v>379</v>
      </c>
    </row>
    <row r="107" spans="1:62">
      <c r="A107" s="3" t="str">
        <f t="shared" si="15"/>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5"/>
        <v>&amp;br;&amp;br;</v>
      </c>
      <c r="B108" s="3" t="s">
        <v>0</v>
      </c>
      <c r="C108" s="3" t="s">
        <v>142</v>
      </c>
      <c r="R108" s="3"/>
      <c r="S108" s="3"/>
      <c r="T108" s="3"/>
      <c r="U108" s="3"/>
      <c r="V108" s="3"/>
      <c r="BF108" s="12" t="s">
        <v>0</v>
      </c>
      <c r="BG108" s="3">
        <v>107</v>
      </c>
      <c r="BH108" s="3" t="s">
        <v>382</v>
      </c>
      <c r="BI108" s="3" t="s">
        <v>39</v>
      </c>
      <c r="BJ108" s="3" t="s">
        <v>383</v>
      </c>
    </row>
    <row r="109" spans="1:62">
      <c r="A109" s="3" t="str">
        <f t="shared" si="15"/>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5"/>
        <v>*放埒/Live Fast</v>
      </c>
      <c r="B110" s="3" t="s">
        <v>0</v>
      </c>
      <c r="C110" s="3" t="str">
        <f>"*"&amp;R110&amp;"/"&amp;T110</f>
        <v>*放埒/Live Fast</v>
      </c>
      <c r="Q110" s="12" t="s">
        <v>9</v>
      </c>
      <c r="R110" s="13" t="str">
        <f>INDEX(AJ:AJ,W109+1)</f>
        <v>放埒</v>
      </c>
      <c r="S110" s="14" t="s">
        <v>10</v>
      </c>
      <c r="T110" s="13" t="str">
        <f>INDEX(AK:AK,W109+1)</f>
        <v>Live Fast</v>
      </c>
      <c r="U110" s="14"/>
      <c r="V110" s="15"/>
      <c r="W110" s="16"/>
      <c r="X110" s="12"/>
      <c r="Y110" s="31"/>
      <c r="Z110" s="31"/>
      <c r="AA110" s="32"/>
      <c r="BF110" s="12" t="s">
        <v>0</v>
      </c>
      <c r="BG110" s="3">
        <v>109</v>
      </c>
      <c r="BH110" s="3" t="s">
        <v>386</v>
      </c>
      <c r="BI110" s="3" t="s">
        <v>39</v>
      </c>
      <c r="BJ110" s="3" t="s">
        <v>387</v>
      </c>
    </row>
    <row r="111" spans="1:62">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黒</v>
      </c>
      <c r="S111" s="18" t="s">
        <v>7</v>
      </c>
      <c r="T111" s="13" t="str">
        <f>INDEX(AG:AG,W109+1)</f>
        <v>コモン</v>
      </c>
      <c r="U111" s="18" t="s">
        <v>8</v>
      </c>
      <c r="V111" s="13">
        <f>INDEX(AI:AI,W109+1)</f>
        <v>4</v>
      </c>
      <c r="W111" s="19"/>
      <c r="X111" s="13" t="str">
        <f>INDEX(AQ:AQ,W109+1)</f>
        <v>あなたはカードを2枚引き、4点のダメージを受ける。エネルギー化2を行う。</v>
      </c>
      <c r="Y111" s="31"/>
      <c r="Z111" s="31"/>
      <c r="AA111" s="32"/>
      <c r="BF111" s="12" t="s">
        <v>0</v>
      </c>
      <c r="BG111" s="3">
        <v>110</v>
      </c>
      <c r="BH111" s="3" t="s">
        <v>388</v>
      </c>
      <c r="BI111" s="3" t="s">
        <v>39</v>
      </c>
      <c r="BJ111" s="3" t="s">
        <v>389</v>
      </c>
    </row>
    <row r="112" spans="1:62">
      <c r="A112" s="3" t="str">
        <f t="shared" si="15"/>
        <v>|色|黒|レアリティ|コモン|マナコスト|4|</v>
      </c>
      <c r="B112" s="3" t="s">
        <v>0</v>
      </c>
      <c r="C112" s="3" t="s">
        <v>83</v>
      </c>
      <c r="D112" s="7" t="s">
        <v>6</v>
      </c>
      <c r="E112" s="3" t="s">
        <v>83</v>
      </c>
      <c r="F112" s="3" t="str">
        <f>IF(R111=0,"",R111)</f>
        <v>黒</v>
      </c>
      <c r="G112" s="3" t="s">
        <v>83</v>
      </c>
      <c r="H112" s="7" t="s">
        <v>92</v>
      </c>
      <c r="I112" s="3" t="s">
        <v>83</v>
      </c>
      <c r="J112" s="3" t="str">
        <f>IF(T111=0,"",T111)</f>
        <v>コモン</v>
      </c>
      <c r="K112" s="3" t="s">
        <v>83</v>
      </c>
      <c r="L112" s="7" t="s">
        <v>93</v>
      </c>
      <c r="M112" s="3" t="s">
        <v>83</v>
      </c>
      <c r="N112" s="3">
        <f>IF(V111=0,"",V111)</f>
        <v>4</v>
      </c>
      <c r="O112" s="3" t="s">
        <v>83</v>
      </c>
      <c r="Q112" s="12" t="s">
        <v>11</v>
      </c>
      <c r="R112" s="13" t="str">
        <f>INDEX(AL:AL,W109+1)</f>
        <v>呪文</v>
      </c>
      <c r="S112" s="18" t="s">
        <v>94</v>
      </c>
      <c r="T112" s="13">
        <f>INDEX(AN:AN,W109+1)</f>
        <v>0</v>
      </c>
      <c r="U112" s="13">
        <f>INDEX(AO:AO,W109+1)</f>
        <v>0</v>
      </c>
      <c r="V112" s="13">
        <f>INDEX(AP:AP,W109+1)</f>
        <v>0</v>
      </c>
      <c r="W112" s="19"/>
      <c r="X112" s="13" t="str">
        <f>INDEX(AZ:AZ,W109+1)</f>
        <v>あな</v>
      </c>
      <c r="Y112" s="13" t="str">
        <f>INDEX(BA:BA,W109+1)</f>
        <v/>
      </c>
      <c r="Z112" s="13" t="str">
        <f>INDEX(BB:BB,W109+1)</f>
        <v/>
      </c>
      <c r="AA112" s="13">
        <f>INDEX(BC:BC,W109+1)</f>
        <v>0</v>
      </c>
      <c r="BF112" s="12" t="s">
        <v>0</v>
      </c>
      <c r="BG112" s="3">
        <v>111</v>
      </c>
      <c r="BH112" s="3" t="s">
        <v>390</v>
      </c>
      <c r="BI112" s="3" t="s">
        <v>39</v>
      </c>
      <c r="BJ112" s="3" t="s">
        <v>391</v>
      </c>
    </row>
    <row r="113" spans="1:62">
      <c r="A113" s="3" t="str">
        <f t="shared" si="15"/>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あなたはカードを2枚引き、4点のダメージを受ける。エネルギー化2を行う。</v>
      </c>
      <c r="S113" s="14"/>
      <c r="T113" s="14"/>
      <c r="U113" s="14"/>
      <c r="V113" s="15"/>
      <c r="W113" s="19"/>
      <c r="X113" s="11"/>
      <c r="Y113" s="11"/>
      <c r="Z113" s="11"/>
      <c r="AA113" s="33"/>
      <c r="BF113" s="12" t="s">
        <v>0</v>
      </c>
      <c r="BG113" s="3">
        <v>112</v>
      </c>
      <c r="BH113" s="3" t="s">
        <v>392</v>
      </c>
      <c r="BI113" s="3" t="s">
        <v>39</v>
      </c>
      <c r="BJ113" s="3" t="s">
        <v>393</v>
      </c>
    </row>
    <row r="114" spans="1:62">
      <c r="A114" s="3" t="str">
        <f t="shared" si="15"/>
        <v>|テキスト|&gt;|&gt;|&gt;|&gt;|あなたはカードを2枚引き、4点のダメージを受ける。エネルギー化2を行う。|</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あなたはカードを2枚引き、4点のダメージを受ける。エネルギー化2を行う。</v>
      </c>
      <c r="O114" s="3" t="s">
        <v>83</v>
      </c>
      <c r="Q114" s="17" t="s">
        <v>27</v>
      </c>
      <c r="R114" s="13" t="str">
        <f>INDEX(BE:BE,W109+1)</f>
        <v>You draw 2 cards, you take 4 damage and Energize 2.</v>
      </c>
      <c r="S114" s="14" t="s">
        <v>324</v>
      </c>
      <c r="T114" s="13" t="str">
        <f>IF(X114="","",X114&amp;IF(Y114="",""," "&amp;Y114)&amp;IF(Z114="",""," "&amp;Z114)&amp;IF(AA114="",""," "&amp;AA114))</f>
        <v/>
      </c>
      <c r="U114" s="14"/>
      <c r="V114" s="15"/>
      <c r="W114" s="19" t="s">
        <v>116</v>
      </c>
      <c r="X114" s="12" t="str">
        <f t="shared" ref="X114:AA114" si="23">IF(ISERROR(IF(LEN(X113)&gt;1,X113,VLOOKUP(X112,$AC:$AD,2,FALSE))),"",IF(LEN(X113)&gt;1,X113,VLOOKUP(X112,$AC:$AD,2,FALSE)))</f>
        <v/>
      </c>
      <c r="Y114" s="12" t="str">
        <f t="shared" si="23"/>
        <v/>
      </c>
      <c r="Z114" s="12" t="str">
        <f t="shared" si="23"/>
        <v/>
      </c>
      <c r="AA114" s="12" t="str">
        <f t="shared" si="23"/>
        <v> </v>
      </c>
      <c r="BF114" s="12" t="s">
        <v>0</v>
      </c>
      <c r="BG114" s="3">
        <v>113</v>
      </c>
      <c r="BH114" s="3" t="s">
        <v>394</v>
      </c>
      <c r="BI114" s="3" t="s">
        <v>39</v>
      </c>
      <c r="BJ114" s="3" t="s">
        <v>395</v>
      </c>
    </row>
    <row r="115" spans="1:62">
      <c r="A115" s="3" t="str">
        <f t="shared" si="15"/>
        <v>|英テキスト|&gt;|&gt;|&gt;|&gt;|You draw 2 cards, you take 4 damage and Energize 2.|</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You draw 2 cards, you take 4 damage and Energize 2.</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5"/>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5"/>
        <v>&amp;br;&amp;br;</v>
      </c>
      <c r="B117" s="3" t="s">
        <v>0</v>
      </c>
      <c r="C117" s="3" t="s">
        <v>142</v>
      </c>
      <c r="R117" s="3"/>
      <c r="S117" s="3"/>
      <c r="T117" s="3"/>
      <c r="U117" s="3"/>
      <c r="V117" s="3"/>
      <c r="BF117" s="12" t="s">
        <v>0</v>
      </c>
      <c r="BG117" s="3">
        <v>116</v>
      </c>
      <c r="BH117" s="3" t="s">
        <v>400</v>
      </c>
      <c r="BI117" s="3" t="s">
        <v>39</v>
      </c>
      <c r="BJ117" s="3" t="s">
        <v>401</v>
      </c>
    </row>
    <row r="118" spans="1:62">
      <c r="A118" s="3" t="str">
        <f t="shared" si="15"/>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5"/>
        <v>&amp;br;</v>
      </c>
      <c r="B119" s="3" t="s">
        <v>0</v>
      </c>
      <c r="C119" s="3" t="s">
        <v>161</v>
      </c>
      <c r="R119" s="3"/>
      <c r="S119" s="3"/>
      <c r="T119" s="3"/>
      <c r="U119" s="3"/>
      <c r="V119" s="3"/>
      <c r="BF119" s="12" t="s">
        <v>0</v>
      </c>
      <c r="BG119" s="3">
        <v>118</v>
      </c>
      <c r="BH119" s="3" t="s">
        <v>403</v>
      </c>
      <c r="BI119" s="3" t="s">
        <v>39</v>
      </c>
      <c r="BJ119" s="3" t="s">
        <v>404</v>
      </c>
    </row>
    <row r="120" spans="1:62">
      <c r="A120" s="3" t="str">
        <f t="shared" si="15"/>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5"/>
        <v>&amp;br;&amp;br;</v>
      </c>
      <c r="B121" s="3" t="s">
        <v>0</v>
      </c>
      <c r="C121" s="3" t="s">
        <v>142</v>
      </c>
      <c r="R121" s="3"/>
      <c r="S121" s="3"/>
      <c r="T121" s="3"/>
      <c r="U121" s="3"/>
      <c r="V121" s="3"/>
      <c r="BF121" s="12" t="s">
        <v>0</v>
      </c>
      <c r="BG121" s="3">
        <v>120</v>
      </c>
      <c r="BH121" s="3" t="s">
        <v>407</v>
      </c>
      <c r="BI121" s="3" t="s">
        <v>39</v>
      </c>
      <c r="BJ121" s="3" t="s">
        <v>408</v>
      </c>
    </row>
    <row r="122" spans="1:62">
      <c r="A122" s="3" t="str">
        <f t="shared" si="15"/>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5"/>
        <v>*活力の奔出/Rush of Vitality</v>
      </c>
      <c r="B123" s="3" t="s">
        <v>0</v>
      </c>
      <c r="C123" s="3" t="str">
        <f>"*"&amp;R123&amp;"/"&amp;T123</f>
        <v>*活力の奔出/Rush of Vitality</v>
      </c>
      <c r="Q123" s="12" t="s">
        <v>9</v>
      </c>
      <c r="R123" s="13" t="str">
        <f>INDEX(AJ:AJ,W122+1)</f>
        <v>活力の奔出</v>
      </c>
      <c r="S123" s="14" t="s">
        <v>10</v>
      </c>
      <c r="T123" s="13" t="str">
        <f>INDEX(AK:AK,W122+1)</f>
        <v>Rush of Vitality</v>
      </c>
      <c r="U123" s="14"/>
      <c r="V123" s="15"/>
      <c r="W123" s="16"/>
      <c r="X123" s="12"/>
      <c r="Y123" s="31"/>
      <c r="Z123" s="31"/>
      <c r="AA123" s="32"/>
      <c r="BF123" s="12" t="s">
        <v>0</v>
      </c>
      <c r="BG123" s="3">
        <v>122</v>
      </c>
      <c r="BH123" s="3" t="s">
        <v>410</v>
      </c>
      <c r="BI123" s="3" t="s">
        <v>39</v>
      </c>
      <c r="BJ123" s="3" t="s">
        <v>411</v>
      </c>
    </row>
    <row r="124" spans="1:62">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黒</v>
      </c>
      <c r="S124" s="18" t="s">
        <v>7</v>
      </c>
      <c r="T124" s="13" t="str">
        <f>INDEX(AG:AG,W122+1)</f>
        <v>コモン</v>
      </c>
      <c r="U124" s="18" t="s">
        <v>8</v>
      </c>
      <c r="V124" s="13">
        <f>INDEX(AI:AI,W122+1)</f>
        <v>4</v>
      </c>
      <c r="W124" s="19"/>
      <c r="X124" s="13" t="str">
        <f>INDEX(AQ:AQ,W122+1)</f>
        <v>クリーチャー1体を対象とする。あなたのターン終了時まで、それは+1/0の修整を受けるとともに絆魂とダメージ軽減を得る。</v>
      </c>
      <c r="Y124" s="31"/>
      <c r="Z124" s="31"/>
      <c r="AA124" s="32"/>
      <c r="BF124" s="12" t="s">
        <v>0</v>
      </c>
      <c r="BG124" s="3">
        <v>123</v>
      </c>
      <c r="BH124" s="3" t="s">
        <v>412</v>
      </c>
      <c r="BI124" s="3" t="s">
        <v>39</v>
      </c>
      <c r="BJ124" s="3" t="s">
        <v>413</v>
      </c>
    </row>
    <row r="125" spans="1:62">
      <c r="A125" s="3" t="str">
        <f t="shared" si="15"/>
        <v>|色|黒|レアリティ|コモン|マナコスト|4|</v>
      </c>
      <c r="B125" s="3" t="s">
        <v>0</v>
      </c>
      <c r="C125" s="3" t="s">
        <v>83</v>
      </c>
      <c r="D125" s="7" t="s">
        <v>6</v>
      </c>
      <c r="E125" s="3" t="s">
        <v>83</v>
      </c>
      <c r="F125" s="3" t="str">
        <f>IF(R124=0,"",R124)</f>
        <v>黒</v>
      </c>
      <c r="G125" s="3" t="s">
        <v>83</v>
      </c>
      <c r="H125" s="7" t="s">
        <v>92</v>
      </c>
      <c r="I125" s="3" t="s">
        <v>83</v>
      </c>
      <c r="J125" s="3" t="str">
        <f>IF(T124=0,"",T124)</f>
        <v>コモン</v>
      </c>
      <c r="K125" s="3" t="s">
        <v>83</v>
      </c>
      <c r="L125" s="7" t="s">
        <v>93</v>
      </c>
      <c r="M125" s="3" t="s">
        <v>83</v>
      </c>
      <c r="N125" s="3">
        <f>IF(V124=0,"",V124)</f>
        <v>4</v>
      </c>
      <c r="O125" s="3" t="s">
        <v>83</v>
      </c>
      <c r="Q125" s="12" t="s">
        <v>11</v>
      </c>
      <c r="R125" s="13" t="str">
        <f>INDEX(AL:AL,W122+1)</f>
        <v>呪文</v>
      </c>
      <c r="S125" s="18" t="s">
        <v>94</v>
      </c>
      <c r="T125" s="13">
        <f>INDEX(AN:AN,W122+1)</f>
        <v>0</v>
      </c>
      <c r="U125" s="13">
        <f>INDEX(AO:AO,W122+1)</f>
        <v>0</v>
      </c>
      <c r="V125" s="13">
        <f>INDEX(AP:AP,W122+1)</f>
        <v>0</v>
      </c>
      <c r="W125" s="19"/>
      <c r="X125" s="13" t="str">
        <f>INDEX(AZ:AZ,W122+1)</f>
        <v>クリ</v>
      </c>
      <c r="Y125" s="13" t="str">
        <f>INDEX(BA:BA,W122+1)</f>
        <v/>
      </c>
      <c r="Z125" s="13" t="str">
        <f>INDEX(BB:BB,W122+1)</f>
        <v/>
      </c>
      <c r="AA125" s="13">
        <f>INDEX(BC:BC,W122+1)</f>
        <v>0</v>
      </c>
      <c r="BF125" s="12" t="s">
        <v>0</v>
      </c>
      <c r="BG125" s="3">
        <v>124</v>
      </c>
      <c r="BH125" s="3" t="s">
        <v>414</v>
      </c>
      <c r="BI125" s="3" t="s">
        <v>39</v>
      </c>
      <c r="BJ125" s="3" t="s">
        <v>415</v>
      </c>
    </row>
    <row r="126" spans="1:62">
      <c r="A126" s="3" t="str">
        <f t="shared" si="15"/>
        <v>|種別|呪文|サブタイプ||||</v>
      </c>
      <c r="B126" s="3" t="s">
        <v>0</v>
      </c>
      <c r="C126" s="3" t="s">
        <v>83</v>
      </c>
      <c r="D126" s="7" t="s">
        <v>11</v>
      </c>
      <c r="E126" s="3" t="s">
        <v>83</v>
      </c>
      <c r="F126" s="3" t="str">
        <f>IF(R125=0,"",R125)</f>
        <v>呪文</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クリーチャー1体を対象とする。あなたのターン終了時まで、それは+1/0の修整を受けるとともに絆魂とダメージ軽減を得る。</v>
      </c>
      <c r="S126" s="14"/>
      <c r="T126" s="14"/>
      <c r="U126" s="14"/>
      <c r="V126" s="15"/>
      <c r="W126" s="19"/>
      <c r="X126" s="11"/>
      <c r="Y126" s="11"/>
      <c r="Z126" s="11"/>
      <c r="AA126" s="33"/>
      <c r="BF126" s="12" t="s">
        <v>0</v>
      </c>
      <c r="BG126" s="3">
        <v>125</v>
      </c>
      <c r="BH126" s="3" t="s">
        <v>416</v>
      </c>
      <c r="BI126" s="3" t="s">
        <v>39</v>
      </c>
      <c r="BJ126" s="3" t="s">
        <v>417</v>
      </c>
    </row>
    <row r="127" spans="1:62">
      <c r="A127" s="3" t="str">
        <f t="shared" si="15"/>
        <v>|テキスト|&gt;|&gt;|&gt;|&gt;|クリーチャー1体を対象とする。あなたのターン終了時まで、それは+1/0の修整を受けるとともに絆魂とダメージ軽減を得る。|</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クリーチャー1体を対象とする。あなたのターン終了時まで、それは+1/0の修整を受けるとともに絆魂とダメージ軽減を得る。</v>
      </c>
      <c r="O127" s="3" t="s">
        <v>83</v>
      </c>
      <c r="Q127" s="17" t="s">
        <v>27</v>
      </c>
      <c r="R127" s="13" t="str">
        <f>INDEX(BE:BE,W122+1)</f>
        <v>Target creature gets +1/0, Lifelink and Prevent Damage until the end of your turn.</v>
      </c>
      <c r="S127" s="14" t="s">
        <v>324</v>
      </c>
      <c r="T127" s="13" t="str">
        <f>IF(X127="","",X127&amp;IF(Y127="",""," "&amp;Y127)&amp;IF(Z127="",""," "&amp;Z127)&amp;IF(AA127="",""," "&amp;AA127))</f>
        <v/>
      </c>
      <c r="U127" s="14"/>
      <c r="V127" s="15"/>
      <c r="W127" s="19" t="s">
        <v>116</v>
      </c>
      <c r="X127" s="12" t="str">
        <f t="shared" ref="X127:AA127" si="25">IF(ISERROR(IF(LEN(X126)&gt;1,X126,VLOOKUP(X125,$AC:$AD,2,FALSE))),"",IF(LEN(X126)&gt;1,X126,VLOOKUP(X125,$AC:$AD,2,FALSE)))</f>
        <v/>
      </c>
      <c r="Y127" s="12" t="str">
        <f t="shared" si="25"/>
        <v/>
      </c>
      <c r="Z127" s="12" t="str">
        <f t="shared" si="25"/>
        <v/>
      </c>
      <c r="AA127" s="12" t="str">
        <f t="shared" si="25"/>
        <v> </v>
      </c>
      <c r="BF127" s="12" t="s">
        <v>0</v>
      </c>
      <c r="BG127" s="3">
        <v>126</v>
      </c>
      <c r="BH127" s="3" t="s">
        <v>418</v>
      </c>
      <c r="BI127" s="3" t="s">
        <v>39</v>
      </c>
      <c r="BJ127" s="3" t="s">
        <v>40</v>
      </c>
    </row>
    <row r="128" spans="1:62">
      <c r="A128" s="3" t="str">
        <f t="shared" si="15"/>
        <v>|英テキスト|&gt;|&gt;|&gt;|&gt;|Target creature gets +1/0, Lifelink and Prevent Damage until the end of your turn.|</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Target creature gets +1/0, Lifelink and Prevent Damage until the end of your turn.</v>
      </c>
      <c r="O128" s="3" t="s">
        <v>83</v>
      </c>
      <c r="Q128" s="12" t="s">
        <v>18</v>
      </c>
      <c r="R128" s="13">
        <f>IF(INDEX(AX:AX,W122+1)="",0,INDEX(AX:AX,W122+1)&amp;"/"&amp;INDEX(AY:AY,W122+1))</f>
        <v>0</v>
      </c>
      <c r="S128" s="14"/>
      <c r="T128" s="14"/>
      <c r="U128" s="14"/>
      <c r="V128" s="15"/>
      <c r="W128" s="19"/>
      <c r="X128" s="12"/>
      <c r="Y128" s="31"/>
      <c r="Z128" s="31"/>
      <c r="AA128" s="32"/>
      <c r="BF128" s="12" t="s">
        <v>0</v>
      </c>
      <c r="BG128" s="3">
        <v>127</v>
      </c>
      <c r="BH128" s="3" t="s">
        <v>419</v>
      </c>
      <c r="BI128" s="3" t="s">
        <v>39</v>
      </c>
      <c r="BJ128" s="3" t="s">
        <v>420</v>
      </c>
    </row>
    <row r="129" spans="1:62">
      <c r="A129" s="3" t="str">
        <f t="shared" si="15"/>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5"/>
        <v>&amp;br;&amp;br;</v>
      </c>
      <c r="B130" s="3" t="s">
        <v>0</v>
      </c>
      <c r="C130" s="3" t="s">
        <v>142</v>
      </c>
      <c r="R130" s="3"/>
      <c r="S130" s="3"/>
      <c r="T130" s="3"/>
      <c r="U130" s="3"/>
      <c r="V130" s="3"/>
      <c r="BF130" s="12" t="s">
        <v>0</v>
      </c>
      <c r="BG130" s="3">
        <v>129</v>
      </c>
      <c r="BH130" s="3" t="s">
        <v>130</v>
      </c>
      <c r="BI130" s="3" t="s">
        <v>39</v>
      </c>
      <c r="BJ130" s="3" t="s">
        <v>423</v>
      </c>
    </row>
    <row r="131" spans="1:62">
      <c r="A131" s="3" t="str">
        <f t="shared" si="15"/>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5"/>
        <v>&amp;br;</v>
      </c>
      <c r="B132" s="3" t="s">
        <v>0</v>
      </c>
      <c r="C132" s="3" t="s">
        <v>161</v>
      </c>
      <c r="R132" s="3"/>
      <c r="S132" s="3"/>
      <c r="T132" s="3"/>
      <c r="U132" s="3"/>
      <c r="V132" s="3"/>
      <c r="BF132" s="12" t="s">
        <v>0</v>
      </c>
      <c r="BG132" s="3">
        <v>131</v>
      </c>
      <c r="BH132" s="3" t="s">
        <v>424</v>
      </c>
      <c r="BI132" s="3" t="s">
        <v>39</v>
      </c>
      <c r="BJ132" s="3" t="s">
        <v>425</v>
      </c>
    </row>
    <row r="133" spans="1:62">
      <c r="A133" s="3" t="str">
        <f t="shared" si="15"/>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6">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6"/>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6"/>
        <v>*当然の結論/Tidy Conclusion</v>
      </c>
      <c r="B136" s="3" t="s">
        <v>0</v>
      </c>
      <c r="C136" s="3" t="str">
        <f>"*"&amp;R136&amp;"/"&amp;T136</f>
        <v>*当然の結論/Tidy Conclusion</v>
      </c>
      <c r="Q136" s="12" t="s">
        <v>9</v>
      </c>
      <c r="R136" s="13" t="str">
        <f>INDEX(AJ:AJ,W135+1)</f>
        <v>当然の結論</v>
      </c>
      <c r="S136" s="14" t="s">
        <v>10</v>
      </c>
      <c r="T136" s="13" t="str">
        <f>INDEX(AK:AK,W135+1)</f>
        <v>Tidy Conclusion</v>
      </c>
      <c r="U136" s="14"/>
      <c r="V136" s="15"/>
      <c r="W136" s="16"/>
      <c r="X136" s="12"/>
      <c r="Y136" s="31"/>
      <c r="Z136" s="31"/>
      <c r="AA136" s="32"/>
      <c r="BF136" s="12" t="s">
        <v>0</v>
      </c>
      <c r="BG136" s="3">
        <v>135</v>
      </c>
      <c r="BH136" s="3" t="s">
        <v>209</v>
      </c>
      <c r="BI136" s="3" t="s">
        <v>39</v>
      </c>
      <c r="BJ136" s="3" t="s">
        <v>432</v>
      </c>
    </row>
    <row r="137" spans="1:62">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黒</v>
      </c>
      <c r="S137" s="18" t="s">
        <v>7</v>
      </c>
      <c r="T137" s="13" t="str">
        <f>INDEX(AG:AG,W135+1)</f>
        <v>コモン</v>
      </c>
      <c r="U137" s="18" t="s">
        <v>8</v>
      </c>
      <c r="V137" s="13">
        <f>INDEX(AI:AI,W135+1)</f>
        <v>10</v>
      </c>
      <c r="W137" s="19"/>
      <c r="X137" s="13" t="str">
        <f>INDEX(AQ:AQ,W135+1)</f>
        <v>クリーチャー1体を対象とし、それを破壊する。あなたはX点のライフを得る。Xはあなたがコントロールするサポートの総数に等しい。</v>
      </c>
      <c r="Y137" s="31"/>
      <c r="Z137" s="31"/>
      <c r="AA137" s="32"/>
      <c r="BF137" s="12" t="s">
        <v>0</v>
      </c>
      <c r="BG137" s="3">
        <v>136</v>
      </c>
      <c r="BH137" s="3" t="s">
        <v>433</v>
      </c>
      <c r="BI137" s="3" t="s">
        <v>39</v>
      </c>
      <c r="BJ137" s="3" t="s">
        <v>434</v>
      </c>
    </row>
    <row r="138" spans="1:62">
      <c r="A138" s="3" t="str">
        <f t="shared" si="26"/>
        <v>|色|黒|レアリティ|コモン|マナコスト|10|</v>
      </c>
      <c r="B138" s="3" t="s">
        <v>0</v>
      </c>
      <c r="C138" s="3" t="s">
        <v>83</v>
      </c>
      <c r="D138" s="7" t="s">
        <v>6</v>
      </c>
      <c r="E138" s="3" t="s">
        <v>83</v>
      </c>
      <c r="F138" s="3" t="str">
        <f>IF(R137=0,"",R137)</f>
        <v>黒</v>
      </c>
      <c r="G138" s="3" t="s">
        <v>83</v>
      </c>
      <c r="H138" s="7" t="s">
        <v>92</v>
      </c>
      <c r="I138" s="3" t="s">
        <v>83</v>
      </c>
      <c r="J138" s="3" t="str">
        <f>IF(T137=0,"",T137)</f>
        <v>コモン</v>
      </c>
      <c r="K138" s="3" t="s">
        <v>83</v>
      </c>
      <c r="L138" s="7" t="s">
        <v>93</v>
      </c>
      <c r="M138" s="3" t="s">
        <v>83</v>
      </c>
      <c r="N138" s="3">
        <f>IF(V137=0,"",V137)</f>
        <v>10</v>
      </c>
      <c r="O138" s="3" t="s">
        <v>83</v>
      </c>
      <c r="Q138" s="12" t="s">
        <v>11</v>
      </c>
      <c r="R138" s="13" t="str">
        <f>INDEX(AL:AL,W135+1)</f>
        <v>呪文</v>
      </c>
      <c r="S138" s="18" t="s">
        <v>94</v>
      </c>
      <c r="T138" s="13">
        <f>INDEX(AN:AN,W135+1)</f>
        <v>0</v>
      </c>
      <c r="U138" s="13">
        <f>INDEX(AO:AO,W135+1)</f>
        <v>0</v>
      </c>
      <c r="V138" s="13">
        <f>INDEX(AP:AP,W135+1)</f>
        <v>0</v>
      </c>
      <c r="W138" s="19"/>
      <c r="X138" s="13" t="str">
        <f>INDEX(AZ:AZ,W135+1)</f>
        <v>クリ</v>
      </c>
      <c r="Y138" s="13" t="str">
        <f>INDEX(BA:BA,W135+1)</f>
        <v/>
      </c>
      <c r="Z138" s="13" t="str">
        <f>INDEX(BB:BB,W135+1)</f>
        <v/>
      </c>
      <c r="AA138" s="13">
        <f>INDEX(BC:BC,W135+1)</f>
        <v>0</v>
      </c>
      <c r="BF138" s="12" t="s">
        <v>0</v>
      </c>
      <c r="BG138" s="3">
        <v>137</v>
      </c>
      <c r="BH138" s="3" t="s">
        <v>435</v>
      </c>
      <c r="BI138" s="3" t="s">
        <v>39</v>
      </c>
      <c r="BJ138" s="3" t="s">
        <v>436</v>
      </c>
    </row>
    <row r="139" spans="1:62">
      <c r="A139" s="3" t="str">
        <f t="shared" si="26"/>
        <v>|種別|呪文|サブタイプ||||</v>
      </c>
      <c r="B139" s="3" t="s">
        <v>0</v>
      </c>
      <c r="C139" s="3" t="s">
        <v>83</v>
      </c>
      <c r="D139" s="7" t="s">
        <v>11</v>
      </c>
      <c r="E139" s="3" t="s">
        <v>83</v>
      </c>
      <c r="F139" s="3" t="str">
        <f>IF(R138=0,"",R138)</f>
        <v>呪文</v>
      </c>
      <c r="G139" s="3" t="s">
        <v>83</v>
      </c>
      <c r="H139" s="7" t="s">
        <v>104</v>
      </c>
      <c r="I139" s="3" t="s">
        <v>83</v>
      </c>
      <c r="J139" s="3" t="str">
        <f>IF(T138=0,"",T138)</f>
        <v/>
      </c>
      <c r="K139" s="3" t="s">
        <v>83</v>
      </c>
      <c r="L139" s="3" t="str">
        <f>IF(U138=0,"",U138)</f>
        <v/>
      </c>
      <c r="M139" s="3" t="s">
        <v>83</v>
      </c>
      <c r="N139" s="3" t="str">
        <f>IF(V138=0,"",V138)</f>
        <v/>
      </c>
      <c r="O139" s="3" t="s">
        <v>83</v>
      </c>
      <c r="Q139" s="12" t="s">
        <v>105</v>
      </c>
      <c r="R139" s="13" t="str">
        <f>INDEX(BD:BD,W135+1)</f>
        <v>クリーチャー1体を対象とし、それを破壊する。あなたはX点のライフを得る。Xはあなたがコントロールするサポートの総数に等しい。</v>
      </c>
      <c r="S139" s="14"/>
      <c r="T139" s="14"/>
      <c r="U139" s="14"/>
      <c r="V139" s="15"/>
      <c r="W139" s="19"/>
      <c r="X139" s="11"/>
      <c r="Y139" s="11"/>
      <c r="Z139" s="11"/>
      <c r="AA139" s="33"/>
      <c r="BF139" s="12" t="s">
        <v>0</v>
      </c>
      <c r="BG139" s="3">
        <v>138</v>
      </c>
      <c r="BH139" s="3" t="s">
        <v>437</v>
      </c>
      <c r="BI139" s="3" t="s">
        <v>39</v>
      </c>
      <c r="BJ139" s="3" t="s">
        <v>438</v>
      </c>
    </row>
    <row r="140" spans="1:62">
      <c r="A140" s="3" t="str">
        <f t="shared" si="26"/>
        <v>|テキスト|&gt;|&gt;|&gt;|&gt;|クリーチャー1体を対象とし、それを破壊する。あなたはX点のライフを得る。Xはあなたがコントロールするサポートの総数に等しい。|</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クリーチャー1体を対象とし、それを破壊する。あなたはX点のライフを得る。Xはあなたがコントロールするサポートの総数に等しい。</v>
      </c>
      <c r="O140" s="3" t="s">
        <v>83</v>
      </c>
      <c r="Q140" s="17" t="s">
        <v>27</v>
      </c>
      <c r="R140" s="13" t="str">
        <f>INDEX(BE:BE,W135+1)</f>
        <v>Target creature is Destroyed and you gain X life, where X is equal to the amount of supports you control.</v>
      </c>
      <c r="S140" s="14" t="s">
        <v>324</v>
      </c>
      <c r="T140" s="13" t="str">
        <f>IF(X140="","",X140&amp;IF(Y140="",""," "&amp;Y140)&amp;IF(Z140="",""," "&amp;Z140)&amp;IF(AA140="",""," "&amp;AA140))</f>
        <v/>
      </c>
      <c r="U140" s="14"/>
      <c r="V140" s="15"/>
      <c r="W140" s="19" t="s">
        <v>116</v>
      </c>
      <c r="X140" s="12" t="str">
        <f t="shared" ref="X140:AA140" si="28">IF(ISERROR(IF(LEN(X139)&gt;1,X139,VLOOKUP(X138,$AC:$AD,2,FALSE))),"",IF(LEN(X139)&gt;1,X139,VLOOKUP(X138,$AC:$AD,2,FALSE)))</f>
        <v/>
      </c>
      <c r="Y140" s="12" t="str">
        <f t="shared" si="28"/>
        <v/>
      </c>
      <c r="Z140" s="12" t="str">
        <f t="shared" si="28"/>
        <v/>
      </c>
      <c r="AA140" s="12" t="str">
        <f t="shared" si="28"/>
        <v> </v>
      </c>
      <c r="BF140" s="12" t="s">
        <v>0</v>
      </c>
      <c r="BG140" s="3">
        <v>139</v>
      </c>
      <c r="BH140" s="3" t="s">
        <v>439</v>
      </c>
      <c r="BI140" s="3" t="s">
        <v>39</v>
      </c>
      <c r="BJ140" s="3" t="s">
        <v>440</v>
      </c>
    </row>
    <row r="141" spans="1:62">
      <c r="A141" s="3" t="str">
        <f t="shared" si="26"/>
        <v>|英テキスト|&gt;|&gt;|&gt;|&gt;|Target creature is Destroyed and you gain X life, where X is equal to the amount of supports you control.|</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Target creature is Destroyed and you gain X life, where X is equal to the amount of supports you control.</v>
      </c>
      <c r="O141" s="3" t="s">
        <v>83</v>
      </c>
      <c r="Q141" s="12" t="s">
        <v>18</v>
      </c>
      <c r="R141" s="13">
        <f>IF(INDEX(AX:AX,W135+1)="",0,INDEX(AX:AX,W135+1)&amp;"/"&amp;INDEX(AY:AY,W135+1))</f>
        <v>0</v>
      </c>
      <c r="S141" s="14"/>
      <c r="T141" s="14"/>
      <c r="U141" s="14"/>
      <c r="V141" s="15"/>
      <c r="W141" s="19"/>
      <c r="X141" s="12"/>
      <c r="Y141" s="31"/>
      <c r="Z141" s="31"/>
      <c r="AA141" s="32"/>
      <c r="BF141" s="12" t="s">
        <v>0</v>
      </c>
      <c r="BG141" s="3">
        <v>140</v>
      </c>
      <c r="BH141" s="3" t="s">
        <v>441</v>
      </c>
      <c r="BI141" s="3" t="s">
        <v>39</v>
      </c>
      <c r="BJ141" s="3" t="s">
        <v>442</v>
      </c>
    </row>
    <row r="142" spans="1:62">
      <c r="A142" s="3" t="str">
        <f t="shared" si="26"/>
        <v>|PT|&gt;||シールド数|&gt;||</v>
      </c>
      <c r="B142" s="3" t="s">
        <v>0</v>
      </c>
      <c r="C142" s="3" t="s">
        <v>83</v>
      </c>
      <c r="D142" s="3" t="s">
        <v>18</v>
      </c>
      <c r="E142" s="3" t="s">
        <v>83</v>
      </c>
      <c r="F142" s="3" t="s">
        <v>115</v>
      </c>
      <c r="G142" s="3" t="s">
        <v>83</v>
      </c>
      <c r="H142" s="3" t="str">
        <f>IF(R141=0,"",R141)</f>
        <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6"/>
        <v>&amp;br;&amp;br;</v>
      </c>
      <c r="B143" s="3" t="s">
        <v>0</v>
      </c>
      <c r="C143" s="3" t="s">
        <v>142</v>
      </c>
      <c r="R143" s="3"/>
      <c r="S143" s="3"/>
      <c r="T143" s="3"/>
      <c r="U143" s="3"/>
      <c r="V143" s="3"/>
      <c r="BF143" s="12" t="s">
        <v>0</v>
      </c>
      <c r="BG143" s="3">
        <v>142</v>
      </c>
      <c r="BH143" s="3" t="s">
        <v>445</v>
      </c>
      <c r="BI143" s="3" t="s">
        <v>39</v>
      </c>
      <c r="BJ143" s="3" t="s">
        <v>446</v>
      </c>
    </row>
    <row r="144" spans="1:62">
      <c r="A144" s="3" t="str">
        <f t="shared" si="26"/>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6"/>
        <v>&amp;br;</v>
      </c>
      <c r="B145" s="3" t="s">
        <v>0</v>
      </c>
      <c r="C145" s="3" t="s">
        <v>161</v>
      </c>
      <c r="R145" s="3"/>
      <c r="S145" s="3"/>
      <c r="T145" s="3"/>
      <c r="U145" s="3"/>
      <c r="V145" s="3"/>
      <c r="BF145" s="12" t="s">
        <v>0</v>
      </c>
      <c r="BG145" s="3">
        <v>144</v>
      </c>
      <c r="BH145" s="3" t="s">
        <v>449</v>
      </c>
      <c r="BI145" s="3" t="s">
        <v>39</v>
      </c>
      <c r="BJ145" s="3" t="s">
        <v>450</v>
      </c>
    </row>
    <row r="146" spans="1:62">
      <c r="A146" s="3" t="str">
        <f t="shared" si="26"/>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6"/>
        <v>&amp;br;&amp;br;</v>
      </c>
      <c r="B147" s="3" t="s">
        <v>0</v>
      </c>
      <c r="C147" s="3" t="s">
        <v>142</v>
      </c>
      <c r="R147" s="3"/>
      <c r="S147" s="3"/>
      <c r="T147" s="3"/>
      <c r="U147" s="3"/>
      <c r="V147" s="3"/>
      <c r="BF147" s="12" t="s">
        <v>0</v>
      </c>
      <c r="BG147" s="3">
        <v>146</v>
      </c>
      <c r="BH147" s="3" t="s">
        <v>453</v>
      </c>
      <c r="BI147" s="3" t="s">
        <v>39</v>
      </c>
      <c r="BJ147" s="3" t="s">
        <v>454</v>
      </c>
    </row>
    <row r="148" spans="1:62">
      <c r="A148" s="3" t="str">
        <f t="shared" si="26"/>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6"/>
        <v>*霊基体の匪賊/Aetherborn Marauder</v>
      </c>
      <c r="B149" s="3" t="s">
        <v>0</v>
      </c>
      <c r="C149" s="3" t="str">
        <f>"*"&amp;R149&amp;"/"&amp;T149</f>
        <v>*霊基体の匪賊/Aetherborn Marauder</v>
      </c>
      <c r="Q149" s="12" t="s">
        <v>9</v>
      </c>
      <c r="R149" s="13" t="str">
        <f>INDEX(AJ:AJ,W148+1)</f>
        <v>霊基体の匪賊</v>
      </c>
      <c r="S149" s="14" t="s">
        <v>10</v>
      </c>
      <c r="T149" s="13" t="str">
        <f>INDEX(AK:AK,W148+1)</f>
        <v>Aetherborn Marauder</v>
      </c>
      <c r="U149" s="14"/>
      <c r="V149" s="15"/>
      <c r="W149" s="16"/>
      <c r="X149" s="12"/>
      <c r="Y149" s="31"/>
      <c r="Z149" s="31"/>
      <c r="AA149" s="32"/>
      <c r="BF149" s="12" t="s">
        <v>0</v>
      </c>
      <c r="BG149" s="3">
        <v>148</v>
      </c>
      <c r="BH149" s="3" t="s">
        <v>457</v>
      </c>
      <c r="BI149" s="3" t="s">
        <v>39</v>
      </c>
      <c r="BJ149" s="3" t="s">
        <v>458</v>
      </c>
    </row>
    <row r="150" spans="1:62">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黒</v>
      </c>
      <c r="S150" s="18" t="s">
        <v>7</v>
      </c>
      <c r="T150" s="13" t="str">
        <f>INDEX(AG:AG,W148+1)</f>
        <v>アンコモン</v>
      </c>
      <c r="U150" s="18" t="s">
        <v>8</v>
      </c>
      <c r="V150" s="13">
        <f>INDEX(AI:AI,W148+1)</f>
        <v>20</v>
      </c>
      <c r="W150" s="19"/>
      <c r="X150" s="13" t="str">
        <f>INDEX(AQ:AQ,W148+1)</f>
        <v>飛行 絆魂</v>
      </c>
      <c r="Y150" s="31"/>
      <c r="Z150" s="31"/>
      <c r="AA150" s="32"/>
      <c r="BF150" s="12" t="s">
        <v>0</v>
      </c>
      <c r="BG150" s="3">
        <v>149</v>
      </c>
      <c r="BH150" s="3" t="s">
        <v>459</v>
      </c>
      <c r="BI150" s="3" t="s">
        <v>39</v>
      </c>
      <c r="BJ150" s="3" t="s">
        <v>186</v>
      </c>
    </row>
    <row r="151" spans="1:62">
      <c r="A151" s="3" t="str">
        <f t="shared" si="26"/>
        <v>|色|黒|レアリティ|アンコモン|マナコスト|20|</v>
      </c>
      <c r="B151" s="3" t="s">
        <v>0</v>
      </c>
      <c r="C151" s="3" t="s">
        <v>83</v>
      </c>
      <c r="D151" s="7" t="s">
        <v>6</v>
      </c>
      <c r="E151" s="3" t="s">
        <v>83</v>
      </c>
      <c r="F151" s="3" t="str">
        <f>IF(R150=0,"",R150)</f>
        <v>黒</v>
      </c>
      <c r="G151" s="3" t="s">
        <v>83</v>
      </c>
      <c r="H151" s="7" t="s">
        <v>92</v>
      </c>
      <c r="I151" s="3" t="s">
        <v>83</v>
      </c>
      <c r="J151" s="3" t="str">
        <f>IF(T150=0,"",T150)</f>
        <v>アンコモン</v>
      </c>
      <c r="K151" s="3" t="s">
        <v>83</v>
      </c>
      <c r="L151" s="7" t="s">
        <v>93</v>
      </c>
      <c r="M151" s="3" t="s">
        <v>83</v>
      </c>
      <c r="N151" s="3">
        <f>IF(V150=0,"",V150)</f>
        <v>20</v>
      </c>
      <c r="O151" s="3" t="s">
        <v>83</v>
      </c>
      <c r="Q151" s="12" t="s">
        <v>11</v>
      </c>
      <c r="R151" s="13" t="str">
        <f>INDEX(AL:AL,W148+1)</f>
        <v>クリーチャー</v>
      </c>
      <c r="S151" s="18" t="s">
        <v>94</v>
      </c>
      <c r="T151" s="13" t="str">
        <f>INDEX(AN:AN,W148+1)</f>
        <v>霊基体</v>
      </c>
      <c r="U151" s="13" t="str">
        <f>INDEX(AO:AO,W148+1)</f>
        <v>ならず者</v>
      </c>
      <c r="V151" s="13">
        <f>INDEX(AP:AP,W148+1)</f>
        <v>0</v>
      </c>
      <c r="W151" s="19"/>
      <c r="X151" s="13" t="str">
        <f>INDEX(AZ:AZ,W148+1)</f>
        <v>飛行</v>
      </c>
      <c r="Y151" s="13" t="str">
        <f>INDEX(BA:BA,W148+1)</f>
        <v>絆魂</v>
      </c>
      <c r="Z151" s="13" t="str">
        <f>INDEX(BB:BB,W148+1)</f>
        <v/>
      </c>
      <c r="AA151" s="13">
        <f>INDEX(BC:BC,W148+1)</f>
        <v>0</v>
      </c>
      <c r="BF151" s="12" t="s">
        <v>0</v>
      </c>
      <c r="BG151" s="3">
        <v>150</v>
      </c>
      <c r="BH151" s="3" t="s">
        <v>460</v>
      </c>
      <c r="BI151" s="3" t="s">
        <v>39</v>
      </c>
      <c r="BJ151" s="3" t="s">
        <v>461</v>
      </c>
    </row>
    <row r="152" spans="1:62">
      <c r="A152" s="3" t="str">
        <f t="shared" si="26"/>
        <v>|種別|クリーチャー|サブタイプ|霊基体|ならず者||</v>
      </c>
      <c r="B152" s="3" t="s">
        <v>0</v>
      </c>
      <c r="C152" s="3" t="s">
        <v>83</v>
      </c>
      <c r="D152" s="7" t="s">
        <v>11</v>
      </c>
      <c r="E152" s="3" t="s">
        <v>83</v>
      </c>
      <c r="F152" s="3" t="str">
        <f>IF(R151=0,"",R151)</f>
        <v>クリーチャー</v>
      </c>
      <c r="G152" s="3" t="s">
        <v>83</v>
      </c>
      <c r="H152" s="7" t="s">
        <v>104</v>
      </c>
      <c r="I152" s="3" t="s">
        <v>83</v>
      </c>
      <c r="J152" s="3" t="str">
        <f>IF(T151=0,"",T151)</f>
        <v>霊基体</v>
      </c>
      <c r="K152" s="3" t="s">
        <v>83</v>
      </c>
      <c r="L152" s="3" t="str">
        <f>IF(U151=0,"",U151)</f>
        <v>ならず者</v>
      </c>
      <c r="M152" s="3" t="s">
        <v>83</v>
      </c>
      <c r="N152" s="3" t="str">
        <f>IF(V151=0,"",V151)</f>
        <v/>
      </c>
      <c r="O152" s="3" t="s">
        <v>83</v>
      </c>
      <c r="Q152" s="12" t="s">
        <v>105</v>
      </c>
      <c r="R152" s="13" t="str">
        <f>INDEX(BD:BD,W148+1)</f>
        <v>飛行 絆魂&amp;br;このクリーチャーが戦場に出たとき、このクリーチャーは+X/+Xの修整を受ける。Xはあなたがコントロールするクリーチャーの総数に等しい。</v>
      </c>
      <c r="S152" s="14"/>
      <c r="T152" s="14"/>
      <c r="U152" s="14"/>
      <c r="V152" s="15"/>
      <c r="W152" s="19"/>
      <c r="X152" s="11"/>
      <c r="Y152" s="11"/>
      <c r="Z152" s="11"/>
      <c r="AA152" s="33"/>
      <c r="BF152" s="12" t="s">
        <v>0</v>
      </c>
      <c r="BG152" s="3">
        <v>151</v>
      </c>
      <c r="BH152" s="3" t="s">
        <v>462</v>
      </c>
      <c r="BI152" s="3" t="s">
        <v>39</v>
      </c>
      <c r="BJ152" s="3" t="s">
        <v>463</v>
      </c>
    </row>
    <row r="153" spans="1:62">
      <c r="A153" s="3" t="str">
        <f t="shared" si="26"/>
        <v>|テキスト|&gt;|&gt;|&gt;|&gt;|飛行 絆魂&amp;br;このクリーチャーが戦場に出たとき、このクリーチャーは+X/+Xの修整を受ける。Xはあなたがコントロールするクリーチャーの総数に等しい。|</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飛行 絆魂&amp;br;このクリーチャーが戦場に出たとき、このクリーチャーは+X/+Xの修整を受ける。Xはあなたがコントロールするクリーチャーの総数に等しい。</v>
      </c>
      <c r="O153" s="3" t="s">
        <v>83</v>
      </c>
      <c r="Q153" s="17" t="s">
        <v>27</v>
      </c>
      <c r="R153" s="13" t="str">
        <f>INDEX(BE:BE,W148+1)</f>
        <v>When this creature enters the battlefield, this creature gets +X/+X, where X is the amount of creatures you control.</v>
      </c>
      <c r="S153" s="14" t="s">
        <v>324</v>
      </c>
      <c r="T153" s="13" t="str">
        <f>IF(X153="","",X153&amp;IF(Y153="",""," "&amp;Y153)&amp;IF(Z153="",""," "&amp;Z153)&amp;IF(AA153="",""," "&amp;AA153))</f>
        <v>Flying Lifelink  </v>
      </c>
      <c r="U153" s="14"/>
      <c r="V153" s="15"/>
      <c r="W153" s="19" t="s">
        <v>116</v>
      </c>
      <c r="X153" s="12" t="str">
        <f t="shared" ref="X153:AA153" si="30">IF(ISERROR(IF(LEN(X152)&gt;1,X152,VLOOKUP(X151,$AC:$AD,2,FALSE))),"",IF(LEN(X152)&gt;1,X152,VLOOKUP(X151,$AC:$AD,2,FALSE)))</f>
        <v>Flying</v>
      </c>
      <c r="Y153" s="12" t="str">
        <f t="shared" si="30"/>
        <v>Lifelink</v>
      </c>
      <c r="Z153" s="12" t="str">
        <f t="shared" si="30"/>
        <v/>
      </c>
      <c r="AA153" s="12" t="str">
        <f t="shared" si="30"/>
        <v> </v>
      </c>
      <c r="BF153" s="12" t="s">
        <v>0</v>
      </c>
      <c r="BG153" s="3">
        <v>152</v>
      </c>
      <c r="BH153" s="3" t="s">
        <v>175</v>
      </c>
      <c r="BI153" s="3" t="s">
        <v>39</v>
      </c>
      <c r="BJ153" s="3" t="s">
        <v>464</v>
      </c>
    </row>
    <row r="154" spans="1:62">
      <c r="A154" s="3" t="str">
        <f t="shared" si="26"/>
        <v>|英テキスト|&gt;|&gt;|&gt;|&gt;|Flying Lifelink  &amp;br;When this creature enters the battlefield, this creature gets +X/+X, where X is the amount of creatures you control.|</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Flying Lifelink  &amp;br;When this creature enters the battlefield, this creature gets +X/+X, where X is the amount of creatures you control.</v>
      </c>
      <c r="O154" s="3" t="s">
        <v>83</v>
      </c>
      <c r="Q154" s="12" t="s">
        <v>18</v>
      </c>
      <c r="R154" s="13" t="str">
        <f>IF(INDEX(AX:AX,W148+1)="",0,INDEX(AX:AX,W148+1)&amp;"/"&amp;INDEX(AY:AY,W148+1))</f>
        <v>4/4</v>
      </c>
      <c r="S154" s="14"/>
      <c r="T154" s="14"/>
      <c r="U154" s="14"/>
      <c r="V154" s="15"/>
      <c r="W154" s="19"/>
      <c r="X154" s="12"/>
      <c r="Y154" s="31"/>
      <c r="Z154" s="31"/>
      <c r="AA154" s="32"/>
      <c r="BF154" s="12" t="s">
        <v>0</v>
      </c>
      <c r="BG154" s="3">
        <v>153</v>
      </c>
      <c r="BH154" s="3" t="s">
        <v>465</v>
      </c>
      <c r="BI154" s="3" t="s">
        <v>39</v>
      </c>
      <c r="BJ154" s="3" t="s">
        <v>466</v>
      </c>
    </row>
    <row r="155" spans="1:62">
      <c r="A155" s="3" t="str">
        <f t="shared" si="26"/>
        <v>|PT|&gt;|4/4|シールド数|&gt;||</v>
      </c>
      <c r="B155" s="3" t="s">
        <v>0</v>
      </c>
      <c r="C155" s="3" t="s">
        <v>83</v>
      </c>
      <c r="D155" s="3" t="s">
        <v>18</v>
      </c>
      <c r="E155" s="3" t="s">
        <v>83</v>
      </c>
      <c r="F155" s="3" t="s">
        <v>115</v>
      </c>
      <c r="G155" s="3" t="s">
        <v>83</v>
      </c>
      <c r="H155" s="3" t="str">
        <f>IF(R154=0,"",R154)</f>
        <v>4/4</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6"/>
        <v>&amp;br;&amp;br;</v>
      </c>
      <c r="B156" s="3" t="s">
        <v>0</v>
      </c>
      <c r="C156" s="3" t="s">
        <v>142</v>
      </c>
      <c r="R156" s="3"/>
      <c r="S156" s="3"/>
      <c r="T156" s="3"/>
      <c r="U156" s="3"/>
      <c r="V156" s="3"/>
      <c r="BF156" s="12" t="s">
        <v>0</v>
      </c>
      <c r="BG156" s="3">
        <v>155</v>
      </c>
      <c r="BH156" s="3" t="s">
        <v>468</v>
      </c>
      <c r="BI156" s="3" t="s">
        <v>39</v>
      </c>
      <c r="BJ156" s="3" t="s">
        <v>469</v>
      </c>
    </row>
    <row r="157" spans="1:62">
      <c r="A157" s="3" t="str">
        <f t="shared" si="26"/>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6"/>
        <v>&amp;br;</v>
      </c>
      <c r="B158" s="3" t="s">
        <v>0</v>
      </c>
      <c r="C158" s="3" t="s">
        <v>161</v>
      </c>
      <c r="R158" s="3"/>
      <c r="S158" s="3"/>
      <c r="T158" s="3"/>
      <c r="U158" s="3"/>
      <c r="V158" s="3"/>
      <c r="BF158" s="12" t="s">
        <v>0</v>
      </c>
      <c r="BG158" s="3">
        <v>157</v>
      </c>
      <c r="BH158" s="3" t="s">
        <v>472</v>
      </c>
      <c r="BI158" s="3" t="s">
        <v>39</v>
      </c>
      <c r="BJ158" s="3" t="s">
        <v>473</v>
      </c>
    </row>
    <row r="159" spans="1:62">
      <c r="A159" s="3" t="str">
        <f t="shared" si="26"/>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6"/>
        <v>&amp;br;&amp;br;</v>
      </c>
      <c r="B160" s="3" t="s">
        <v>0</v>
      </c>
      <c r="C160" s="3" t="s">
        <v>142</v>
      </c>
      <c r="R160" s="3"/>
      <c r="S160" s="3"/>
      <c r="T160" s="3"/>
      <c r="U160" s="3"/>
      <c r="V160" s="3"/>
      <c r="BF160" s="12" t="s">
        <v>0</v>
      </c>
      <c r="BG160" s="3">
        <v>159</v>
      </c>
      <c r="BH160" s="3" t="s">
        <v>476</v>
      </c>
      <c r="BI160" s="3" t="s">
        <v>39</v>
      </c>
      <c r="BJ160" s="3" t="s">
        <v>477</v>
      </c>
    </row>
    <row r="161" spans="1:62">
      <c r="A161" s="3" t="str">
        <f t="shared" si="26"/>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6"/>
        <v>*透彫虫の群棲/Fretwork Colony</v>
      </c>
      <c r="B162" s="3" t="s">
        <v>0</v>
      </c>
      <c r="C162" s="3" t="str">
        <f>"*"&amp;R162&amp;"/"&amp;T162</f>
        <v>*透彫虫の群棲/Fretwork Colony</v>
      </c>
      <c r="Q162" s="12" t="s">
        <v>9</v>
      </c>
      <c r="R162" s="13" t="str">
        <f>INDEX(AJ:AJ,W161+1)</f>
        <v>透彫虫の群棲</v>
      </c>
      <c r="S162" s="14" t="s">
        <v>10</v>
      </c>
      <c r="T162" s="13" t="str">
        <f>INDEX(AK:AK,W161+1)</f>
        <v>Fretwork Colony</v>
      </c>
      <c r="U162" s="14"/>
      <c r="V162" s="15"/>
      <c r="W162" s="16"/>
      <c r="X162" s="12"/>
      <c r="Y162" s="31"/>
      <c r="Z162" s="31"/>
      <c r="AA162" s="32"/>
      <c r="BF162" s="12" t="s">
        <v>0</v>
      </c>
      <c r="BG162" s="3">
        <v>161</v>
      </c>
      <c r="BH162" s="3" t="s">
        <v>480</v>
      </c>
      <c r="BI162" s="3" t="s">
        <v>39</v>
      </c>
      <c r="BJ162" s="3" t="s">
        <v>481</v>
      </c>
    </row>
    <row r="163" spans="1:62">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黒</v>
      </c>
      <c r="S163" s="18" t="s">
        <v>7</v>
      </c>
      <c r="T163" s="13" t="str">
        <f>INDEX(AG:AG,W161+1)</f>
        <v>アンコモン</v>
      </c>
      <c r="U163" s="18" t="s">
        <v>8</v>
      </c>
      <c r="V163" s="13">
        <f>INDEX(AI:AI,W161+1)</f>
        <v>4</v>
      </c>
      <c r="W163" s="19"/>
      <c r="X163" s="13" t="str">
        <f>INDEX(AQ:AQ,W161+1)</f>
        <v>このクリーチャーはブロックできない。</v>
      </c>
      <c r="Y163" s="31"/>
      <c r="Z163" s="31"/>
      <c r="AA163" s="32"/>
      <c r="BF163" s="12" t="s">
        <v>0</v>
      </c>
      <c r="BG163" s="3">
        <v>162</v>
      </c>
      <c r="BH163" s="3" t="s">
        <v>482</v>
      </c>
      <c r="BI163" s="3" t="s">
        <v>39</v>
      </c>
      <c r="BJ163" s="3" t="s">
        <v>483</v>
      </c>
    </row>
    <row r="164" spans="1:62">
      <c r="A164" s="3" t="str">
        <f t="shared" si="26"/>
        <v>|色|黒|レアリティ|アンコモン|マナコスト|4|</v>
      </c>
      <c r="B164" s="3" t="s">
        <v>0</v>
      </c>
      <c r="C164" s="3" t="s">
        <v>83</v>
      </c>
      <c r="D164" s="7" t="s">
        <v>6</v>
      </c>
      <c r="E164" s="3" t="s">
        <v>83</v>
      </c>
      <c r="F164" s="3" t="str">
        <f>IF(R163=0,"",R163)</f>
        <v>黒</v>
      </c>
      <c r="G164" s="3" t="s">
        <v>83</v>
      </c>
      <c r="H164" s="7" t="s">
        <v>92</v>
      </c>
      <c r="I164" s="3" t="s">
        <v>83</v>
      </c>
      <c r="J164" s="3" t="str">
        <f>IF(T163=0,"",T163)</f>
        <v>アンコモン</v>
      </c>
      <c r="K164" s="3" t="s">
        <v>83</v>
      </c>
      <c r="L164" s="7" t="s">
        <v>93</v>
      </c>
      <c r="M164" s="3" t="s">
        <v>83</v>
      </c>
      <c r="N164" s="3">
        <f>IF(V163=0,"",V163)</f>
        <v>4</v>
      </c>
      <c r="O164" s="3" t="s">
        <v>83</v>
      </c>
      <c r="Q164" s="12" t="s">
        <v>11</v>
      </c>
      <c r="R164" s="13" t="str">
        <f>INDEX(AL:AL,W161+1)</f>
        <v>クリーチャー</v>
      </c>
      <c r="S164" s="18" t="s">
        <v>94</v>
      </c>
      <c r="T164" s="13" t="str">
        <f>INDEX(AN:AN,W161+1)</f>
        <v>昆虫</v>
      </c>
      <c r="U164" s="13">
        <f>INDEX(AO:AO,W161+1)</f>
        <v>0</v>
      </c>
      <c r="V164" s="13">
        <f>INDEX(AP:AP,W161+1)</f>
        <v>0</v>
      </c>
      <c r="W164" s="19"/>
      <c r="X164" s="13" t="str">
        <f>INDEX(AZ:AZ,W161+1)</f>
        <v>この</v>
      </c>
      <c r="Y164" s="13" t="str">
        <f>INDEX(BA:BA,W161+1)</f>
        <v/>
      </c>
      <c r="Z164" s="13" t="str">
        <f>INDEX(BB:BB,W161+1)</f>
        <v/>
      </c>
      <c r="AA164" s="13">
        <f>INDEX(BC:BC,W161+1)</f>
        <v>0</v>
      </c>
      <c r="BF164" s="12" t="s">
        <v>0</v>
      </c>
      <c r="BG164" s="3">
        <v>163</v>
      </c>
      <c r="BH164" s="3" t="s">
        <v>484</v>
      </c>
      <c r="BI164" s="3" t="s">
        <v>39</v>
      </c>
      <c r="BJ164" s="3" t="s">
        <v>485</v>
      </c>
    </row>
    <row r="165" spans="1:62">
      <c r="A165" s="3" t="str">
        <f t="shared" si="26"/>
        <v>|種別|クリーチャー|サブタイプ|昆虫|||</v>
      </c>
      <c r="B165" s="3" t="s">
        <v>0</v>
      </c>
      <c r="C165" s="3" t="s">
        <v>83</v>
      </c>
      <c r="D165" s="7" t="s">
        <v>11</v>
      </c>
      <c r="E165" s="3" t="s">
        <v>83</v>
      </c>
      <c r="F165" s="3" t="str">
        <f>IF(R164=0,"",R164)</f>
        <v>クリーチャー</v>
      </c>
      <c r="G165" s="3" t="s">
        <v>83</v>
      </c>
      <c r="H165" s="7" t="s">
        <v>104</v>
      </c>
      <c r="I165" s="3" t="s">
        <v>83</v>
      </c>
      <c r="J165" s="3" t="str">
        <f>IF(T164=0,"",T164)</f>
        <v>昆虫</v>
      </c>
      <c r="K165" s="3" t="s">
        <v>83</v>
      </c>
      <c r="L165" s="3" t="str">
        <f>IF(U164=0,"",U164)</f>
        <v/>
      </c>
      <c r="M165" s="3" t="s">
        <v>83</v>
      </c>
      <c r="N165" s="3" t="str">
        <f>IF(V164=0,"",V164)</f>
        <v/>
      </c>
      <c r="O165" s="3" t="s">
        <v>83</v>
      </c>
      <c r="Q165" s="12" t="s">
        <v>105</v>
      </c>
      <c r="R165" s="13" t="str">
        <f>INDEX(BD:BD,W161+1)</f>
        <v>このクリーチャーはブロックできない。&amp;br;あなたのターン開始時に、このクリーチャーは+1/+1の修整を受け、あなたは1点のダメージを受ける。</v>
      </c>
      <c r="S165" s="14"/>
      <c r="T165" s="14"/>
      <c r="U165" s="14"/>
      <c r="V165" s="15"/>
      <c r="W165" s="19"/>
      <c r="X165" s="11"/>
      <c r="Y165" s="11"/>
      <c r="Z165" s="11"/>
      <c r="AA165" s="33"/>
      <c r="BF165" s="12" t="s">
        <v>0</v>
      </c>
      <c r="BG165" s="3">
        <v>164</v>
      </c>
      <c r="BH165" s="3" t="s">
        <v>99</v>
      </c>
      <c r="BI165" s="3" t="s">
        <v>39</v>
      </c>
      <c r="BJ165" s="3" t="s">
        <v>485</v>
      </c>
    </row>
    <row r="166" spans="1:62">
      <c r="A166" s="3" t="str">
        <f t="shared" si="26"/>
        <v>|テキスト|&gt;|&gt;|&gt;|&gt;|このクリーチャーはブロックできない。&amp;br;あなたのターン開始時に、このクリーチャーは+1/+1の修整を受け、あなたは1点のダメージを受ける。|</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このクリーチャーはブロックできない。&amp;br;あなたのターン開始時に、このクリーチャーは+1/+1の修整を受け、あなたは1点のダメージを受ける。</v>
      </c>
      <c r="O166" s="3" t="s">
        <v>83</v>
      </c>
      <c r="Q166" s="17" t="s">
        <v>27</v>
      </c>
      <c r="R166" s="13" t="str">
        <f>INDEX(BE:BE,W161+1)</f>
        <v>This creature cannot block.&amp;br;At the beginning of your turn, this creature gets +1/+1 and you take 1 damage.</v>
      </c>
      <c r="S166" s="14" t="s">
        <v>324</v>
      </c>
      <c r="T166" s="13" t="str">
        <f>IF(X166="","",X166&amp;IF(Y166="",""," "&amp;Y166)&amp;IF(Z166="",""," "&amp;Z166)&amp;IF(AA166="",""," "&amp;AA166))</f>
        <v/>
      </c>
      <c r="U166" s="14"/>
      <c r="V166" s="15"/>
      <c r="W166" s="19" t="s">
        <v>116</v>
      </c>
      <c r="X166" s="12" t="str">
        <f t="shared" ref="X166:AA166" si="32">IF(ISERROR(IF(LEN(X165)&gt;1,X165,VLOOKUP(X164,$AC:$AD,2,FALSE))),"",IF(LEN(X165)&gt;1,X165,VLOOKUP(X164,$AC:$AD,2,FALSE)))</f>
        <v/>
      </c>
      <c r="Y166" s="12" t="str">
        <f t="shared" si="32"/>
        <v/>
      </c>
      <c r="Z166" s="12" t="str">
        <f t="shared" si="32"/>
        <v/>
      </c>
      <c r="AA166" s="12" t="str">
        <f t="shared" si="32"/>
        <v> </v>
      </c>
      <c r="BF166" s="12" t="s">
        <v>0</v>
      </c>
      <c r="BG166" s="3">
        <v>165</v>
      </c>
      <c r="BH166" s="3" t="s">
        <v>486</v>
      </c>
      <c r="BI166" s="3" t="s">
        <v>39</v>
      </c>
      <c r="BJ166" s="3" t="s">
        <v>485</v>
      </c>
    </row>
    <row r="167" spans="1:62">
      <c r="A167" s="3" t="str">
        <f t="shared" si="26"/>
        <v>|英テキスト|&gt;|&gt;|&gt;|&gt;|This creature cannot block.&amp;br;At the beginning of your turn, this creature gets +1/+1 and you take 1 damage.|</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This creature cannot block.&amp;br;At the beginning of your turn, this creature gets +1/+1 and you take 1 damage.</v>
      </c>
      <c r="O167" s="3" t="s">
        <v>83</v>
      </c>
      <c r="Q167" s="12" t="s">
        <v>18</v>
      </c>
      <c r="R167" s="13" t="str">
        <f>IF(INDEX(AX:AX,W161+1)="",0,INDEX(AX:AX,W161+1)&amp;"/"&amp;INDEX(AY:AY,W161+1))</f>
        <v>1/1</v>
      </c>
      <c r="S167" s="14"/>
      <c r="T167" s="14"/>
      <c r="U167" s="14"/>
      <c r="V167" s="15"/>
      <c r="W167" s="19"/>
      <c r="X167" s="12"/>
      <c r="Y167" s="31"/>
      <c r="Z167" s="31"/>
      <c r="AA167" s="32"/>
      <c r="BF167" s="12" t="s">
        <v>0</v>
      </c>
      <c r="BG167" s="3">
        <v>166</v>
      </c>
      <c r="BH167" s="3" t="s">
        <v>487</v>
      </c>
      <c r="BI167" s="3" t="s">
        <v>39</v>
      </c>
      <c r="BJ167" s="3" t="s">
        <v>485</v>
      </c>
    </row>
    <row r="168" spans="1:62">
      <c r="A168" s="3" t="str">
        <f t="shared" si="26"/>
        <v>|PT|&gt;|1/1|シールド数|&gt;||</v>
      </c>
      <c r="B168" s="3" t="s">
        <v>0</v>
      </c>
      <c r="C168" s="3" t="s">
        <v>83</v>
      </c>
      <c r="D168" s="3" t="s">
        <v>18</v>
      </c>
      <c r="E168" s="3" t="s">
        <v>83</v>
      </c>
      <c r="F168" s="3" t="s">
        <v>115</v>
      </c>
      <c r="G168" s="3" t="s">
        <v>83</v>
      </c>
      <c r="H168" s="3" t="str">
        <f>IF(R167=0,"",R167)</f>
        <v>1/1</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6"/>
        <v>&amp;br;&amp;br;</v>
      </c>
      <c r="B169" s="3" t="s">
        <v>0</v>
      </c>
      <c r="C169" s="3" t="s">
        <v>142</v>
      </c>
      <c r="R169" s="3"/>
      <c r="S169" s="3"/>
      <c r="T169" s="3"/>
      <c r="U169" s="3"/>
      <c r="V169" s="3"/>
      <c r="BF169" s="12" t="s">
        <v>0</v>
      </c>
      <c r="BG169" s="3">
        <v>168</v>
      </c>
      <c r="BH169" s="3" t="s">
        <v>489</v>
      </c>
      <c r="BI169" s="3" t="s">
        <v>39</v>
      </c>
      <c r="BJ169" s="3" t="s">
        <v>490</v>
      </c>
    </row>
    <row r="170" spans="1:62">
      <c r="A170" s="3" t="str">
        <f t="shared" si="26"/>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6"/>
        <v>&amp;br;</v>
      </c>
      <c r="B171" s="3" t="s">
        <v>0</v>
      </c>
      <c r="C171" s="3" t="s">
        <v>161</v>
      </c>
      <c r="R171" s="3"/>
      <c r="S171" s="3"/>
      <c r="T171" s="3"/>
      <c r="U171" s="3"/>
      <c r="V171" s="3"/>
      <c r="BF171" s="12" t="s">
        <v>0</v>
      </c>
      <c r="BG171" s="3">
        <v>170</v>
      </c>
      <c r="BH171" s="3" t="s">
        <v>492</v>
      </c>
      <c r="BI171" s="3" t="s">
        <v>39</v>
      </c>
      <c r="BJ171" s="3" t="s">
        <v>493</v>
      </c>
    </row>
    <row r="172" spans="1:62">
      <c r="A172" s="3" t="str">
        <f t="shared" si="26"/>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6"/>
        <v>&amp;br;&amp;br;</v>
      </c>
      <c r="B173" s="3" t="s">
        <v>0</v>
      </c>
      <c r="C173" s="3" t="s">
        <v>142</v>
      </c>
      <c r="R173" s="3"/>
      <c r="S173" s="3"/>
      <c r="T173" s="3"/>
      <c r="U173" s="3"/>
      <c r="V173" s="3"/>
      <c r="BF173" s="12" t="s">
        <v>0</v>
      </c>
      <c r="BG173" s="3">
        <v>172</v>
      </c>
      <c r="BH173" s="3" t="s">
        <v>496</v>
      </c>
      <c r="BI173" s="3" t="s">
        <v>39</v>
      </c>
      <c r="BJ173" s="3" t="s">
        <v>497</v>
      </c>
    </row>
    <row r="174" spans="1:62">
      <c r="A174" s="3" t="str">
        <f t="shared" si="26"/>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6"/>
        <v>*武器作り狂/Weaponcraft Enthusiast</v>
      </c>
      <c r="B175" s="3" t="s">
        <v>0</v>
      </c>
      <c r="C175" s="3" t="str">
        <f>"*"&amp;R175&amp;"/"&amp;T175</f>
        <v>*武器作り狂/Weaponcraft Enthusiast</v>
      </c>
      <c r="Q175" s="12" t="s">
        <v>9</v>
      </c>
      <c r="R175" s="13" t="str">
        <f>INDEX(AJ:AJ,W174+1)</f>
        <v>武器作り狂</v>
      </c>
      <c r="S175" s="14" t="s">
        <v>10</v>
      </c>
      <c r="T175" s="13" t="str">
        <f>INDEX(AK:AK,W174+1)</f>
        <v>Weaponcraft Enthusiast</v>
      </c>
      <c r="U175" s="14"/>
      <c r="V175" s="15"/>
      <c r="W175" s="16"/>
      <c r="X175" s="12"/>
      <c r="Y175" s="31"/>
      <c r="Z175" s="31"/>
      <c r="AA175" s="32"/>
      <c r="BF175" s="12" t="s">
        <v>0</v>
      </c>
      <c r="BG175" s="3">
        <v>174</v>
      </c>
      <c r="BH175" s="3" t="s">
        <v>500</v>
      </c>
      <c r="BI175" s="3" t="s">
        <v>39</v>
      </c>
      <c r="BJ175" s="3" t="s">
        <v>501</v>
      </c>
    </row>
    <row r="176" spans="1:62">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黒</v>
      </c>
      <c r="S176" s="18" t="s">
        <v>7</v>
      </c>
      <c r="T176" s="13" t="str">
        <f>INDEX(AG:AG,W174+1)</f>
        <v>アンコモン</v>
      </c>
      <c r="U176" s="18" t="s">
        <v>8</v>
      </c>
      <c r="V176" s="13">
        <f>INDEX(AI:AI,W174+1)</f>
        <v>9</v>
      </c>
      <c r="W176" s="19"/>
      <c r="X176" s="13" t="str">
        <f>INDEX(AQ:AQ,W174+1)</f>
        <v>このクリーチャーが戦場に出たとき、製造2を行う。</v>
      </c>
      <c r="Y176" s="31"/>
      <c r="Z176" s="31"/>
      <c r="AA176" s="32"/>
      <c r="BF176" s="12" t="s">
        <v>0</v>
      </c>
      <c r="BG176" s="3">
        <v>175</v>
      </c>
      <c r="BH176" s="3" t="s">
        <v>502</v>
      </c>
      <c r="BI176" s="3" t="s">
        <v>39</v>
      </c>
      <c r="BJ176" s="3" t="s">
        <v>503</v>
      </c>
    </row>
    <row r="177" spans="1:62">
      <c r="A177" s="3" t="str">
        <f t="shared" si="26"/>
        <v>|色|黒|レアリティ|アンコモン|マナコスト|9|</v>
      </c>
      <c r="B177" s="3" t="s">
        <v>0</v>
      </c>
      <c r="C177" s="3" t="s">
        <v>83</v>
      </c>
      <c r="D177" s="7" t="s">
        <v>6</v>
      </c>
      <c r="E177" s="3" t="s">
        <v>83</v>
      </c>
      <c r="F177" s="3" t="str">
        <f>IF(R176=0,"",R176)</f>
        <v>黒</v>
      </c>
      <c r="G177" s="3" t="s">
        <v>83</v>
      </c>
      <c r="H177" s="7" t="s">
        <v>92</v>
      </c>
      <c r="I177" s="3" t="s">
        <v>83</v>
      </c>
      <c r="J177" s="3" t="str">
        <f>IF(T176=0,"",T176)</f>
        <v>アンコモン</v>
      </c>
      <c r="K177" s="3" t="s">
        <v>83</v>
      </c>
      <c r="L177" s="7" t="s">
        <v>93</v>
      </c>
      <c r="M177" s="3" t="s">
        <v>83</v>
      </c>
      <c r="N177" s="3">
        <f>IF(V176=0,"",V176)</f>
        <v>9</v>
      </c>
      <c r="O177" s="3" t="s">
        <v>83</v>
      </c>
      <c r="Q177" s="12" t="s">
        <v>11</v>
      </c>
      <c r="R177" s="13" t="str">
        <f>INDEX(AL:AL,W174+1)</f>
        <v>クリーチャー</v>
      </c>
      <c r="S177" s="18" t="s">
        <v>94</v>
      </c>
      <c r="T177" s="13" t="str">
        <f>INDEX(AN:AN,W174+1)</f>
        <v>霊基体</v>
      </c>
      <c r="U177" s="13" t="str">
        <f>INDEX(AO:AO,W174+1)</f>
        <v>工匠</v>
      </c>
      <c r="V177" s="13">
        <f>INDEX(AP:AP,W174+1)</f>
        <v>0</v>
      </c>
      <c r="W177" s="19"/>
      <c r="X177" s="13" t="str">
        <f>INDEX(AZ:AZ,W174+1)</f>
        <v>この</v>
      </c>
      <c r="Y177" s="13" t="str">
        <f>INDEX(BA:BA,W174+1)</f>
        <v/>
      </c>
      <c r="Z177" s="13" t="str">
        <f>INDEX(BB:BB,W174+1)</f>
        <v/>
      </c>
      <c r="AA177" s="13">
        <f>INDEX(BC:BC,W174+1)</f>
        <v>0</v>
      </c>
      <c r="BF177" s="12" t="s">
        <v>0</v>
      </c>
      <c r="BG177" s="3">
        <v>176</v>
      </c>
      <c r="BH177" s="3" t="s">
        <v>166</v>
      </c>
      <c r="BI177" s="3" t="s">
        <v>39</v>
      </c>
      <c r="BJ177" s="3" t="s">
        <v>504</v>
      </c>
    </row>
    <row r="178" spans="1:62">
      <c r="A178" s="3" t="str">
        <f t="shared" si="26"/>
        <v>|種別|クリーチャー|サブタイプ|霊基体|工匠||</v>
      </c>
      <c r="B178" s="3" t="s">
        <v>0</v>
      </c>
      <c r="C178" s="3" t="s">
        <v>83</v>
      </c>
      <c r="D178" s="7" t="s">
        <v>11</v>
      </c>
      <c r="E178" s="3" t="s">
        <v>83</v>
      </c>
      <c r="F178" s="3" t="str">
        <f>IF(R177=0,"",R177)</f>
        <v>クリーチャー</v>
      </c>
      <c r="G178" s="3" t="s">
        <v>83</v>
      </c>
      <c r="H178" s="7" t="s">
        <v>104</v>
      </c>
      <c r="I178" s="3" t="s">
        <v>83</v>
      </c>
      <c r="J178" s="3" t="str">
        <f>IF(T177=0,"",T177)</f>
        <v>霊基体</v>
      </c>
      <c r="K178" s="3" t="s">
        <v>83</v>
      </c>
      <c r="L178" s="3" t="str">
        <f>IF(U177=0,"",U177)</f>
        <v>工匠</v>
      </c>
      <c r="M178" s="3" t="s">
        <v>83</v>
      </c>
      <c r="N178" s="3" t="str">
        <f>IF(V177=0,"",V177)</f>
        <v/>
      </c>
      <c r="O178" s="3" t="s">
        <v>83</v>
      </c>
      <c r="Q178" s="12" t="s">
        <v>105</v>
      </c>
      <c r="R178" s="13" t="str">
        <f>INDEX(BD:BD,W174+1)</f>
        <v>このクリーチャーが戦場に出たとき、製造2を行う。</v>
      </c>
      <c r="S178" s="14"/>
      <c r="T178" s="14"/>
      <c r="U178" s="14"/>
      <c r="V178" s="15"/>
      <c r="W178" s="19"/>
      <c r="X178" s="11"/>
      <c r="Y178" s="11"/>
      <c r="Z178" s="11"/>
      <c r="AA178" s="33"/>
      <c r="BF178" s="12" t="s">
        <v>0</v>
      </c>
      <c r="BG178" s="3">
        <v>177</v>
      </c>
      <c r="BH178" s="3" t="s">
        <v>505</v>
      </c>
      <c r="BI178" s="3" t="s">
        <v>39</v>
      </c>
      <c r="BJ178" s="3" t="s">
        <v>506</v>
      </c>
    </row>
    <row r="179" spans="1:62">
      <c r="A179" s="3" t="str">
        <f t="shared" si="26"/>
        <v>|テキスト|&gt;|&gt;|&gt;|&gt;|このクリーチャーが戦場に出たとき、製造2を行う。|</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このクリーチャーが戦場に出たとき、製造2を行う。</v>
      </c>
      <c r="O179" s="3" t="s">
        <v>83</v>
      </c>
      <c r="Q179" s="17" t="s">
        <v>27</v>
      </c>
      <c r="R179" s="13" t="str">
        <f>INDEX(BE:BE,W174+1)</f>
        <v>When this creature enters the battlefield, Fabricate 2.</v>
      </c>
      <c r="S179" s="14" t="s">
        <v>324</v>
      </c>
      <c r="T179" s="13" t="str">
        <f>IF(X179="","",X179&amp;IF(Y179="",""," "&amp;Y179)&amp;IF(Z179="",""," "&amp;Z179)&amp;IF(AA179="",""," "&amp;AA179))</f>
        <v/>
      </c>
      <c r="U179" s="14"/>
      <c r="V179" s="15"/>
      <c r="W179" s="19" t="s">
        <v>116</v>
      </c>
      <c r="X179" s="12" t="str">
        <f t="shared" ref="X179:AA179" si="34">IF(ISERROR(IF(LEN(X178)&gt;1,X178,VLOOKUP(X177,$AC:$AD,2,FALSE))),"",IF(LEN(X178)&gt;1,X178,VLOOKUP(X177,$AC:$AD,2,FALSE)))</f>
        <v/>
      </c>
      <c r="Y179" s="12" t="str">
        <f t="shared" si="34"/>
        <v/>
      </c>
      <c r="Z179" s="12" t="str">
        <f t="shared" si="34"/>
        <v/>
      </c>
      <c r="AA179" s="12" t="str">
        <f t="shared" si="34"/>
        <v> </v>
      </c>
      <c r="BF179" s="12" t="s">
        <v>0</v>
      </c>
      <c r="BG179" s="3">
        <v>178</v>
      </c>
      <c r="BH179" s="3" t="s">
        <v>507</v>
      </c>
      <c r="BI179" s="3" t="s">
        <v>39</v>
      </c>
      <c r="BJ179" s="3" t="s">
        <v>504</v>
      </c>
    </row>
    <row r="180" spans="1:62">
      <c r="A180" s="3" t="str">
        <f t="shared" si="26"/>
        <v>|英テキスト|&gt;|&gt;|&gt;|&gt;|When this creature enters the battlefield, Fabricate 2.|</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When this creature enters the battlefield, Fabricate 2.</v>
      </c>
      <c r="O180" s="3" t="s">
        <v>83</v>
      </c>
      <c r="Q180" s="12" t="s">
        <v>18</v>
      </c>
      <c r="R180" s="13" t="str">
        <f>IF(INDEX(AX:AX,W174+1)="",0,INDEX(AX:AX,W174+1)&amp;"/"&amp;INDEX(AY:AY,W174+1))</f>
        <v>1/7</v>
      </c>
      <c r="S180" s="14"/>
      <c r="T180" s="14"/>
      <c r="U180" s="14"/>
      <c r="V180" s="15"/>
      <c r="W180" s="19"/>
      <c r="X180" s="12"/>
      <c r="Y180" s="31"/>
      <c r="Z180" s="31"/>
      <c r="AA180" s="32"/>
      <c r="BF180" s="12" t="s">
        <v>0</v>
      </c>
      <c r="BG180" s="3">
        <v>179</v>
      </c>
      <c r="BH180" s="3" t="s">
        <v>508</v>
      </c>
      <c r="BI180" s="3" t="s">
        <v>39</v>
      </c>
      <c r="BJ180" s="3" t="s">
        <v>509</v>
      </c>
    </row>
    <row r="181" spans="1:62">
      <c r="A181" s="3" t="str">
        <f t="shared" si="26"/>
        <v>|PT|&gt;|1/7|シールド数|&gt;||</v>
      </c>
      <c r="B181" s="3" t="s">
        <v>0</v>
      </c>
      <c r="C181" s="3" t="s">
        <v>83</v>
      </c>
      <c r="D181" s="3" t="s">
        <v>18</v>
      </c>
      <c r="E181" s="3" t="s">
        <v>83</v>
      </c>
      <c r="F181" s="3" t="s">
        <v>115</v>
      </c>
      <c r="G181" s="3" t="s">
        <v>83</v>
      </c>
      <c r="H181" s="3" t="str">
        <f>IF(R180=0,"",R180)</f>
        <v>1/7</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6"/>
        <v>&amp;br;&amp;br;</v>
      </c>
      <c r="B182" s="3" t="s">
        <v>0</v>
      </c>
      <c r="C182" s="3" t="s">
        <v>142</v>
      </c>
      <c r="R182" s="3"/>
      <c r="S182" s="3"/>
      <c r="T182" s="3"/>
      <c r="U182" s="3"/>
      <c r="V182" s="3"/>
      <c r="BF182" s="12" t="s">
        <v>0</v>
      </c>
      <c r="BG182" s="3">
        <v>181</v>
      </c>
      <c r="BH182" s="3" t="s">
        <v>512</v>
      </c>
      <c r="BI182" s="3" t="s">
        <v>39</v>
      </c>
      <c r="BJ182" s="3" t="s">
        <v>513</v>
      </c>
    </row>
    <row r="183" spans="1:62">
      <c r="A183" s="3" t="str">
        <f t="shared" si="26"/>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6"/>
        <v>&amp;br;</v>
      </c>
      <c r="B184" s="3" t="s">
        <v>0</v>
      </c>
      <c r="C184" s="3" t="s">
        <v>161</v>
      </c>
      <c r="R184" s="3"/>
      <c r="S184" s="3"/>
      <c r="T184" s="3"/>
      <c r="U184" s="3"/>
      <c r="V184" s="3"/>
      <c r="BF184" s="12" t="s">
        <v>0</v>
      </c>
      <c r="BG184" s="3">
        <v>183</v>
      </c>
      <c r="BH184" s="3" t="s">
        <v>516</v>
      </c>
      <c r="BI184" s="3" t="s">
        <v>39</v>
      </c>
      <c r="BJ184" s="3" t="s">
        <v>517</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*本質の摘出/Essence Extraction</v>
      </c>
      <c r="B188" s="3" t="s">
        <v>0</v>
      </c>
      <c r="C188" s="3" t="str">
        <f>"*"&amp;R188&amp;"/"&amp;T188</f>
        <v>*本質の摘出/Essence Extraction</v>
      </c>
      <c r="Q188" s="12" t="s">
        <v>9</v>
      </c>
      <c r="R188" s="13" t="str">
        <f>INDEX(AJ:AJ,W187+1)</f>
        <v>本質の摘出</v>
      </c>
      <c r="S188" s="14" t="s">
        <v>10</v>
      </c>
      <c r="T188" s="13" t="str">
        <f>INDEX(AK:AK,W187+1)</f>
        <v>Essence Extraction</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黒</v>
      </c>
      <c r="S189" s="18" t="s">
        <v>7</v>
      </c>
      <c r="T189" s="13" t="str">
        <f>INDEX(AG:AG,W187+1)</f>
        <v>アンコモン</v>
      </c>
      <c r="U189" s="18" t="s">
        <v>8</v>
      </c>
      <c r="V189" s="13">
        <f>INDEX(AI:AI,W187+1)</f>
        <v>9</v>
      </c>
      <c r="W189" s="19"/>
      <c r="X189" s="13" t="str">
        <f>INDEX(AQ:AQ,W187+1)</f>
        <v>クリーチャー1体を対象とする。それは3点のダメージを受け、あなたは3点のライフを得る。</v>
      </c>
      <c r="Y189" s="31"/>
      <c r="Z189" s="31"/>
      <c r="AA189" s="32"/>
      <c r="BF189" s="12" t="s">
        <v>0</v>
      </c>
      <c r="BG189" s="3">
        <v>188</v>
      </c>
    </row>
    <row r="190" spans="1:59">
      <c r="A190" s="3" t="str">
        <f t="shared" si="26"/>
        <v>|色|黒|レアリティ|アンコモン|マナコスト|9|</v>
      </c>
      <c r="B190" s="3" t="s">
        <v>0</v>
      </c>
      <c r="C190" s="3" t="s">
        <v>83</v>
      </c>
      <c r="D190" s="7" t="s">
        <v>6</v>
      </c>
      <c r="E190" s="3" t="s">
        <v>83</v>
      </c>
      <c r="F190" s="3" t="str">
        <f>IF(R189=0,"",R189)</f>
        <v>黒</v>
      </c>
      <c r="G190" s="3" t="s">
        <v>83</v>
      </c>
      <c r="H190" s="7" t="s">
        <v>92</v>
      </c>
      <c r="I190" s="3" t="s">
        <v>83</v>
      </c>
      <c r="J190" s="3" t="str">
        <f>IF(T189=0,"",T189)</f>
        <v>アンコモン</v>
      </c>
      <c r="K190" s="3" t="s">
        <v>83</v>
      </c>
      <c r="L190" s="7" t="s">
        <v>93</v>
      </c>
      <c r="M190" s="3" t="s">
        <v>83</v>
      </c>
      <c r="N190" s="3">
        <f>IF(V189=0,"",V189)</f>
        <v>9</v>
      </c>
      <c r="O190" s="3" t="s">
        <v>83</v>
      </c>
      <c r="Q190" s="12" t="s">
        <v>11</v>
      </c>
      <c r="R190" s="13" t="str">
        <f>INDEX(AL:AL,W187+1)</f>
        <v>呪文</v>
      </c>
      <c r="S190" s="18" t="s">
        <v>94</v>
      </c>
      <c r="T190" s="13">
        <f>INDEX(AN:AN,W187+1)</f>
        <v>0</v>
      </c>
      <c r="U190" s="13">
        <f>INDEX(AO:AO,W187+1)</f>
        <v>0</v>
      </c>
      <c r="V190" s="13">
        <f>INDEX(AP:AP,W187+1)</f>
        <v>0</v>
      </c>
      <c r="W190" s="19"/>
      <c r="X190" s="13" t="str">
        <f>INDEX(AZ:AZ,W187+1)</f>
        <v>クリ</v>
      </c>
      <c r="Y190" s="13" t="str">
        <f>INDEX(BA:BA,W187+1)</f>
        <v/>
      </c>
      <c r="Z190" s="13" t="str">
        <f>INDEX(BB:BB,W187+1)</f>
        <v/>
      </c>
      <c r="AA190" s="13">
        <f>INDEX(BC:BC,W187+1)</f>
        <v>0</v>
      </c>
      <c r="BF190" s="12" t="s">
        <v>0</v>
      </c>
      <c r="BG190" s="3">
        <v>189</v>
      </c>
    </row>
    <row r="191" spans="1:59">
      <c r="A191" s="3" t="str">
        <f t="shared" si="26"/>
        <v>|種別|呪文|サブタイプ||||</v>
      </c>
      <c r="B191" s="3" t="s">
        <v>0</v>
      </c>
      <c r="C191" s="3" t="s">
        <v>83</v>
      </c>
      <c r="D191" s="7" t="s">
        <v>11</v>
      </c>
      <c r="E191" s="3" t="s">
        <v>83</v>
      </c>
      <c r="F191" s="3" t="str">
        <f>IF(R190=0,"",R190)</f>
        <v>呪文</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クリーチャー1体を対象とする。それは3点のダメージを受け、あなたは3点のライフを得る。</v>
      </c>
      <c r="S191" s="14"/>
      <c r="T191" s="14"/>
      <c r="U191" s="14"/>
      <c r="V191" s="15"/>
      <c r="W191" s="19"/>
      <c r="X191" s="11"/>
      <c r="Y191" s="11"/>
      <c r="Z191" s="11"/>
      <c r="AA191" s="33"/>
      <c r="BF191" s="12" t="s">
        <v>0</v>
      </c>
      <c r="BG191" s="3">
        <v>190</v>
      </c>
    </row>
    <row r="192" spans="1:59">
      <c r="A192" s="3" t="str">
        <f t="shared" si="26"/>
        <v>|テキスト|&gt;|&gt;|&gt;|&gt;|クリーチャー1体を対象とする。それは3点のダメージを受け、あなたは3点のライフを得る。|</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クリーチャー1体を対象とする。それは3点のダメージを受け、あなたは3点のライフを得る。</v>
      </c>
      <c r="O192" s="3" t="s">
        <v>83</v>
      </c>
      <c r="Q192" s="17" t="s">
        <v>27</v>
      </c>
      <c r="R192" s="13" t="str">
        <f>INDEX(BE:BE,W187+1)</f>
        <v>Target creature takes 3 damage and you gain 3 life.</v>
      </c>
      <c r="S192" s="14" t="s">
        <v>324</v>
      </c>
      <c r="T192" s="13" t="str">
        <f>IF(X192="","",X192&amp;IF(Y192="",""," "&amp;Y192)&amp;IF(Z192="",""," "&amp;Z192)&amp;IF(AA192="",""," "&amp;AA192))</f>
        <v/>
      </c>
      <c r="U192" s="14"/>
      <c r="V192" s="15"/>
      <c r="W192" s="19" t="s">
        <v>116</v>
      </c>
      <c r="X192" s="12" t="str">
        <f t="shared" ref="X192:AA192" si="36">IF(ISERROR(IF(LEN(X191)&gt;1,X191,VLOOKUP(X190,$AC:$AD,2,FALSE))),"",IF(LEN(X191)&gt;1,X191,VLOOKUP(X190,$AC:$AD,2,FALSE)))</f>
        <v/>
      </c>
      <c r="Y192" s="12" t="str">
        <f t="shared" si="36"/>
        <v/>
      </c>
      <c r="Z192" s="12" t="str">
        <f t="shared" si="36"/>
        <v/>
      </c>
      <c r="AA192" s="12" t="str">
        <f t="shared" si="36"/>
        <v> </v>
      </c>
      <c r="BF192" s="12" t="s">
        <v>0</v>
      </c>
      <c r="BG192" s="3">
        <v>191</v>
      </c>
    </row>
    <row r="193" spans="1:59">
      <c r="A193" s="3" t="str">
        <f t="shared" si="26"/>
        <v>|英テキスト|&gt;|&gt;|&gt;|&gt;|Target creature takes 3 damage and you gain 3 life.|</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Target creature takes 3 damage and you gain 3 life.</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6"/>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*陳腐化/Make Obsolete</v>
      </c>
      <c r="B201" s="3" t="s">
        <v>0</v>
      </c>
      <c r="C201" s="3" t="str">
        <f>"*"&amp;R201&amp;"/"&amp;T201</f>
        <v>*陳腐化/Make Obsolete</v>
      </c>
      <c r="Q201" s="12" t="s">
        <v>9</v>
      </c>
      <c r="R201" s="13" t="str">
        <f>INDEX(AJ:AJ,W200+1)</f>
        <v>陳腐化</v>
      </c>
      <c r="S201" s="14" t="s">
        <v>10</v>
      </c>
      <c r="T201" s="13" t="str">
        <f>INDEX(AK:AK,W200+1)</f>
        <v>Make Obsolete</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黒</v>
      </c>
      <c r="S202" s="18" t="s">
        <v>7</v>
      </c>
      <c r="T202" s="13" t="str">
        <f>INDEX(AG:AG,W200+1)</f>
        <v>アンコモン</v>
      </c>
      <c r="U202" s="18" t="s">
        <v>8</v>
      </c>
      <c r="V202" s="13">
        <f>INDEX(AI:AI,W200+1)</f>
        <v>6</v>
      </c>
      <c r="W202" s="19"/>
      <c r="X202" s="13" t="str">
        <f>INDEX(AQ:AQ,W200+1)</f>
        <v>対戦相手がコントロールする各クリーチャーは-1/-1の修整を受ける。</v>
      </c>
      <c r="Y202" s="31"/>
      <c r="Z202" s="31"/>
      <c r="AA202" s="32"/>
      <c r="BF202" s="12" t="s">
        <v>0</v>
      </c>
      <c r="BG202" s="3">
        <v>201</v>
      </c>
    </row>
    <row r="203" spans="1:59">
      <c r="A203" s="3" t="str">
        <f t="shared" si="37"/>
        <v>|色|黒|レアリティ|アンコモン|マナコスト|6|</v>
      </c>
      <c r="B203" s="3" t="s">
        <v>0</v>
      </c>
      <c r="C203" s="3" t="s">
        <v>83</v>
      </c>
      <c r="D203" s="7" t="s">
        <v>6</v>
      </c>
      <c r="E203" s="3" t="s">
        <v>83</v>
      </c>
      <c r="F203" s="3" t="str">
        <f>IF(R202=0,"",R202)</f>
        <v>黒</v>
      </c>
      <c r="G203" s="3" t="s">
        <v>83</v>
      </c>
      <c r="H203" s="7" t="s">
        <v>92</v>
      </c>
      <c r="I203" s="3" t="s">
        <v>83</v>
      </c>
      <c r="J203" s="3" t="str">
        <f>IF(T202=0,"",T202)</f>
        <v>アンコモン</v>
      </c>
      <c r="K203" s="3" t="s">
        <v>83</v>
      </c>
      <c r="L203" s="7" t="s">
        <v>93</v>
      </c>
      <c r="M203" s="3" t="s">
        <v>83</v>
      </c>
      <c r="N203" s="3">
        <f>IF(V202=0,"",V202)</f>
        <v>6</v>
      </c>
      <c r="O203" s="3" t="s">
        <v>83</v>
      </c>
      <c r="Q203" s="12" t="s">
        <v>11</v>
      </c>
      <c r="R203" s="13" t="str">
        <f>INDEX(AL:AL,W200+1)</f>
        <v>呪文</v>
      </c>
      <c r="S203" s="18" t="s">
        <v>94</v>
      </c>
      <c r="T203" s="13">
        <f>INDEX(AN:AN,W200+1)</f>
        <v>0</v>
      </c>
      <c r="U203" s="13">
        <f>INDEX(AO:AO,W200+1)</f>
        <v>0</v>
      </c>
      <c r="V203" s="13">
        <f>INDEX(AP:AP,W200+1)</f>
        <v>0</v>
      </c>
      <c r="W203" s="19"/>
      <c r="X203" s="13" t="str">
        <f>INDEX(AZ:AZ,W200+1)</f>
        <v>対戦</v>
      </c>
      <c r="Y203" s="13" t="str">
        <f>INDEX(BA:BA,W200+1)</f>
        <v/>
      </c>
      <c r="Z203" s="13" t="str">
        <f>INDEX(BB:BB,W200+1)</f>
        <v/>
      </c>
      <c r="AA203" s="13">
        <f>INDEX(BC:BC,W200+1)</f>
        <v>0</v>
      </c>
      <c r="BF203" s="12" t="s">
        <v>0</v>
      </c>
      <c r="BG203" s="3">
        <v>202</v>
      </c>
    </row>
    <row r="204" spans="1:59">
      <c r="A204" s="3" t="str">
        <f t="shared" si="37"/>
        <v>|種別|呪文|サブタイプ||||</v>
      </c>
      <c r="B204" s="3" t="s">
        <v>0</v>
      </c>
      <c r="C204" s="3" t="s">
        <v>83</v>
      </c>
      <c r="D204" s="7" t="s">
        <v>11</v>
      </c>
      <c r="E204" s="3" t="s">
        <v>83</v>
      </c>
      <c r="F204" s="3" t="str">
        <f>IF(R203=0,"",R203)</f>
        <v>呪文</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対戦相手がコントロールする各クリーチャーは-1/-1の修整を受ける。</v>
      </c>
      <c r="S204" s="14"/>
      <c r="T204" s="14"/>
      <c r="U204" s="14"/>
      <c r="V204" s="15"/>
      <c r="W204" s="19"/>
      <c r="X204" s="11"/>
      <c r="Y204" s="11"/>
      <c r="Z204" s="11"/>
      <c r="AA204" s="33"/>
      <c r="BF204" s="12" t="s">
        <v>0</v>
      </c>
      <c r="BG204" s="3">
        <v>203</v>
      </c>
    </row>
    <row r="205" spans="1:59">
      <c r="A205" s="3" t="str">
        <f t="shared" si="37"/>
        <v>|テキスト|&gt;|&gt;|&gt;|&gt;|対戦相手がコントロールする各クリーチャーは-1/-1の修整を受ける。|</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対戦相手がコントロールする各クリーチャーは-1/-1の修整を受ける。</v>
      </c>
      <c r="O205" s="3" t="s">
        <v>83</v>
      </c>
      <c r="Q205" s="17" t="s">
        <v>27</v>
      </c>
      <c r="R205" s="13" t="str">
        <f>INDEX(BE:BE,W200+1)</f>
        <v>Each creature your opponent controls gets -1/-1.</v>
      </c>
      <c r="S205" s="14" t="s">
        <v>324</v>
      </c>
      <c r="T205" s="13" t="str">
        <f>IF(X205="","",X205&amp;IF(Y205="",""," "&amp;Y205)&amp;IF(Z205="",""," "&amp;Z205)&amp;IF(AA205="",""," "&amp;AA205))</f>
        <v/>
      </c>
      <c r="U205" s="14"/>
      <c r="V205" s="15"/>
      <c r="W205" s="19" t="s">
        <v>116</v>
      </c>
      <c r="X205" s="12" t="str">
        <f t="shared" ref="X205:AA205" si="39">IF(ISERROR(IF(LEN(X204)&gt;1,X204,VLOOKUP(X203,$AC:$AD,2,FALSE))),"",IF(LEN(X204)&gt;1,X204,VLOOKUP(X203,$AC:$AD,2,FALSE)))</f>
        <v/>
      </c>
      <c r="Y205" s="12" t="str">
        <f t="shared" si="39"/>
        <v/>
      </c>
      <c r="Z205" s="12" t="str">
        <f t="shared" si="39"/>
        <v/>
      </c>
      <c r="AA205" s="12" t="str">
        <f t="shared" si="39"/>
        <v> </v>
      </c>
      <c r="BF205" s="12" t="s">
        <v>0</v>
      </c>
      <c r="BG205" s="3">
        <v>204</v>
      </c>
    </row>
    <row r="206" spans="1:59">
      <c r="A206" s="3" t="str">
        <f t="shared" si="37"/>
        <v>|英テキスト|&gt;|&gt;|&gt;|&gt;|Each creature your opponent controls gets -1/-1.|</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Each creature your opponent controls gets -1/-1.</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37"/>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*病的な好奇心/Morbid Curiosity</v>
      </c>
      <c r="B214" s="3" t="s">
        <v>0</v>
      </c>
      <c r="C214" s="3" t="str">
        <f>"*"&amp;R214&amp;"/"&amp;T214</f>
        <v>*病的な好奇心/Morbid Curiosity</v>
      </c>
      <c r="Q214" s="12" t="s">
        <v>9</v>
      </c>
      <c r="R214" s="13" t="str">
        <f>INDEX(AJ:AJ,W213+1)</f>
        <v>病的な好奇心</v>
      </c>
      <c r="S214" s="14" t="s">
        <v>10</v>
      </c>
      <c r="T214" s="13" t="str">
        <f>INDEX(AK:AK,W213+1)</f>
        <v>Morbid Curiosity</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黒</v>
      </c>
      <c r="S215" s="18" t="s">
        <v>7</v>
      </c>
      <c r="T215" s="13" t="str">
        <f>INDEX(AG:AG,W213+1)</f>
        <v>アンコモン</v>
      </c>
      <c r="U215" s="18" t="s">
        <v>8</v>
      </c>
      <c r="V215" s="13">
        <f>INDEX(AI:AI,W213+1)</f>
        <v>12</v>
      </c>
      <c r="W215" s="19"/>
      <c r="X215" s="13" t="str">
        <f>INDEX(AQ:AQ,W213+1)</f>
        <v>あなたはカードをX枚引く。Xはあなたがコントロールするクリーチャーの2倍に等しい。その後、あなたがコントロールする各クリーチャーを破壊する。</v>
      </c>
      <c r="Y215" s="31"/>
      <c r="Z215" s="31"/>
      <c r="AA215" s="32"/>
      <c r="BF215" s="12" t="s">
        <v>0</v>
      </c>
      <c r="BG215" s="3">
        <v>214</v>
      </c>
    </row>
    <row r="216" spans="1:59">
      <c r="A216" s="3" t="str">
        <f t="shared" si="37"/>
        <v>|色|黒|レアリティ|アンコモン|マナコスト|12|</v>
      </c>
      <c r="B216" s="3" t="s">
        <v>0</v>
      </c>
      <c r="C216" s="3" t="s">
        <v>83</v>
      </c>
      <c r="D216" s="7" t="s">
        <v>6</v>
      </c>
      <c r="E216" s="3" t="s">
        <v>83</v>
      </c>
      <c r="F216" s="3" t="str">
        <f>IF(R215=0,"",R215)</f>
        <v>黒</v>
      </c>
      <c r="G216" s="3" t="s">
        <v>83</v>
      </c>
      <c r="H216" s="7" t="s">
        <v>92</v>
      </c>
      <c r="I216" s="3" t="s">
        <v>83</v>
      </c>
      <c r="J216" s="3" t="str">
        <f>IF(T215=0,"",T215)</f>
        <v>アンコモン</v>
      </c>
      <c r="K216" s="3" t="s">
        <v>83</v>
      </c>
      <c r="L216" s="7" t="s">
        <v>93</v>
      </c>
      <c r="M216" s="3" t="s">
        <v>83</v>
      </c>
      <c r="N216" s="3">
        <f>IF(V215=0,"",V215)</f>
        <v>12</v>
      </c>
      <c r="O216" s="3" t="s">
        <v>83</v>
      </c>
      <c r="Q216" s="12" t="s">
        <v>11</v>
      </c>
      <c r="R216" s="13" t="str">
        <f>INDEX(AL:AL,W213+1)</f>
        <v>呪文</v>
      </c>
      <c r="S216" s="18" t="s">
        <v>94</v>
      </c>
      <c r="T216" s="13">
        <f>INDEX(AN:AN,W213+1)</f>
        <v>0</v>
      </c>
      <c r="U216" s="13">
        <f>INDEX(AO:AO,W213+1)</f>
        <v>0</v>
      </c>
      <c r="V216" s="13">
        <f>INDEX(AP:AP,W213+1)</f>
        <v>0</v>
      </c>
      <c r="W216" s="19"/>
      <c r="X216" s="13" t="str">
        <f>INDEX(AZ:AZ,W213+1)</f>
        <v>あな</v>
      </c>
      <c r="Y216" s="13" t="str">
        <f>INDEX(BA:BA,W213+1)</f>
        <v/>
      </c>
      <c r="Z216" s="13" t="str">
        <f>INDEX(BB:BB,W213+1)</f>
        <v/>
      </c>
      <c r="AA216" s="13">
        <f>INDEX(BC:BC,W213+1)</f>
        <v>0</v>
      </c>
      <c r="BF216" s="12" t="s">
        <v>0</v>
      </c>
      <c r="BG216" s="3">
        <v>215</v>
      </c>
    </row>
    <row r="217" spans="1:59">
      <c r="A217" s="3" t="str">
        <f t="shared" si="37"/>
        <v>|種別|呪文|サブタイプ||||</v>
      </c>
      <c r="B217" s="3" t="s">
        <v>0</v>
      </c>
      <c r="C217" s="3" t="s">
        <v>83</v>
      </c>
      <c r="D217" s="7" t="s">
        <v>11</v>
      </c>
      <c r="E217" s="3" t="s">
        <v>83</v>
      </c>
      <c r="F217" s="3" t="str">
        <f>IF(R216=0,"",R216)</f>
        <v>呪文</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あなたはカードをX枚引く。Xはあなたがコントロールするクリーチャーの2倍に等しい。その後、あなたがコントロールする各クリーチャーを破壊する。</v>
      </c>
      <c r="S217" s="14"/>
      <c r="T217" s="14"/>
      <c r="U217" s="14"/>
      <c r="V217" s="15"/>
      <c r="W217" s="19"/>
      <c r="X217" s="11"/>
      <c r="Y217" s="11"/>
      <c r="Z217" s="11"/>
      <c r="AA217" s="33"/>
      <c r="BF217" s="12" t="s">
        <v>0</v>
      </c>
      <c r="BG217" s="3">
        <v>216</v>
      </c>
    </row>
    <row r="218" spans="1:59">
      <c r="A218" s="3" t="str">
        <f t="shared" si="37"/>
        <v>|テキスト|&gt;|&gt;|&gt;|&gt;|あなたはカードをX枚引く。Xはあなたがコントロールするクリーチャーの2倍に等しい。その後、あなたがコントロールする各クリーチャーを破壊する。|</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あなたはカードをX枚引く。Xはあなたがコントロールするクリーチャーの2倍に等しい。その後、あなたがコントロールする各クリーチャーを破壊する。</v>
      </c>
      <c r="O218" s="3" t="s">
        <v>83</v>
      </c>
      <c r="Q218" s="17" t="s">
        <v>27</v>
      </c>
      <c r="R218" s="13" t="str">
        <f>INDEX(BE:BE,W213+1)</f>
        <v>You draw X cards, where X is the amount of creatures you control times 2, then each creature you control is Destroyed.</v>
      </c>
      <c r="S218" s="14" t="s">
        <v>324</v>
      </c>
      <c r="T218" s="13" t="str">
        <f>IF(X218="","",X218&amp;IF(Y218="",""," "&amp;Y218)&amp;IF(Z218="",""," "&amp;Z218)&amp;IF(AA218="",""," "&amp;AA218))</f>
        <v/>
      </c>
      <c r="U218" s="14"/>
      <c r="V218" s="15"/>
      <c r="W218" s="19" t="s">
        <v>116</v>
      </c>
      <c r="X218" s="12" t="str">
        <f t="shared" ref="X218:AA218" si="41">IF(ISERROR(IF(LEN(X217)&gt;1,X217,VLOOKUP(X216,$AC:$AD,2,FALSE))),"",IF(LEN(X217)&gt;1,X217,VLOOKUP(X216,$AC:$AD,2,FALSE)))</f>
        <v/>
      </c>
      <c r="Y218" s="12" t="str">
        <f t="shared" si="41"/>
        <v/>
      </c>
      <c r="Z218" s="12" t="str">
        <f t="shared" si="41"/>
        <v/>
      </c>
      <c r="AA218" s="12" t="str">
        <f t="shared" si="41"/>
        <v> </v>
      </c>
      <c r="BF218" s="12" t="s">
        <v>0</v>
      </c>
      <c r="BG218" s="3">
        <v>217</v>
      </c>
    </row>
    <row r="219" spans="1:59">
      <c r="A219" s="3" t="str">
        <f t="shared" si="37"/>
        <v>|英テキスト|&gt;|&gt;|&gt;|&gt;|You draw X cards, where X is the amount of creatures you control times 2, then each creature you control is Destroyed.|</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You draw X cards, where X is the amount of creatures you control times 2, then each creature you control is Destroyed.</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37"/>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*豪華の王、ゴンティ/Gonti, Lord of Luxury</v>
      </c>
      <c r="B227" s="3" t="s">
        <v>0</v>
      </c>
      <c r="C227" s="3" t="str">
        <f>"*"&amp;R227&amp;"/"&amp;T227</f>
        <v>*豪華の王、ゴンティ/Gonti, Lord of Luxury</v>
      </c>
      <c r="Q227" s="12" t="s">
        <v>9</v>
      </c>
      <c r="R227" s="13" t="str">
        <f>INDEX(AJ:AJ,W226+1)</f>
        <v>豪華の王、ゴンティ</v>
      </c>
      <c r="S227" s="14" t="s">
        <v>10</v>
      </c>
      <c r="T227" s="13" t="str">
        <f>INDEX(AK:AK,W226+1)</f>
        <v>Gonti, Lord of Luxury</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黒</v>
      </c>
      <c r="S228" s="18" t="s">
        <v>7</v>
      </c>
      <c r="T228" s="13" t="str">
        <f>INDEX(AG:AG,W226+1)</f>
        <v>レア</v>
      </c>
      <c r="U228" s="18" t="s">
        <v>8</v>
      </c>
      <c r="V228" s="13">
        <f>INDEX(AI:AI,W226+1)</f>
        <v>18</v>
      </c>
      <c r="W228" s="19"/>
      <c r="X228" s="13" t="str">
        <f>INDEX(AQ:AQ,W226+1)</f>
        <v>接死</v>
      </c>
      <c r="Y228" s="31"/>
      <c r="Z228" s="31"/>
      <c r="AA228" s="32"/>
      <c r="BF228" s="12" t="s">
        <v>0</v>
      </c>
      <c r="BG228" s="3">
        <v>227</v>
      </c>
    </row>
    <row r="229" spans="1:59">
      <c r="A229" s="3" t="str">
        <f t="shared" si="37"/>
        <v>|色|黒|レアリティ|レア|マナコスト|18|</v>
      </c>
      <c r="B229" s="3" t="s">
        <v>0</v>
      </c>
      <c r="C229" s="3" t="s">
        <v>83</v>
      </c>
      <c r="D229" s="7" t="s">
        <v>6</v>
      </c>
      <c r="E229" s="3" t="s">
        <v>83</v>
      </c>
      <c r="F229" s="3" t="str">
        <f>IF(R228=0,"",R228)</f>
        <v>黒</v>
      </c>
      <c r="G229" s="3" t="s">
        <v>83</v>
      </c>
      <c r="H229" s="7" t="s">
        <v>92</v>
      </c>
      <c r="I229" s="3" t="s">
        <v>83</v>
      </c>
      <c r="J229" s="3" t="str">
        <f>IF(T228=0,"",T228)</f>
        <v>レア</v>
      </c>
      <c r="K229" s="3" t="s">
        <v>83</v>
      </c>
      <c r="L229" s="7" t="s">
        <v>93</v>
      </c>
      <c r="M229" s="3" t="s">
        <v>83</v>
      </c>
      <c r="N229" s="3">
        <f>IF(V228=0,"",V228)</f>
        <v>18</v>
      </c>
      <c r="O229" s="3" t="s">
        <v>83</v>
      </c>
      <c r="Q229" s="12" t="s">
        <v>11</v>
      </c>
      <c r="R229" s="13" t="str">
        <f>INDEX(AL:AL,W226+1)</f>
        <v>クリーチャー</v>
      </c>
      <c r="S229" s="18" t="s">
        <v>94</v>
      </c>
      <c r="T229" s="13" t="str">
        <f>INDEX(AN:AN,W226+1)</f>
        <v>霊基体</v>
      </c>
      <c r="U229" s="13" t="str">
        <f>INDEX(AO:AO,W226+1)</f>
        <v>ならず者</v>
      </c>
      <c r="V229" s="13">
        <f>INDEX(AP:AP,W226+1)</f>
        <v>0</v>
      </c>
      <c r="W229" s="19"/>
      <c r="X229" s="13" t="str">
        <f>INDEX(AZ:AZ,W226+1)</f>
        <v>接死</v>
      </c>
      <c r="Y229" s="13" t="str">
        <f>INDEX(BA:BA,W226+1)</f>
        <v/>
      </c>
      <c r="Z229" s="13" t="str">
        <f>INDEX(BB:BB,W226+1)</f>
        <v/>
      </c>
      <c r="AA229" s="13">
        <f>INDEX(BC:BC,W226+1)</f>
        <v>0</v>
      </c>
      <c r="BF229" s="12" t="s">
        <v>0</v>
      </c>
      <c r="BG229" s="3">
        <v>228</v>
      </c>
    </row>
    <row r="230" spans="1:59">
      <c r="A230" s="3" t="str">
        <f t="shared" si="37"/>
        <v>|種別|クリーチャー|サブタイプ|霊基体|ならず者||</v>
      </c>
      <c r="B230" s="3" t="s">
        <v>0</v>
      </c>
      <c r="C230" s="3" t="s">
        <v>83</v>
      </c>
      <c r="D230" s="7" t="s">
        <v>11</v>
      </c>
      <c r="E230" s="3" t="s">
        <v>83</v>
      </c>
      <c r="F230" s="3" t="str">
        <f>IF(R229=0,"",R229)</f>
        <v>クリーチャー</v>
      </c>
      <c r="G230" s="3" t="s">
        <v>83</v>
      </c>
      <c r="H230" s="7" t="s">
        <v>104</v>
      </c>
      <c r="I230" s="3" t="s">
        <v>83</v>
      </c>
      <c r="J230" s="3" t="str">
        <f>IF(T229=0,"",T229)</f>
        <v>霊基体</v>
      </c>
      <c r="K230" s="3" t="s">
        <v>83</v>
      </c>
      <c r="L230" s="3" t="str">
        <f>IF(U229=0,"",U229)</f>
        <v>ならず者</v>
      </c>
      <c r="M230" s="3" t="s">
        <v>83</v>
      </c>
      <c r="N230" s="3" t="str">
        <f>IF(V229=0,"",V229)</f>
        <v/>
      </c>
      <c r="O230" s="3" t="s">
        <v>83</v>
      </c>
      <c r="Q230" s="12" t="s">
        <v>105</v>
      </c>
      <c r="R230" s="13" t="str">
        <f>INDEX(BD:BD,W226+1)</f>
        <v>接死&amp;br;このクリーチャーが戦場に出たとき、あなたの手札のカードが5枚以下の場合、対戦相手の手札の最後のカードをあなたの手札に移動する。</v>
      </c>
      <c r="S230" s="14"/>
      <c r="T230" s="14"/>
      <c r="U230" s="14"/>
      <c r="V230" s="15"/>
      <c r="W230" s="19"/>
      <c r="X230" s="11"/>
      <c r="Y230" s="11"/>
      <c r="Z230" s="11"/>
      <c r="AA230" s="33"/>
      <c r="BF230" s="12" t="s">
        <v>0</v>
      </c>
      <c r="BG230" s="3">
        <v>229</v>
      </c>
    </row>
    <row r="231" spans="1:59">
      <c r="A231" s="3" t="str">
        <f t="shared" si="37"/>
        <v>|テキスト|&gt;|&gt;|&gt;|&gt;|接死&amp;br;このクリーチャーが戦場に出たとき、あなたの手札のカードが5枚以下の場合、対戦相手の手札の最後のカードをあなたの手札に移動する。|</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接死&amp;br;このクリーチャーが戦場に出たとき、あなたの手札のカードが5枚以下の場合、対戦相手の手札の最後のカードをあなたの手札に移動する。</v>
      </c>
      <c r="O231" s="3" t="s">
        <v>83</v>
      </c>
      <c r="Q231" s="17" t="s">
        <v>27</v>
      </c>
      <c r="R231" s="13" t="str">
        <f>INDEX(BE:BE,W226+1)</f>
        <v>When this creature enters the battlefield, if you have 6 or less cards in your hand, the last card in your opponent's hand is moved to your hand.</v>
      </c>
      <c r="S231" s="14" t="s">
        <v>324</v>
      </c>
      <c r="T231" s="13" t="str">
        <f>IF(X231="","",X231&amp;IF(Y231="",""," "&amp;Y231)&amp;IF(Z231="",""," "&amp;Z231)&amp;IF(AA231="",""," "&amp;AA231))</f>
        <v>Death Touch  </v>
      </c>
      <c r="U231" s="14"/>
      <c r="V231" s="15"/>
      <c r="W231" s="19" t="s">
        <v>116</v>
      </c>
      <c r="X231" s="12" t="str">
        <f t="shared" ref="X231:AA231" si="43">IF(ISERROR(IF(LEN(X230)&gt;1,X230,VLOOKUP(X229,$AC:$AD,2,FALSE))),"",IF(LEN(X230)&gt;1,X230,VLOOKUP(X229,$AC:$AD,2,FALSE)))</f>
        <v>Death Touch</v>
      </c>
      <c r="Y231" s="12" t="str">
        <f t="shared" si="43"/>
        <v/>
      </c>
      <c r="Z231" s="12" t="str">
        <f t="shared" si="43"/>
        <v/>
      </c>
      <c r="AA231" s="12" t="str">
        <f t="shared" si="43"/>
        <v> </v>
      </c>
      <c r="BF231" s="12" t="s">
        <v>0</v>
      </c>
      <c r="BG231" s="3">
        <v>230</v>
      </c>
    </row>
    <row r="232" spans="1:59">
      <c r="A232" s="3" t="str">
        <f t="shared" si="37"/>
        <v>|英テキスト|&gt;|&gt;|&gt;|&gt;|Death Touch  &amp;br;When this creature enters the battlefield, if you have 6 or less cards in your hand, the last card in your opponent's hand is moved to your hand.|</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Death Touch  &amp;br;When this creature enters the battlefield, if you have 6 or less cards in your hand, the last card in your opponent's hand is moved to your hand.</v>
      </c>
      <c r="O232" s="3" t="s">
        <v>83</v>
      </c>
      <c r="Q232" s="12" t="s">
        <v>18</v>
      </c>
      <c r="R232" s="13" t="str">
        <f>IF(INDEX(AX:AX,W226+1)="",0,INDEX(AX:AX,W226+1)&amp;"/"&amp;INDEX(AY:AY,W226+1))</f>
        <v>5/6</v>
      </c>
      <c r="S232" s="14"/>
      <c r="T232" s="14"/>
      <c r="U232" s="14"/>
      <c r="V232" s="15"/>
      <c r="W232" s="19"/>
      <c r="X232" s="12"/>
      <c r="Y232" s="31"/>
      <c r="Z232" s="31"/>
      <c r="AA232" s="32"/>
      <c r="BF232" s="12" t="s">
        <v>0</v>
      </c>
      <c r="BG232" s="3">
        <v>231</v>
      </c>
    </row>
    <row r="233" spans="1:59">
      <c r="A233" s="3" t="str">
        <f t="shared" si="37"/>
        <v>|PT|&gt;|5/6|シールド数|&gt;||</v>
      </c>
      <c r="B233" s="3" t="s">
        <v>0</v>
      </c>
      <c r="C233" s="3" t="s">
        <v>83</v>
      </c>
      <c r="D233" s="3" t="s">
        <v>18</v>
      </c>
      <c r="E233" s="3" t="s">
        <v>83</v>
      </c>
      <c r="F233" s="3" t="s">
        <v>115</v>
      </c>
      <c r="G233" s="3" t="s">
        <v>83</v>
      </c>
      <c r="H233" s="3" t="str">
        <f>IF(R232=0,"",R232)</f>
        <v>5/6</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*楕円競走の無謀者/Ovalchase Daredevil</v>
      </c>
      <c r="B240" s="3" t="s">
        <v>0</v>
      </c>
      <c r="C240" s="3" t="str">
        <f>"*"&amp;R240&amp;"/"&amp;T240</f>
        <v>*楕円競走の無謀者/Ovalchase Daredevil</v>
      </c>
      <c r="Q240" s="12" t="s">
        <v>9</v>
      </c>
      <c r="R240" s="13" t="str">
        <f>INDEX(AJ:AJ,W239+1)</f>
        <v>楕円競走の無謀者</v>
      </c>
      <c r="S240" s="14" t="s">
        <v>10</v>
      </c>
      <c r="T240" s="13" t="str">
        <f>INDEX(AK:AK,W239+1)</f>
        <v>Ovalchase Daredevil</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黒</v>
      </c>
      <c r="S241" s="18" t="s">
        <v>7</v>
      </c>
      <c r="T241" s="13" t="str">
        <f>INDEX(AG:AG,W239+1)</f>
        <v>レア</v>
      </c>
      <c r="U241" s="18" t="s">
        <v>8</v>
      </c>
      <c r="V241" s="13">
        <f>INDEX(AI:AI,W239+1)</f>
        <v>12</v>
      </c>
      <c r="W241" s="19"/>
      <c r="X241" s="13" t="str">
        <f>INDEX(AQ:AQ,W239+1)</f>
        <v>あなたがコントロールするサポートがボードに出たとき、このゲームでこのクリーチャーが破壊されていた場合、このクリーチャーをあなたの手札に戻す。</v>
      </c>
      <c r="Y241" s="31"/>
      <c r="Z241" s="31"/>
      <c r="AA241" s="32"/>
      <c r="BF241" s="12" t="s">
        <v>0</v>
      </c>
    </row>
    <row r="242" spans="1:58">
      <c r="A242" s="3" t="str">
        <f t="shared" si="37"/>
        <v>|色|黒|レアリティ|レア|マナコスト|12|</v>
      </c>
      <c r="B242" s="3" t="s">
        <v>0</v>
      </c>
      <c r="C242" s="3" t="s">
        <v>83</v>
      </c>
      <c r="D242" s="7" t="s">
        <v>6</v>
      </c>
      <c r="E242" s="3" t="s">
        <v>83</v>
      </c>
      <c r="F242" s="3" t="str">
        <f>IF(R241=0,"",R241)</f>
        <v>黒</v>
      </c>
      <c r="G242" s="3" t="s">
        <v>83</v>
      </c>
      <c r="H242" s="7" t="s">
        <v>92</v>
      </c>
      <c r="I242" s="3" t="s">
        <v>83</v>
      </c>
      <c r="J242" s="3" t="str">
        <f>IF(T241=0,"",T241)</f>
        <v>レア</v>
      </c>
      <c r="K242" s="3" t="s">
        <v>83</v>
      </c>
      <c r="L242" s="7" t="s">
        <v>93</v>
      </c>
      <c r="M242" s="3" t="s">
        <v>83</v>
      </c>
      <c r="N242" s="3">
        <f>IF(V241=0,"",V241)</f>
        <v>12</v>
      </c>
      <c r="O242" s="3" t="s">
        <v>83</v>
      </c>
      <c r="Q242" s="12" t="s">
        <v>11</v>
      </c>
      <c r="R242" s="13" t="str">
        <f>INDEX(AL:AL,W239+1)</f>
        <v>クリーチャー</v>
      </c>
      <c r="S242" s="18" t="s">
        <v>94</v>
      </c>
      <c r="T242" s="13" t="str">
        <f>INDEX(AN:AN,W239+1)</f>
        <v>人間</v>
      </c>
      <c r="U242" s="13" t="str">
        <f>INDEX(AO:AO,W239+1)</f>
        <v>操縦士</v>
      </c>
      <c r="V242" s="13">
        <f>INDEX(AP:AP,W239+1)</f>
        <v>0</v>
      </c>
      <c r="W242" s="19"/>
      <c r="X242" s="13" t="str">
        <f>INDEX(AZ:AZ,W239+1)</f>
        <v>あな</v>
      </c>
      <c r="Y242" s="13" t="str">
        <f>INDEX(BA:BA,W239+1)</f>
        <v/>
      </c>
      <c r="Z242" s="13" t="str">
        <f>INDEX(BB:BB,W239+1)</f>
        <v/>
      </c>
      <c r="AA242" s="13">
        <f>INDEX(BC:BC,W239+1)</f>
        <v>0</v>
      </c>
      <c r="BF242" s="12" t="s">
        <v>0</v>
      </c>
    </row>
    <row r="243" spans="1:58">
      <c r="A243" s="3" t="str">
        <f t="shared" si="37"/>
        <v>|種別|クリーチャー|サブタイプ|人間|操縦士||</v>
      </c>
      <c r="B243" s="3" t="s">
        <v>0</v>
      </c>
      <c r="C243" s="3" t="s">
        <v>83</v>
      </c>
      <c r="D243" s="7" t="s">
        <v>11</v>
      </c>
      <c r="E243" s="3" t="s">
        <v>83</v>
      </c>
      <c r="F243" s="3" t="str">
        <f>IF(R242=0,"",R242)</f>
        <v>クリーチャー</v>
      </c>
      <c r="G243" s="3" t="s">
        <v>83</v>
      </c>
      <c r="H243" s="7" t="s">
        <v>104</v>
      </c>
      <c r="I243" s="3" t="s">
        <v>83</v>
      </c>
      <c r="J243" s="3" t="str">
        <f>IF(T242=0,"",T242)</f>
        <v>人間</v>
      </c>
      <c r="K243" s="3" t="s">
        <v>83</v>
      </c>
      <c r="L243" s="3" t="str">
        <f>IF(U242=0,"",U242)</f>
        <v>操縦士</v>
      </c>
      <c r="M243" s="3" t="s">
        <v>83</v>
      </c>
      <c r="N243" s="3" t="str">
        <f>IF(V242=0,"",V242)</f>
        <v/>
      </c>
      <c r="O243" s="3" t="s">
        <v>83</v>
      </c>
      <c r="Q243" s="12" t="s">
        <v>105</v>
      </c>
      <c r="R243" s="13" t="str">
        <f>INDEX(BD:BD,W239+1)</f>
        <v>あなたがコントロールするサポートがボードに出たとき、このゲームでこのクリーチャーが破壊されていた場合、このクリーチャーをあなたの手札に戻す。</v>
      </c>
      <c r="S243" s="14"/>
      <c r="T243" s="14"/>
      <c r="U243" s="14"/>
      <c r="V243" s="15"/>
      <c r="W243" s="19"/>
      <c r="X243" s="11"/>
      <c r="Y243" s="11"/>
      <c r="Z243" s="11"/>
      <c r="AA243" s="33"/>
      <c r="BF243" s="12" t="s">
        <v>0</v>
      </c>
    </row>
    <row r="244" spans="1:58">
      <c r="A244" s="3" t="str">
        <f t="shared" si="37"/>
        <v>|テキスト|&gt;|&gt;|&gt;|&gt;|あなたがコントロールするサポートがボードに出たとき、このゲームでこのクリーチャーが破壊されていた場合、このクリーチャーをあなたの手札に戻す。|</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あなたがコントロールするサポートがボードに出たとき、このゲームでこのクリーチャーが破壊されていた場合、このクリーチャーをあなたの手札に戻す。</v>
      </c>
      <c r="O244" s="3" t="s">
        <v>83</v>
      </c>
      <c r="Q244" s="17" t="s">
        <v>27</v>
      </c>
      <c r="R244" s="13" t="str">
        <f>INDEX(BE:BE,W239+1)</f>
        <v>When a support you control enters the board, if this creature has been Destroyed this game, this creature is Returned to your hand.</v>
      </c>
      <c r="S244" s="14" t="s">
        <v>324</v>
      </c>
      <c r="T244" s="13" t="str">
        <f>IF(X244="","",X244&amp;IF(Y244="",""," "&amp;Y244)&amp;IF(Z244="",""," "&amp;Z244)&amp;IF(AA244="",""," "&amp;AA244))</f>
        <v/>
      </c>
      <c r="U244" s="14"/>
      <c r="V244" s="15"/>
      <c r="W244" s="19" t="s">
        <v>116</v>
      </c>
      <c r="X244" s="12" t="str">
        <f t="shared" ref="X244:AA244" si="45">IF(ISERROR(IF(LEN(X243)&gt;1,X243,VLOOKUP(X242,$AC:$AD,2,FALSE))),"",IF(LEN(X243)&gt;1,X243,VLOOKUP(X242,$AC:$AD,2,FALSE)))</f>
        <v/>
      </c>
      <c r="Y244" s="12" t="str">
        <f t="shared" si="45"/>
        <v/>
      </c>
      <c r="Z244" s="12" t="str">
        <f t="shared" si="45"/>
        <v/>
      </c>
      <c r="AA244" s="12" t="str">
        <f t="shared" si="45"/>
        <v> </v>
      </c>
      <c r="BF244" s="12" t="s">
        <v>0</v>
      </c>
    </row>
    <row r="245" spans="1:58">
      <c r="A245" s="3" t="str">
        <f t="shared" si="37"/>
        <v>|英テキスト|&gt;|&gt;|&gt;|&gt;|When a support you control enters the board, if this creature has been Destroyed this game, this creature is Returned to your hand.|</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When a support you control enters the board, if this creature has been Destroyed this game, this creature is Returned to your hand.</v>
      </c>
      <c r="O245" s="3" t="s">
        <v>83</v>
      </c>
      <c r="Q245" s="12" t="s">
        <v>18</v>
      </c>
      <c r="R245" s="13" t="str">
        <f>IF(INDEX(AX:AX,W239+1)="",0,INDEX(AX:AX,W239+1)&amp;"/"&amp;INDEX(AY:AY,W239+1))</f>
        <v>6/4</v>
      </c>
      <c r="S245" s="14"/>
      <c r="T245" s="14"/>
      <c r="U245" s="14"/>
      <c r="V245" s="15"/>
      <c r="W245" s="19"/>
      <c r="X245" s="12"/>
      <c r="Y245" s="31"/>
      <c r="Z245" s="31"/>
      <c r="AA245" s="32"/>
      <c r="BF245" s="12" t="s">
        <v>0</v>
      </c>
    </row>
    <row r="246" spans="1:58">
      <c r="A246" s="3" t="str">
        <f t="shared" si="37"/>
        <v>|PT|&gt;|6/4|シールド数|&gt;||</v>
      </c>
      <c r="B246" s="3" t="s">
        <v>0</v>
      </c>
      <c r="C246" s="3" t="s">
        <v>83</v>
      </c>
      <c r="D246" s="3" t="s">
        <v>18</v>
      </c>
      <c r="E246" s="3" t="s">
        <v>83</v>
      </c>
      <c r="F246" s="3" t="s">
        <v>115</v>
      </c>
      <c r="G246" s="3" t="s">
        <v>83</v>
      </c>
      <c r="H246" s="3" t="str">
        <f>IF(R245=0,"",R245)</f>
        <v>6/4</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*競争排除/Eliminate the Competition</v>
      </c>
      <c r="B253" s="3" t="s">
        <v>0</v>
      </c>
      <c r="C253" s="3" t="str">
        <f>"*"&amp;R253&amp;"/"&amp;T253</f>
        <v>*競争排除/Eliminate the Competition</v>
      </c>
      <c r="Q253" s="12" t="s">
        <v>9</v>
      </c>
      <c r="R253" s="13" t="str">
        <f>INDEX(AJ:AJ,W252+1)</f>
        <v>競争排除</v>
      </c>
      <c r="S253" s="14" t="s">
        <v>10</v>
      </c>
      <c r="T253" s="13" t="str">
        <f>INDEX(AK:AK,W252+1)</f>
        <v>Eliminate the Competition</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黒</v>
      </c>
      <c r="S254" s="18" t="s">
        <v>7</v>
      </c>
      <c r="T254" s="13" t="str">
        <f>INDEX(AG:AG,W252+1)</f>
        <v>レア</v>
      </c>
      <c r="U254" s="18" t="s">
        <v>8</v>
      </c>
      <c r="V254" s="13">
        <f>INDEX(AI:AI,W252+1)</f>
        <v>1</v>
      </c>
      <c r="W254" s="19"/>
      <c r="X254" s="13" t="str">
        <f>INDEX(AQ:AQ,W252+1)</f>
        <v>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Y254" s="31"/>
      <c r="Z254" s="31"/>
      <c r="AA254" s="32"/>
      <c r="BF254" s="12" t="s">
        <v>0</v>
      </c>
    </row>
    <row r="255" spans="1:58">
      <c r="A255" s="3" t="str">
        <f t="shared" si="37"/>
        <v>|色|黒|レアリティ|レア|マナコスト|1|</v>
      </c>
      <c r="B255" s="3" t="s">
        <v>0</v>
      </c>
      <c r="C255" s="3" t="s">
        <v>83</v>
      </c>
      <c r="D255" s="7" t="s">
        <v>6</v>
      </c>
      <c r="E255" s="3" t="s">
        <v>83</v>
      </c>
      <c r="F255" s="3" t="str">
        <f>IF(R254=0,"",R254)</f>
        <v>黒</v>
      </c>
      <c r="G255" s="3" t="s">
        <v>83</v>
      </c>
      <c r="H255" s="7" t="s">
        <v>92</v>
      </c>
      <c r="I255" s="3" t="s">
        <v>83</v>
      </c>
      <c r="J255" s="3" t="str">
        <f>IF(T254=0,"",T254)</f>
        <v>レア</v>
      </c>
      <c r="K255" s="3" t="s">
        <v>83</v>
      </c>
      <c r="L255" s="7" t="s">
        <v>93</v>
      </c>
      <c r="M255" s="3" t="s">
        <v>83</v>
      </c>
      <c r="N255" s="3">
        <f>IF(V254=0,"",V254)</f>
        <v>1</v>
      </c>
      <c r="O255" s="3" t="s">
        <v>83</v>
      </c>
      <c r="Q255" s="12" t="s">
        <v>11</v>
      </c>
      <c r="R255" s="13" t="str">
        <f>INDEX(AL:AL,W252+1)</f>
        <v>呪文</v>
      </c>
      <c r="S255" s="18" t="s">
        <v>94</v>
      </c>
      <c r="T255" s="13">
        <f>INDEX(AN:AN,W252+1)</f>
        <v>0</v>
      </c>
      <c r="U255" s="13">
        <f>INDEX(AO:AO,W252+1)</f>
        <v>0</v>
      </c>
      <c r="V255" s="13">
        <f>INDEX(AP:AP,W252+1)</f>
        <v>0</v>
      </c>
      <c r="W255" s="19"/>
      <c r="X255" s="13" t="str">
        <f>INDEX(AZ:AZ,W252+1)</f>
        <v>対戦</v>
      </c>
      <c r="Y255" s="13" t="str">
        <f>INDEX(BA:BA,W252+1)</f>
        <v/>
      </c>
      <c r="Z255" s="13" t="str">
        <f>INDEX(BB:BB,W252+1)</f>
        <v/>
      </c>
      <c r="AA255" s="13">
        <f>INDEX(BC:BC,W252+1)</f>
        <v>0</v>
      </c>
      <c r="BF255" s="12" t="s">
        <v>0</v>
      </c>
    </row>
    <row r="256" spans="1:58">
      <c r="A256" s="3" t="str">
        <f t="shared" si="37"/>
        <v>|種別|呪文|サブタイプ||||</v>
      </c>
      <c r="B256" s="3" t="s">
        <v>0</v>
      </c>
      <c r="C256" s="3" t="s">
        <v>83</v>
      </c>
      <c r="D256" s="7" t="s">
        <v>11</v>
      </c>
      <c r="E256" s="3" t="s">
        <v>83</v>
      </c>
      <c r="F256" s="3" t="str">
        <f>IF(R255=0,"",R255)</f>
        <v>呪文</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S256" s="14"/>
      <c r="T256" s="14"/>
      <c r="U256" s="14"/>
      <c r="V256" s="15"/>
      <c r="W256" s="19"/>
      <c r="X256" s="11"/>
      <c r="Y256" s="11"/>
      <c r="Z256" s="11"/>
      <c r="AA256" s="33"/>
      <c r="BF256" s="12" t="s">
        <v>0</v>
      </c>
    </row>
    <row r="257" spans="1:58">
      <c r="A257" s="3" t="str">
        <f t="shared" si="37"/>
        <v>|テキスト|&gt;|&gt;|&gt;|&gt;|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O257" s="3" t="s">
        <v>83</v>
      </c>
      <c r="Q257" s="17" t="s">
        <v>27</v>
      </c>
      <c r="R257" s="13" t="str">
        <f>INDEX(BE:BE,W252+1)</f>
        <v>The first X creatures your opponent controls are Destroyed, where X is the amount of creatures you control and:&amp;br;you take X damage multiplied by 5, where X is the amount of creatures you control.</v>
      </c>
      <c r="S257" s="14" t="s">
        <v>324</v>
      </c>
      <c r="T257" s="13" t="str">
        <f>IF(X257="","",X257&amp;IF(Y257="",""," "&amp;Y257)&amp;IF(Z257="",""," "&amp;Z257)&amp;IF(AA257="",""," "&amp;AA257))</f>
        <v/>
      </c>
      <c r="U257" s="14"/>
      <c r="V257" s="15"/>
      <c r="W257" s="19" t="s">
        <v>116</v>
      </c>
      <c r="X257" s="12" t="str">
        <f t="shared" ref="X257:AA257" si="47">IF(ISERROR(IF(LEN(X256)&gt;1,X256,VLOOKUP(X255,$AC:$AD,2,FALSE))),"",IF(LEN(X256)&gt;1,X256,VLOOKUP(X255,$AC:$AD,2,FALSE)))</f>
        <v/>
      </c>
      <c r="Y257" s="12" t="str">
        <f t="shared" si="47"/>
        <v/>
      </c>
      <c r="Z257" s="12" t="str">
        <f t="shared" si="47"/>
        <v/>
      </c>
      <c r="AA257" s="12" t="str">
        <f t="shared" si="47"/>
        <v> </v>
      </c>
      <c r="BF257" s="12" t="s">
        <v>0</v>
      </c>
    </row>
    <row r="258" spans="1:58">
      <c r="A258" s="3" t="str">
        <f t="shared" si="37"/>
        <v>|英テキスト|&gt;|&gt;|&gt;|&gt;|The first X creatures your opponent controls are Destroyed, where X is the amount of creatures you control and:&amp;br;you take X damage multiplied by 5, where X is the amount of creatures you control.|</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The first X creatures your opponent controls are Destroyed, where X is the amount of creatures you control and:&amp;br;you take X damage multiplied by 5, where X is the amount of creatures you control.</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37"/>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*失われた遺産/Lost Legacy</v>
      </c>
      <c r="B266" s="3" t="s">
        <v>0</v>
      </c>
      <c r="C266" s="3" t="str">
        <f>"*"&amp;R266&amp;"/"&amp;T266</f>
        <v>*失われた遺産/Lost Legacy</v>
      </c>
      <c r="Q266" s="12" t="s">
        <v>9</v>
      </c>
      <c r="R266" s="13" t="str">
        <f>INDEX(AJ:AJ,W265+1)</f>
        <v>失われた遺産</v>
      </c>
      <c r="S266" s="14" t="s">
        <v>10</v>
      </c>
      <c r="T266" s="13" t="str">
        <f>INDEX(AK:AK,W265+1)</f>
        <v>Lost Legacy</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黒</v>
      </c>
      <c r="S267" s="18" t="s">
        <v>7</v>
      </c>
      <c r="T267" s="13" t="str">
        <f>INDEX(AG:AG,W265+1)</f>
        <v>レア</v>
      </c>
      <c r="U267" s="18" t="s">
        <v>8</v>
      </c>
      <c r="V267" s="13">
        <f>INDEX(AI:AI,W265+1)</f>
        <v>12</v>
      </c>
      <c r="W267" s="19"/>
      <c r="X267" s="13" t="str">
        <f>INDEX(AQ:AQ,W265+1)</f>
        <v>対戦相手は、手札をすべて捨ててその後カードを6枚引く。</v>
      </c>
      <c r="Y267" s="31"/>
      <c r="Z267" s="31"/>
      <c r="AA267" s="32"/>
      <c r="AC267" s="14"/>
      <c r="AD267" s="14"/>
      <c r="BF267" s="12" t="s">
        <v>0</v>
      </c>
    </row>
    <row r="268" spans="1:58">
      <c r="A268" s="3" t="str">
        <f t="shared" si="48"/>
        <v>|色|黒|レアリティ|レア|マナコスト|12|</v>
      </c>
      <c r="B268" s="3" t="s">
        <v>0</v>
      </c>
      <c r="C268" s="3" t="s">
        <v>83</v>
      </c>
      <c r="D268" s="7" t="s">
        <v>6</v>
      </c>
      <c r="E268" s="3" t="s">
        <v>83</v>
      </c>
      <c r="F268" s="3" t="str">
        <f>IF(R267=0,"",R267)</f>
        <v>黒</v>
      </c>
      <c r="G268" s="3" t="s">
        <v>83</v>
      </c>
      <c r="H268" s="7" t="s">
        <v>92</v>
      </c>
      <c r="I268" s="3" t="s">
        <v>83</v>
      </c>
      <c r="J268" s="3" t="str">
        <f>IF(T267=0,"",T267)</f>
        <v>レア</v>
      </c>
      <c r="K268" s="3" t="s">
        <v>83</v>
      </c>
      <c r="L268" s="7" t="s">
        <v>93</v>
      </c>
      <c r="M268" s="3" t="s">
        <v>83</v>
      </c>
      <c r="N268" s="3">
        <f>IF(V267=0,"",V267)</f>
        <v>12</v>
      </c>
      <c r="O268" s="3" t="s">
        <v>83</v>
      </c>
      <c r="Q268" s="12" t="s">
        <v>11</v>
      </c>
      <c r="R268" s="13" t="str">
        <f>INDEX(AL:AL,W265+1)</f>
        <v>呪文</v>
      </c>
      <c r="S268" s="18" t="s">
        <v>94</v>
      </c>
      <c r="T268" s="13">
        <f>INDEX(AN:AN,W265+1)</f>
        <v>0</v>
      </c>
      <c r="U268" s="13">
        <f>INDEX(AO:AO,W265+1)</f>
        <v>0</v>
      </c>
      <c r="V268" s="13">
        <f>INDEX(AP:AP,W265+1)</f>
        <v>0</v>
      </c>
      <c r="W268" s="19"/>
      <c r="X268" s="13" t="str">
        <f>INDEX(AZ:AZ,W265+1)</f>
        <v>対戦</v>
      </c>
      <c r="Y268" s="13" t="str">
        <f>INDEX(BA:BA,W265+1)</f>
        <v/>
      </c>
      <c r="Z268" s="13" t="str">
        <f>INDEX(BB:BB,W265+1)</f>
        <v/>
      </c>
      <c r="AA268" s="13">
        <f>INDEX(BC:BC,W265+1)</f>
        <v>0</v>
      </c>
      <c r="AC268" s="31"/>
      <c r="AD268" s="31"/>
      <c r="BF268" s="12" t="s">
        <v>0</v>
      </c>
    </row>
    <row r="269" spans="1:58">
      <c r="A269" s="3" t="str">
        <f t="shared" si="48"/>
        <v>|種別|呪文|サブタイプ||||</v>
      </c>
      <c r="B269" s="3" t="s">
        <v>0</v>
      </c>
      <c r="C269" s="3" t="s">
        <v>83</v>
      </c>
      <c r="D269" s="7" t="s">
        <v>11</v>
      </c>
      <c r="E269" s="3" t="s">
        <v>83</v>
      </c>
      <c r="F269" s="3" t="str">
        <f>IF(R268=0,"",R268)</f>
        <v>呪文</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対戦相手は、手札をすべて捨ててその後カードを6枚引く。</v>
      </c>
      <c r="S269" s="14"/>
      <c r="T269" s="14"/>
      <c r="U269" s="14"/>
      <c r="V269" s="15"/>
      <c r="W269" s="19"/>
      <c r="X269" s="11"/>
      <c r="Y269" s="11"/>
      <c r="Z269" s="11"/>
      <c r="AA269" s="33"/>
      <c r="AC269" s="31"/>
      <c r="AD269" s="31"/>
      <c r="BF269" s="12" t="s">
        <v>0</v>
      </c>
    </row>
    <row r="270" spans="1:58">
      <c r="A270" s="3" t="str">
        <f t="shared" si="48"/>
        <v>|テキスト|&gt;|&gt;|&gt;|&gt;|対戦相手は、手札をすべて捨ててその後カードを6枚引く。|</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対戦相手は、手札をすべて捨ててその後カードを6枚引く。</v>
      </c>
      <c r="O270" s="3" t="s">
        <v>83</v>
      </c>
      <c r="Q270" s="17" t="s">
        <v>27</v>
      </c>
      <c r="R270" s="13" t="str">
        <f>INDEX(BE:BE,W265+1)</f>
        <v>Your opponent discards its entire hand, then draws 6 cards.</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|英テキスト|&gt;|&gt;|&gt;|&gt;|Your opponent discards its entire hand, then draws 6 cards.|</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Your opponent discards its entire hand, then draws 6 cards.</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48"/>
        <v>|PT|&gt;||シールド数|&gt;||</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*夜更かし/Midnight Oil</v>
      </c>
      <c r="B279" s="3" t="s">
        <v>0</v>
      </c>
      <c r="C279" s="3" t="str">
        <f>"*"&amp;R279&amp;"/"&amp;T279</f>
        <v>*夜更かし/Midnight Oil</v>
      </c>
      <c r="Q279" s="12" t="s">
        <v>9</v>
      </c>
      <c r="R279" s="13" t="str">
        <f>INDEX(AJ:AJ,W278+1)</f>
        <v>夜更かし</v>
      </c>
      <c r="S279" s="14" t="s">
        <v>10</v>
      </c>
      <c r="T279" s="13" t="str">
        <f>INDEX(AK:AK,W278+1)</f>
        <v>Midnight Oil</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黒</v>
      </c>
      <c r="S280" s="18" t="s">
        <v>7</v>
      </c>
      <c r="T280" s="13" t="str">
        <f>INDEX(AG:AG,W278+1)</f>
        <v>レア</v>
      </c>
      <c r="U280" s="18" t="s">
        <v>8</v>
      </c>
      <c r="V280" s="13">
        <f>INDEX(AI:AI,W278+1)</f>
        <v>11</v>
      </c>
      <c r="W280" s="19"/>
      <c r="X280" s="13" t="str">
        <f>INDEX(AQ:AQ,W278+1)</f>
        <v>あなたのターンの開始時に、あなたはカードを2枚引く。その後、このサポートは1シールドを失う。</v>
      </c>
      <c r="Y280" s="31"/>
      <c r="Z280" s="31"/>
      <c r="AA280" s="32"/>
      <c r="AC280" s="14"/>
      <c r="AD280" s="14"/>
      <c r="BF280" s="12" t="s">
        <v>0</v>
      </c>
    </row>
    <row r="281" spans="1:58">
      <c r="A281" s="3" t="str">
        <f t="shared" si="48"/>
        <v>|色|黒|レアリティ|レア|マナコスト|11|</v>
      </c>
      <c r="B281" s="3" t="s">
        <v>0</v>
      </c>
      <c r="C281" s="3" t="s">
        <v>83</v>
      </c>
      <c r="D281" s="7" t="s">
        <v>6</v>
      </c>
      <c r="E281" s="3" t="s">
        <v>83</v>
      </c>
      <c r="F281" s="3" t="str">
        <f>IF(R280=0,"",R280)</f>
        <v>黒</v>
      </c>
      <c r="G281" s="3" t="s">
        <v>83</v>
      </c>
      <c r="H281" s="7" t="s">
        <v>92</v>
      </c>
      <c r="I281" s="3" t="s">
        <v>83</v>
      </c>
      <c r="J281" s="3" t="str">
        <f>IF(T280=0,"",T280)</f>
        <v>レア</v>
      </c>
      <c r="K281" s="3" t="s">
        <v>83</v>
      </c>
      <c r="L281" s="7" t="s">
        <v>93</v>
      </c>
      <c r="M281" s="3" t="s">
        <v>83</v>
      </c>
      <c r="N281" s="3">
        <f>IF(V280=0,"",V280)</f>
        <v>11</v>
      </c>
      <c r="O281" s="3" t="s">
        <v>83</v>
      </c>
      <c r="Q281" s="12" t="s">
        <v>11</v>
      </c>
      <c r="R281" s="13" t="str">
        <f>INDEX(AL:AL,W278+1)</f>
        <v>サポート</v>
      </c>
      <c r="S281" s="18" t="s">
        <v>94</v>
      </c>
      <c r="T281" s="13">
        <f>INDEX(AN:AN,W278+1)</f>
        <v>0</v>
      </c>
      <c r="U281" s="13">
        <f>INDEX(AO:AO,W278+1)</f>
        <v>0</v>
      </c>
      <c r="V281" s="13">
        <f>INDEX(AP:AP,W278+1)</f>
        <v>0</v>
      </c>
      <c r="W281" s="19"/>
      <c r="X281" s="13" t="str">
        <f>INDEX(AZ:AZ,W278+1)</f>
        <v>あな</v>
      </c>
      <c r="Y281" s="13" t="str">
        <f>INDEX(BA:BA,W278+1)</f>
        <v/>
      </c>
      <c r="Z281" s="13" t="str">
        <f>INDEX(BB:BB,W278+1)</f>
        <v/>
      </c>
      <c r="AA281" s="13">
        <f>INDEX(BC:BC,W278+1)</f>
        <v>0</v>
      </c>
      <c r="AC281" s="31"/>
      <c r="AD281" s="31"/>
      <c r="BF281" s="12" t="s">
        <v>0</v>
      </c>
    </row>
    <row r="282" spans="1:58">
      <c r="A282" s="3" t="str">
        <f t="shared" si="48"/>
        <v>|種別|サポート|サブタイプ||||</v>
      </c>
      <c r="B282" s="3" t="s">
        <v>0</v>
      </c>
      <c r="C282" s="3" t="s">
        <v>83</v>
      </c>
      <c r="D282" s="7" t="s">
        <v>11</v>
      </c>
      <c r="E282" s="3" t="s">
        <v>83</v>
      </c>
      <c r="F282" s="3" t="str">
        <f>IF(R281=0,"",R281)</f>
        <v>サポート</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あなたのターンの開始時に、あなたはカードを2枚引く。その後、このサポートは1シールドを失う。&amp;br;あなたが3個以上の黒ジェムをマッチさせたとき、あなたは3マナを得る。&amp;br;このサポートが破壊されたとき、あなたはあなたの手札をすべて捨てる。</v>
      </c>
      <c r="S282" s="14"/>
      <c r="T282" s="14"/>
      <c r="U282" s="14"/>
      <c r="V282" s="15"/>
      <c r="W282" s="19"/>
      <c r="X282" s="11"/>
      <c r="Y282" s="11"/>
      <c r="Z282" s="11"/>
      <c r="AA282" s="33"/>
      <c r="AC282" s="31"/>
      <c r="AD282" s="31"/>
      <c r="BF282" s="12" t="s">
        <v>0</v>
      </c>
    </row>
    <row r="283" spans="1:58">
      <c r="A283" s="3" t="str">
        <f t="shared" si="48"/>
        <v>|テキスト|&gt;|&gt;|&gt;|&gt;|あなたのターンの開始時に、あなたはカードを2枚引く。その後、このサポートは1シールドを失う。&amp;br;あなたが3個以上の黒ジェムをマッチさせたとき、あなたは3マナを得る。&amp;br;このサポートが破壊されたとき、あなたはあなたの手札をすべて捨てる。|</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あなたのターンの開始時に、あなたはカードを2枚引く。その後、このサポートは1シールドを失う。&amp;br;あなたが3個以上の黒ジェムをマッチさせたとき、あなたは3マナを得る。&amp;br;このサポートが破壊されたとき、あなたはあなたの手札をすべて捨てる。</v>
      </c>
      <c r="O283" s="3" t="s">
        <v>83</v>
      </c>
      <c r="Q283" s="17" t="s">
        <v>27</v>
      </c>
      <c r="R283" s="13" t="str">
        <f>INDEX(BE:BE,W278+1)</f>
        <v>At the beginning of your turn, you draw 2 cards then this support loses 1 shield.&amp;br;When you match 3 or more Black gems, you gain 3 mana.&amp;br;When this support is Destroyed, you discard your entire hand.</v>
      </c>
      <c r="S283" s="14" t="s">
        <v>324</v>
      </c>
      <c r="T283" s="13" t="str">
        <f>IF(X283="","",X283&amp;IF(Y283="",""," "&amp;Y283)&amp;IF(Z283="",""," "&amp;Z283)&amp;IF(AA283="",""," "&amp;AA283))</f>
        <v/>
      </c>
      <c r="U283" s="14"/>
      <c r="V283" s="15"/>
      <c r="W283" s="19" t="s">
        <v>116</v>
      </c>
      <c r="X283" s="12" t="str">
        <f t="shared" ref="X283:AA283" si="52">IF(ISERROR(IF(LEN(X282)&gt;1,X282,VLOOKUP(X281,$AC:$AD,2,FALSE))),"",IF(LEN(X282)&gt;1,X282,VLOOKUP(X281,$AC:$AD,2,FALSE)))</f>
        <v/>
      </c>
      <c r="Y283" s="12" t="str">
        <f t="shared" si="52"/>
        <v/>
      </c>
      <c r="Z283" s="12" t="str">
        <f t="shared" si="52"/>
        <v/>
      </c>
      <c r="AA283" s="12" t="str">
        <f t="shared" si="52"/>
        <v> </v>
      </c>
      <c r="AC283" s="31"/>
      <c r="AD283" s="31"/>
      <c r="BF283" s="12" t="s">
        <v>0</v>
      </c>
    </row>
    <row r="284" spans="1:58">
      <c r="A284" s="3" t="str">
        <f t="shared" si="48"/>
        <v>|英テキスト|&gt;|&gt;|&gt;|&gt;|At the beginning of your turn, you draw 2 cards then this support loses 1 shield.&amp;br;When you match 3 or more Black gems, you gain 3 mana.&amp;br;When this support is Destroyed, you discard your entire hand.|</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At the beginning of your turn, you draw 2 cards then this support loses 1 shield.&amp;br;When you match 3 or more Black gems, you gain 3 mana.&amp;br;When this support is Destroyed, you discard your entire hand.</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48"/>
        <v>|PT|&gt;||シールド数|&gt;|5|</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f>IF(R285=0,"",R285)</f>
        <v>5</v>
      </c>
      <c r="O285" s="3" t="s">
        <v>83</v>
      </c>
      <c r="Q285" s="20" t="s">
        <v>19</v>
      </c>
      <c r="R285" s="13">
        <f>INDEX(AW:AW,W278+1)</f>
        <v>5</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*奥の手/Underhanded Designs</v>
      </c>
      <c r="B292" s="3" t="s">
        <v>0</v>
      </c>
      <c r="C292" s="3" t="str">
        <f>"*"&amp;R292&amp;"/"&amp;T292</f>
        <v>*奥の手/Underhanded Designs</v>
      </c>
      <c r="Q292" s="12" t="s">
        <v>9</v>
      </c>
      <c r="R292" s="13" t="str">
        <f>INDEX(AJ:AJ,W291+1)</f>
        <v>奥の手</v>
      </c>
      <c r="S292" s="14" t="s">
        <v>10</v>
      </c>
      <c r="T292" s="13" t="str">
        <f>INDEX(AK:AK,W291+1)</f>
        <v>Underhanded Designs</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黒</v>
      </c>
      <c r="S293" s="18" t="s">
        <v>7</v>
      </c>
      <c r="T293" s="13" t="str">
        <f>INDEX(AG:AG,W291+1)</f>
        <v>レア</v>
      </c>
      <c r="U293" s="18" t="s">
        <v>8</v>
      </c>
      <c r="V293" s="13">
        <f>INDEX(AI:AI,W291+1)</f>
        <v>7</v>
      </c>
      <c r="W293" s="19"/>
      <c r="X293" s="13" t="str">
        <f>INDEX(AQ:AQ,W291+1)</f>
        <v>あなたがコントロールするサポートがボードに出たとき、あなたは1点のライフを得て、対戦相手は1点のダメージを受ける。</v>
      </c>
      <c r="Y293" s="31"/>
      <c r="Z293" s="31"/>
      <c r="AA293" s="32"/>
      <c r="AC293" s="14"/>
      <c r="AD293" s="14"/>
      <c r="BF293" s="12" t="s">
        <v>0</v>
      </c>
    </row>
    <row r="294" spans="1:58">
      <c r="A294" s="3" t="str">
        <f t="shared" si="48"/>
        <v>|色|黒|レアリティ|レア|マナコスト|7|</v>
      </c>
      <c r="B294" s="3" t="s">
        <v>0</v>
      </c>
      <c r="C294" s="3" t="s">
        <v>83</v>
      </c>
      <c r="D294" s="7" t="s">
        <v>6</v>
      </c>
      <c r="E294" s="3" t="s">
        <v>83</v>
      </c>
      <c r="F294" s="3" t="str">
        <f>IF(R293=0,"",R293)</f>
        <v>黒</v>
      </c>
      <c r="G294" s="3" t="s">
        <v>83</v>
      </c>
      <c r="H294" s="7" t="s">
        <v>92</v>
      </c>
      <c r="I294" s="3" t="s">
        <v>83</v>
      </c>
      <c r="J294" s="3" t="str">
        <f>IF(T293=0,"",T293)</f>
        <v>レア</v>
      </c>
      <c r="K294" s="3" t="s">
        <v>83</v>
      </c>
      <c r="L294" s="7" t="s">
        <v>93</v>
      </c>
      <c r="M294" s="3" t="s">
        <v>83</v>
      </c>
      <c r="N294" s="3">
        <f>IF(V293=0,"",V293)</f>
        <v>7</v>
      </c>
      <c r="O294" s="3" t="s">
        <v>83</v>
      </c>
      <c r="Q294" s="12" t="s">
        <v>11</v>
      </c>
      <c r="R294" s="13" t="str">
        <f>INDEX(AL:AL,W291+1)</f>
        <v>サポート</v>
      </c>
      <c r="S294" s="18" t="s">
        <v>94</v>
      </c>
      <c r="T294" s="13">
        <f>INDEX(AN:AN,W291+1)</f>
        <v>0</v>
      </c>
      <c r="U294" s="13">
        <f>INDEX(AO:AO,W291+1)</f>
        <v>0</v>
      </c>
      <c r="V294" s="13">
        <f>INDEX(AP:AP,W291+1)</f>
        <v>0</v>
      </c>
      <c r="W294" s="19"/>
      <c r="X294" s="13" t="str">
        <f>INDEX(AZ:AZ,W291+1)</f>
        <v>あな</v>
      </c>
      <c r="Y294" s="13" t="str">
        <f>INDEX(BA:BA,W291+1)</f>
        <v/>
      </c>
      <c r="Z294" s="13" t="str">
        <f>INDEX(BB:BB,W291+1)</f>
        <v/>
      </c>
      <c r="AA294" s="13">
        <f>INDEX(BC:BC,W291+1)</f>
        <v>0</v>
      </c>
      <c r="AC294" s="31"/>
      <c r="AD294" s="31"/>
      <c r="BF294" s="12" t="s">
        <v>0</v>
      </c>
    </row>
    <row r="295" spans="1:58">
      <c r="A295" s="3" t="str">
        <f t="shared" si="48"/>
        <v>|種別|サポート|サブタイプ||||</v>
      </c>
      <c r="B295" s="3" t="s">
        <v>0</v>
      </c>
      <c r="C295" s="3" t="s">
        <v>83</v>
      </c>
      <c r="D295" s="7" t="s">
        <v>11</v>
      </c>
      <c r="E295" s="3" t="s">
        <v>83</v>
      </c>
      <c r="F295" s="3" t="str">
        <f>IF(R294=0,"",R294)</f>
        <v>サポート</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あなたがコントロールするサポートがボードに出たとき、あなたは1点のライフを得て、対戦相手は1点のダメージを受ける。&amp;br;このサポートが破壊されたとき、対戦相手がコントロールする最初のクリーチャーを破壊する。</v>
      </c>
      <c r="S295" s="14"/>
      <c r="T295" s="14"/>
      <c r="U295" s="14"/>
      <c r="V295" s="15"/>
      <c r="W295" s="19"/>
      <c r="X295" s="11"/>
      <c r="Y295" s="11"/>
      <c r="Z295" s="11"/>
      <c r="AA295" s="33"/>
      <c r="AC295" s="31"/>
      <c r="AD295" s="31"/>
      <c r="BF295" s="12" t="s">
        <v>0</v>
      </c>
    </row>
    <row r="296" spans="1:58">
      <c r="A296" s="3" t="str">
        <f t="shared" si="48"/>
        <v>|テキスト|&gt;|&gt;|&gt;|&gt;|あなたがコントロールするサポートがボードに出たとき、あなたは1点のライフを得て、対戦相手は1点のダメージを受ける。&amp;br;このサポートが破壊されたとき、対戦相手がコントロールする最初のクリーチャーを破壊する。|</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あなたがコントロールするサポートがボードに出たとき、あなたは1点のライフを得て、対戦相手は1点のダメージを受ける。&amp;br;このサポートが破壊されたとき、対戦相手がコントロールする最初のクリーチャーを破壊する。</v>
      </c>
      <c r="O296" s="3" t="s">
        <v>83</v>
      </c>
      <c r="Q296" s="17" t="s">
        <v>27</v>
      </c>
      <c r="R296" s="13" t="str">
        <f>INDEX(BE:BE,W291+1)</f>
        <v>When a support you control enters the board, you gain 1 life and your opponent takes 1 damage.&amp;br;When this support is Destroyed, the first creature your opponent controls is Destroyed.</v>
      </c>
      <c r="S296" s="14" t="s">
        <v>324</v>
      </c>
      <c r="T296" s="13" t="str">
        <f>IF(X296="","",X296&amp;IF(Y296="",""," "&amp;Y296)&amp;IF(Z296="",""," "&amp;Z296)&amp;IF(AA296="",""," "&amp;AA296))</f>
        <v/>
      </c>
      <c r="U296" s="14"/>
      <c r="V296" s="15"/>
      <c r="W296" s="19" t="s">
        <v>116</v>
      </c>
      <c r="X296" s="12" t="str">
        <f t="shared" ref="X296:AA296" si="54">IF(ISERROR(IF(LEN(X295)&gt;1,X295,VLOOKUP(X294,$AC:$AD,2,FALSE))),"",IF(LEN(X295)&gt;1,X295,VLOOKUP(X294,$AC:$AD,2,FALSE)))</f>
        <v/>
      </c>
      <c r="Y296" s="12" t="str">
        <f t="shared" si="54"/>
        <v/>
      </c>
      <c r="Z296" s="12" t="str">
        <f t="shared" si="54"/>
        <v/>
      </c>
      <c r="AA296" s="12" t="str">
        <f t="shared" si="54"/>
        <v> </v>
      </c>
      <c r="AC296" s="31"/>
      <c r="AD296" s="31"/>
      <c r="BF296" s="12" t="s">
        <v>0</v>
      </c>
    </row>
    <row r="297" spans="1:58">
      <c r="A297" s="3" t="str">
        <f t="shared" si="48"/>
        <v>|英テキスト|&gt;|&gt;|&gt;|&gt;|When a support you control enters the board, you gain 1 life and your opponent takes 1 damage.&amp;br;When this support is Destroyed, the first creature your opponent controls is Destroyed.|</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When a support you control enters the board, you gain 1 life and your opponent takes 1 damage.&amp;br;When this support is Destroyed, the first creature your opponent controls is Destroyed.</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48"/>
        <v>|PT|&gt;||シールド数|&gt;|3|</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f>IF(R298=0,"",R298)</f>
        <v>3</v>
      </c>
      <c r="O298" s="3" t="s">
        <v>83</v>
      </c>
      <c r="Q298" s="20" t="s">
        <v>19</v>
      </c>
      <c r="R298" s="13">
        <f>INDEX(AW:AW,W291+1)</f>
        <v>3</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*陰謀の悪魔/Demon of Dark Schemes</v>
      </c>
      <c r="B305" s="3" t="s">
        <v>0</v>
      </c>
      <c r="C305" s="3" t="str">
        <f>"*"&amp;R305&amp;"/"&amp;T305</f>
        <v>*陰謀の悪魔/Demon of Dark Schemes</v>
      </c>
      <c r="Q305" s="12" t="s">
        <v>9</v>
      </c>
      <c r="R305" s="13" t="str">
        <f>INDEX(AJ:AJ,W304+1)</f>
        <v>陰謀の悪魔</v>
      </c>
      <c r="S305" s="14" t="s">
        <v>10</v>
      </c>
      <c r="T305" s="13" t="str">
        <f>INDEX(AK:AK,W304+1)</f>
        <v>Demon of Dark Schemes</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黒</v>
      </c>
      <c r="S306" s="18" t="s">
        <v>7</v>
      </c>
      <c r="T306" s="13" t="str">
        <f>INDEX(AG:AG,W304+1)</f>
        <v>神話レア</v>
      </c>
      <c r="U306" s="18" t="s">
        <v>8</v>
      </c>
      <c r="V306" s="13">
        <f>INDEX(AI:AI,W304+1)</f>
        <v>21</v>
      </c>
      <c r="W306" s="19"/>
      <c r="X306" s="13" t="str">
        <f>INDEX(AQ:AQ,W304+1)</f>
        <v>飛行</v>
      </c>
      <c r="Y306" s="31"/>
      <c r="Z306" s="31"/>
      <c r="AA306" s="32"/>
      <c r="AC306" s="14"/>
      <c r="AD306" s="14"/>
      <c r="BF306" s="12" t="s">
        <v>0</v>
      </c>
    </row>
    <row r="307" spans="1:58">
      <c r="A307" s="3" t="str">
        <f t="shared" si="48"/>
        <v>|色|黒|レアリティ|神話レア|マナコスト|21|</v>
      </c>
      <c r="B307" s="3" t="s">
        <v>0</v>
      </c>
      <c r="C307" s="3" t="s">
        <v>83</v>
      </c>
      <c r="D307" s="7" t="s">
        <v>6</v>
      </c>
      <c r="E307" s="3" t="s">
        <v>83</v>
      </c>
      <c r="F307" s="3" t="str">
        <f>IF(R306=0,"",R306)</f>
        <v>黒</v>
      </c>
      <c r="G307" s="3" t="s">
        <v>83</v>
      </c>
      <c r="H307" s="7" t="s">
        <v>92</v>
      </c>
      <c r="I307" s="3" t="s">
        <v>83</v>
      </c>
      <c r="J307" s="3" t="str">
        <f>IF(T306=0,"",T306)</f>
        <v>神話レア</v>
      </c>
      <c r="K307" s="3" t="s">
        <v>83</v>
      </c>
      <c r="L307" s="7" t="s">
        <v>93</v>
      </c>
      <c r="M307" s="3" t="s">
        <v>83</v>
      </c>
      <c r="N307" s="3">
        <f>IF(V306=0,"",V306)</f>
        <v>21</v>
      </c>
      <c r="O307" s="3" t="s">
        <v>83</v>
      </c>
      <c r="Q307" s="12" t="s">
        <v>11</v>
      </c>
      <c r="R307" s="13" t="str">
        <f>INDEX(AL:AL,W304+1)</f>
        <v>クリーチャー</v>
      </c>
      <c r="S307" s="18" t="s">
        <v>94</v>
      </c>
      <c r="T307" s="13" t="str">
        <f>INDEX(AN:AN,W304+1)</f>
        <v>デーモン</v>
      </c>
      <c r="U307" s="13">
        <f>INDEX(AO:AO,W304+1)</f>
        <v>0</v>
      </c>
      <c r="V307" s="13">
        <f>INDEX(AP:AP,W304+1)</f>
        <v>0</v>
      </c>
      <c r="W307" s="19"/>
      <c r="X307" s="13" t="str">
        <f>INDEX(AZ:AZ,W304+1)</f>
        <v>飛行</v>
      </c>
      <c r="Y307" s="13" t="str">
        <f>INDEX(BA:BA,W304+1)</f>
        <v/>
      </c>
      <c r="Z307" s="13" t="str">
        <f>INDEX(BB:BB,W304+1)</f>
        <v/>
      </c>
      <c r="AA307" s="13">
        <f>INDEX(BC:BC,W304+1)</f>
        <v>0</v>
      </c>
      <c r="AC307" s="31"/>
      <c r="AD307" s="31"/>
      <c r="BF307" s="12" t="s">
        <v>0</v>
      </c>
    </row>
    <row r="308" spans="1:58">
      <c r="A308" s="3" t="str">
        <f t="shared" si="48"/>
        <v>|種別|クリーチャー|サブタイプ|デーモン|||</v>
      </c>
      <c r="B308" s="3" t="s">
        <v>0</v>
      </c>
      <c r="C308" s="3" t="s">
        <v>83</v>
      </c>
      <c r="D308" s="7" t="s">
        <v>11</v>
      </c>
      <c r="E308" s="3" t="s">
        <v>83</v>
      </c>
      <c r="F308" s="3" t="str">
        <f>IF(R307=0,"",R307)</f>
        <v>クリーチャー</v>
      </c>
      <c r="G308" s="3" t="s">
        <v>83</v>
      </c>
      <c r="H308" s="7" t="s">
        <v>104</v>
      </c>
      <c r="I308" s="3" t="s">
        <v>83</v>
      </c>
      <c r="J308" s="3" t="str">
        <f>IF(T307=0,"",T307)</f>
        <v>デーモン</v>
      </c>
      <c r="K308" s="3" t="s">
        <v>83</v>
      </c>
      <c r="L308" s="3" t="str">
        <f>IF(U307=0,"",U307)</f>
        <v/>
      </c>
      <c r="M308" s="3" t="s">
        <v>83</v>
      </c>
      <c r="N308" s="3" t="str">
        <f>IF(V307=0,"",V307)</f>
        <v/>
      </c>
      <c r="O308" s="3" t="s">
        <v>83</v>
      </c>
      <c r="Q308" s="12" t="s">
        <v>105</v>
      </c>
      <c r="R308" s="13" t="str">
        <f>INDEX(BD:BD,W304+1)</f>
        <v>飛行&amp;br;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amp;br;超過2：あなたがコントロールしていて破壊された最後のクリーチャーを戦場に戻す。</v>
      </c>
      <c r="S308" s="14"/>
      <c r="T308" s="14"/>
      <c r="U308" s="14"/>
      <c r="V308" s="15"/>
      <c r="W308" s="19"/>
      <c r="X308" s="11"/>
      <c r="Y308" s="11"/>
      <c r="Z308" s="11"/>
      <c r="AA308" s="33"/>
      <c r="AC308" s="31"/>
      <c r="AD308" s="31"/>
      <c r="BF308" s="12" t="s">
        <v>0</v>
      </c>
    </row>
    <row r="309" spans="1:58">
      <c r="A309" s="3" t="str">
        <f t="shared" si="48"/>
        <v>|テキスト|&gt;|&gt;|&gt;|&gt;|飛行&amp;br;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amp;br;超過2：あなたがコントロールしていて破壊された最後のクリーチャーを戦場に戻す。|</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飛行&amp;br;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amp;br;超過2：あなたがコントロールしていて破壊された最後のクリーチャーを戦場に戻す。</v>
      </c>
      <c r="O309" s="3" t="s">
        <v>83</v>
      </c>
      <c r="Q309" s="17" t="s">
        <v>27</v>
      </c>
      <c r="R309" s="13" t="str">
        <f>INDEX(BE:BE,W304+1)</f>
        <v>When this creature enters the battlefield, each other creature gets -4/-4 until the end of your turn.&amp;br;When a creature you control dies, Energize 1.&amp;br;Overload 2: The last creature you controlled that was Destroyed is Returned to the battlefield.</v>
      </c>
      <c r="S309" s="14" t="s">
        <v>324</v>
      </c>
      <c r="T309" s="13" t="str">
        <f>IF(X309="","",X309&amp;IF(Y309="",""," "&amp;Y309)&amp;IF(Z309="",""," "&amp;Z309)&amp;IF(AA309="",""," "&amp;AA309))</f>
        <v>Flying  </v>
      </c>
      <c r="U309" s="14"/>
      <c r="V309" s="15"/>
      <c r="W309" s="19" t="s">
        <v>116</v>
      </c>
      <c r="X309" s="12" t="str">
        <f t="shared" ref="X309:AA309" si="56">IF(ISERROR(IF(LEN(X308)&gt;1,X308,VLOOKUP(X307,$AC:$AD,2,FALSE))),"",IF(LEN(X308)&gt;1,X308,VLOOKUP(X307,$AC:$AD,2,FALSE)))</f>
        <v>Flying</v>
      </c>
      <c r="Y309" s="12" t="str">
        <f t="shared" si="56"/>
        <v/>
      </c>
      <c r="Z309" s="12" t="str">
        <f t="shared" si="56"/>
        <v/>
      </c>
      <c r="AA309" s="12" t="str">
        <f t="shared" si="56"/>
        <v> </v>
      </c>
      <c r="AC309" s="31"/>
      <c r="AD309" s="31"/>
      <c r="BF309" s="12" t="s">
        <v>0</v>
      </c>
    </row>
    <row r="310" spans="1:58">
      <c r="A310" s="3" t="str">
        <f t="shared" si="48"/>
        <v>|英テキスト|&gt;|&gt;|&gt;|&gt;|Flying  &amp;br;When this creature enters the battlefield, each other creature gets -4/-4 until the end of your turn.&amp;br;When a creature you control dies, Energize 1.&amp;br;Overload 2: The last creature you controlled that was Destroyed is Returned to the battlefield.|</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Flying  &amp;br;When this creature enters the battlefield, each other creature gets -4/-4 until the end of your turn.&amp;br;When a creature you control dies, Energize 1.&amp;br;Overload 2: The last creature you controlled that was Destroyed is Returned to the battlefield.</v>
      </c>
      <c r="O310" s="3" t="s">
        <v>83</v>
      </c>
      <c r="Q310" s="12" t="s">
        <v>18</v>
      </c>
      <c r="R310" s="13" t="str">
        <f>IF(INDEX(AX:AX,W304+1)="",0,INDEX(AX:AX,W304+1)&amp;"/"&amp;INDEX(AY:AY,W304+1))</f>
        <v>8/8</v>
      </c>
      <c r="S310" s="14"/>
      <c r="T310" s="14"/>
      <c r="U310" s="14"/>
      <c r="V310" s="15"/>
      <c r="W310" s="19"/>
      <c r="X310" s="12"/>
      <c r="Y310" s="31"/>
      <c r="Z310" s="31"/>
      <c r="AA310" s="32"/>
      <c r="AC310" s="31"/>
      <c r="AD310" s="31"/>
      <c r="BF310" s="12" t="s">
        <v>0</v>
      </c>
    </row>
    <row r="311" spans="1:58">
      <c r="A311" s="3" t="str">
        <f t="shared" si="48"/>
        <v>|PT|&gt;|8/8|シールド数|&gt;||</v>
      </c>
      <c r="B311" s="3" t="s">
        <v>0</v>
      </c>
      <c r="C311" s="3" t="s">
        <v>83</v>
      </c>
      <c r="D311" s="3" t="s">
        <v>18</v>
      </c>
      <c r="E311" s="3" t="s">
        <v>83</v>
      </c>
      <c r="F311" s="3" t="s">
        <v>115</v>
      </c>
      <c r="G311" s="3" t="s">
        <v>83</v>
      </c>
      <c r="H311" s="3" t="str">
        <f>IF(R310=0,"",R310)</f>
        <v>8/8</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*マリオネットの達人/Marionette Master</v>
      </c>
      <c r="B318" s="3" t="s">
        <v>0</v>
      </c>
      <c r="C318" s="3" t="str">
        <f>"*"&amp;R318&amp;"/"&amp;T318</f>
        <v>*マリオネットの達人/Marionette Master</v>
      </c>
      <c r="Q318" s="12" t="s">
        <v>9</v>
      </c>
      <c r="R318" s="13" t="str">
        <f>INDEX(AJ:AJ,W317+1)</f>
        <v>マリオネットの達人</v>
      </c>
      <c r="S318" s="14" t="s">
        <v>10</v>
      </c>
      <c r="T318" s="13" t="str">
        <f>INDEX(AK:AK,W317+1)</f>
        <v>Marionette Master</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黒</v>
      </c>
      <c r="S319" s="18" t="s">
        <v>7</v>
      </c>
      <c r="T319" s="13" t="str">
        <f>INDEX(AG:AG,W317+1)</f>
        <v>神話レア</v>
      </c>
      <c r="U319" s="18" t="s">
        <v>8</v>
      </c>
      <c r="V319" s="13">
        <f>INDEX(AI:AI,W317+1)</f>
        <v>15</v>
      </c>
      <c r="W319" s="19"/>
      <c r="X319" s="13" t="str">
        <f>INDEX(AQ:AQ,W317+1)</f>
        <v>このクリーチャーが戦場に出たとき、製造3を行う。</v>
      </c>
      <c r="Y319" s="31"/>
      <c r="Z319" s="31"/>
      <c r="AA319" s="32"/>
      <c r="AC319" s="14"/>
      <c r="AD319" s="14"/>
      <c r="BF319" s="12" t="s">
        <v>0</v>
      </c>
    </row>
    <row r="320" spans="1:58">
      <c r="A320" s="3" t="str">
        <f t="shared" si="48"/>
        <v>|色|黒|レアリティ|神話レア|マナコスト|15|</v>
      </c>
      <c r="B320" s="3" t="s">
        <v>0</v>
      </c>
      <c r="C320" s="3" t="s">
        <v>83</v>
      </c>
      <c r="D320" s="7" t="s">
        <v>6</v>
      </c>
      <c r="E320" s="3" t="s">
        <v>83</v>
      </c>
      <c r="F320" s="3" t="str">
        <f>IF(R319=0,"",R319)</f>
        <v>黒</v>
      </c>
      <c r="G320" s="3" t="s">
        <v>83</v>
      </c>
      <c r="H320" s="7" t="s">
        <v>92</v>
      </c>
      <c r="I320" s="3" t="s">
        <v>83</v>
      </c>
      <c r="J320" s="3" t="str">
        <f>IF(T319=0,"",T319)</f>
        <v>神話レア</v>
      </c>
      <c r="K320" s="3" t="s">
        <v>83</v>
      </c>
      <c r="L320" s="7" t="s">
        <v>93</v>
      </c>
      <c r="M320" s="3" t="s">
        <v>83</v>
      </c>
      <c r="N320" s="3">
        <f>IF(V319=0,"",V319)</f>
        <v>15</v>
      </c>
      <c r="O320" s="3" t="s">
        <v>83</v>
      </c>
      <c r="Q320" s="12" t="s">
        <v>11</v>
      </c>
      <c r="R320" s="13" t="str">
        <f>INDEX(AL:AL,W317+1)</f>
        <v>クリーチャー</v>
      </c>
      <c r="S320" s="18" t="s">
        <v>94</v>
      </c>
      <c r="T320" s="13" t="str">
        <f>INDEX(AN:AN,W317+1)</f>
        <v>人間</v>
      </c>
      <c r="U320" s="13" t="str">
        <f>INDEX(AO:AO,W317+1)</f>
        <v>工匠</v>
      </c>
      <c r="V320" s="13">
        <f>INDEX(AP:AP,W317+1)</f>
        <v>0</v>
      </c>
      <c r="W320" s="19"/>
      <c r="X320" s="13" t="str">
        <f>INDEX(AZ:AZ,W317+1)</f>
        <v>この</v>
      </c>
      <c r="Y320" s="13" t="str">
        <f>INDEX(BA:BA,W317+1)</f>
        <v/>
      </c>
      <c r="Z320" s="13" t="str">
        <f>INDEX(BB:BB,W317+1)</f>
        <v/>
      </c>
      <c r="AA320" s="13">
        <f>INDEX(BC:BC,W317+1)</f>
        <v>0</v>
      </c>
      <c r="AC320" s="31"/>
      <c r="AD320" s="31"/>
      <c r="BF320" s="12" t="s">
        <v>0</v>
      </c>
    </row>
    <row r="321" spans="1:58">
      <c r="A321" s="3" t="str">
        <f t="shared" si="48"/>
        <v>|種別|クリーチャー|サブタイプ|人間|工匠||</v>
      </c>
      <c r="B321" s="3" t="s">
        <v>0</v>
      </c>
      <c r="C321" s="3" t="s">
        <v>83</v>
      </c>
      <c r="D321" s="7" t="s">
        <v>11</v>
      </c>
      <c r="E321" s="3" t="s">
        <v>83</v>
      </c>
      <c r="F321" s="3" t="str">
        <f>IF(R320=0,"",R320)</f>
        <v>クリーチャー</v>
      </c>
      <c r="G321" s="3" t="s">
        <v>83</v>
      </c>
      <c r="H321" s="7" t="s">
        <v>104</v>
      </c>
      <c r="I321" s="3" t="s">
        <v>83</v>
      </c>
      <c r="J321" s="3" t="str">
        <f>IF(T320=0,"",T320)</f>
        <v>人間</v>
      </c>
      <c r="K321" s="3" t="s">
        <v>83</v>
      </c>
      <c r="L321" s="3" t="str">
        <f>IF(U320=0,"",U320)</f>
        <v>工匠</v>
      </c>
      <c r="M321" s="3" t="s">
        <v>83</v>
      </c>
      <c r="N321" s="3" t="str">
        <f>IF(V320=0,"",V320)</f>
        <v/>
      </c>
      <c r="O321" s="3" t="s">
        <v>83</v>
      </c>
      <c r="Q321" s="12" t="s">
        <v>105</v>
      </c>
      <c r="R321" s="13" t="str">
        <f>INDEX(BD:BD,W317+1)</f>
        <v>このクリーチャーが戦場に出たとき、製造3を行う。&amp;br;あなたがコントロールするサポートが破壊されたとき、対戦相手はこのクリーチャーのパワーに等しい点数のダメージを受ける。</v>
      </c>
      <c r="S321" s="14"/>
      <c r="T321" s="14"/>
      <c r="U321" s="14"/>
      <c r="V321" s="15"/>
      <c r="W321" s="19"/>
      <c r="X321" s="11"/>
      <c r="Y321" s="11"/>
      <c r="Z321" s="11"/>
      <c r="AA321" s="33"/>
      <c r="AC321" s="31"/>
      <c r="AD321" s="31"/>
      <c r="BF321" s="12" t="s">
        <v>0</v>
      </c>
    </row>
    <row r="322" spans="1:58">
      <c r="A322" s="3" t="str">
        <f t="shared" si="48"/>
        <v>|テキスト|&gt;|&gt;|&gt;|&gt;|このクリーチャーが戦場に出たとき、製造3を行う。&amp;br;あなたがコントロールするサポートが破壊されたとき、対戦相手はこのクリーチャーのパワーに等しい点数のダメージを受ける。|</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このクリーチャーが戦場に出たとき、製造3を行う。&amp;br;あなたがコントロールするサポートが破壊されたとき、対戦相手はこのクリーチャーのパワーに等しい点数のダメージを受ける。</v>
      </c>
      <c r="O322" s="3" t="s">
        <v>83</v>
      </c>
      <c r="Q322" s="17" t="s">
        <v>27</v>
      </c>
      <c r="R322" s="13" t="str">
        <f>INDEX(BE:BE,W317+1)</f>
        <v>When this creature enters the battlefield, Fabricate 3.&amp;br;When a Support you control is Destroyed, your opponent takes damage equal to this creature's Power.</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|英テキスト|&gt;|&gt;|&gt;|&gt;|When this creature enters the battlefield, Fabricate 3.&amp;br;When a Support you control is Destroyed, your opponent takes damage equal to this creature's Power.|</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When this creature enters the battlefield, Fabricate 3.&amp;br;When a Support you control is Destroyed, your opponent takes damage equal to this creature's Power.</v>
      </c>
      <c r="O323" s="3" t="s">
        <v>83</v>
      </c>
      <c r="Q323" s="12" t="s">
        <v>18</v>
      </c>
      <c r="R323" s="13" t="str">
        <f>IF(INDEX(AX:AX,W317+1)="",0,INDEX(AX:AX,W317+1)&amp;"/"&amp;INDEX(AY:AY,W317+1))</f>
        <v>4/4</v>
      </c>
      <c r="S323" s="14"/>
      <c r="T323" s="14"/>
      <c r="U323" s="14"/>
      <c r="V323" s="15"/>
      <c r="W323" s="19"/>
      <c r="X323" s="12"/>
      <c r="Y323" s="31"/>
      <c r="Z323" s="31"/>
      <c r="AA323" s="32"/>
      <c r="AC323" s="31"/>
      <c r="AD323" s="31"/>
      <c r="BF323" s="12" t="s">
        <v>0</v>
      </c>
    </row>
    <row r="324" spans="1:58">
      <c r="A324" s="3" t="str">
        <f t="shared" si="48"/>
        <v>|PT|&gt;|4/4|シールド数|&gt;||</v>
      </c>
      <c r="B324" s="3" t="s">
        <v>0</v>
      </c>
      <c r="C324" s="3" t="s">
        <v>83</v>
      </c>
      <c r="D324" s="3" t="s">
        <v>18</v>
      </c>
      <c r="E324" s="3" t="s">
        <v>83</v>
      </c>
      <c r="F324" s="3" t="s">
        <v>115</v>
      </c>
      <c r="G324" s="3" t="s">
        <v>83</v>
      </c>
      <c r="H324" s="3" t="str">
        <f>IF(R323=0,"",R323)</f>
        <v>4/4</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*害悪の機械巨人/Noxious Gearhulk</v>
      </c>
      <c r="B331" s="3" t="s">
        <v>0</v>
      </c>
      <c r="C331" s="3" t="str">
        <f>"*"&amp;R331&amp;"/"&amp;T331</f>
        <v>*害悪の機械巨人/Noxious Gearhulk</v>
      </c>
      <c r="Q331" s="12" t="s">
        <v>9</v>
      </c>
      <c r="R331" s="13" t="str">
        <f>INDEX(AJ:AJ,W330+1)</f>
        <v>害悪の機械巨人</v>
      </c>
      <c r="S331" s="14" t="s">
        <v>10</v>
      </c>
      <c r="T331" s="13" t="str">
        <f>INDEX(AK:AK,W330+1)</f>
        <v>Noxious Gearhulk</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黒</v>
      </c>
      <c r="S332" s="18" t="s">
        <v>7</v>
      </c>
      <c r="T332" s="13" t="str">
        <f>INDEX(AG:AG,W330+1)</f>
        <v>神話レア</v>
      </c>
      <c r="U332" s="18" t="s">
        <v>8</v>
      </c>
      <c r="V332" s="13">
        <f>INDEX(AI:AI,W330+1)</f>
        <v>18</v>
      </c>
      <c r="W332" s="19"/>
      <c r="X332" s="13" t="str">
        <f>INDEX(AQ:AQ,W330+1)</f>
        <v>ディフェンダー 威迫</v>
      </c>
      <c r="Y332" s="31"/>
      <c r="Z332" s="31"/>
      <c r="AA332" s="32"/>
      <c r="AC332" s="14"/>
      <c r="AD332" s="14"/>
      <c r="BF332" s="12" t="s">
        <v>0</v>
      </c>
    </row>
    <row r="333" spans="1:58">
      <c r="A333" s="3" t="str">
        <f t="shared" si="59"/>
        <v>|色|黒|レアリティ|神話レア|マナコスト|18|</v>
      </c>
      <c r="B333" s="3" t="s">
        <v>0</v>
      </c>
      <c r="C333" s="3" t="s">
        <v>83</v>
      </c>
      <c r="D333" s="7" t="s">
        <v>6</v>
      </c>
      <c r="E333" s="3" t="s">
        <v>83</v>
      </c>
      <c r="F333" s="3" t="str">
        <f>IF(R332=0,"",R332)</f>
        <v>黒</v>
      </c>
      <c r="G333" s="3" t="s">
        <v>83</v>
      </c>
      <c r="H333" s="7" t="s">
        <v>92</v>
      </c>
      <c r="I333" s="3" t="s">
        <v>83</v>
      </c>
      <c r="J333" s="3" t="str">
        <f>IF(T332=0,"",T332)</f>
        <v>神話レア</v>
      </c>
      <c r="K333" s="3" t="s">
        <v>83</v>
      </c>
      <c r="L333" s="7" t="s">
        <v>93</v>
      </c>
      <c r="M333" s="3" t="s">
        <v>83</v>
      </c>
      <c r="N333" s="3">
        <f>IF(V332=0,"",V332)</f>
        <v>18</v>
      </c>
      <c r="O333" s="3" t="s">
        <v>83</v>
      </c>
      <c r="Q333" s="12" t="s">
        <v>11</v>
      </c>
      <c r="R333" s="13" t="str">
        <f>INDEX(AL:AL,W330+1)</f>
        <v>クリーチャー</v>
      </c>
      <c r="S333" s="18" t="s">
        <v>94</v>
      </c>
      <c r="T333" s="13" t="str">
        <f>INDEX(AN:AN,W330+1)</f>
        <v>構築物</v>
      </c>
      <c r="U333" s="13">
        <f>INDEX(AO:AO,W330+1)</f>
        <v>0</v>
      </c>
      <c r="V333" s="13">
        <f>INDEX(AP:AP,W330+1)</f>
        <v>0</v>
      </c>
      <c r="W333" s="19"/>
      <c r="X333" s="13" t="str">
        <f>INDEX(AZ:AZ,W330+1)</f>
        <v>ディ</v>
      </c>
      <c r="Y333" s="13" t="str">
        <f>INDEX(BA:BA,W330+1)</f>
        <v>威迫</v>
      </c>
      <c r="Z333" s="13" t="str">
        <f>INDEX(BB:BB,W330+1)</f>
        <v/>
      </c>
      <c r="AA333" s="13">
        <f>INDEX(BC:BC,W330+1)</f>
        <v>0</v>
      </c>
      <c r="AC333" s="31"/>
      <c r="AD333" s="31"/>
      <c r="BF333" s="12" t="s">
        <v>0</v>
      </c>
    </row>
    <row r="334" spans="1:58">
      <c r="A334" s="3" t="str">
        <f t="shared" si="59"/>
        <v>|種別|クリーチャー|サブタイプ|構築物|||</v>
      </c>
      <c r="B334" s="3" t="s">
        <v>0</v>
      </c>
      <c r="C334" s="3" t="s">
        <v>83</v>
      </c>
      <c r="D334" s="7" t="s">
        <v>11</v>
      </c>
      <c r="E334" s="3" t="s">
        <v>83</v>
      </c>
      <c r="F334" s="3" t="str">
        <f>IF(R333=0,"",R333)</f>
        <v>クリーチャー</v>
      </c>
      <c r="G334" s="3" t="s">
        <v>83</v>
      </c>
      <c r="H334" s="7" t="s">
        <v>104</v>
      </c>
      <c r="I334" s="3" t="s">
        <v>83</v>
      </c>
      <c r="J334" s="3" t="str">
        <f>IF(T333=0,"",T333)</f>
        <v>構築物</v>
      </c>
      <c r="K334" s="3" t="s">
        <v>83</v>
      </c>
      <c r="L334" s="3" t="str">
        <f>IF(U333=0,"",U333)</f>
        <v/>
      </c>
      <c r="M334" s="3" t="s">
        <v>83</v>
      </c>
      <c r="N334" s="3" t="str">
        <f>IF(V333=0,"",V333)</f>
        <v/>
      </c>
      <c r="O334" s="3" t="s">
        <v>83</v>
      </c>
      <c r="Q334" s="12" t="s">
        <v>105</v>
      </c>
      <c r="R334" s="13" t="str">
        <f>INDEX(BD:BD,W330+1)</f>
        <v>ディフェンダー 威迫&amp;br;このクリーチャーが戦場に出たとき、クリーチャー1体を対象とし、それを破壊する。あなたは10点のライフを得る。</v>
      </c>
      <c r="S334" s="14"/>
      <c r="T334" s="14"/>
      <c r="U334" s="14"/>
      <c r="V334" s="15"/>
      <c r="W334" s="19"/>
      <c r="X334" s="11"/>
      <c r="Y334" s="11"/>
      <c r="Z334" s="11"/>
      <c r="AA334" s="33"/>
      <c r="AC334" s="31"/>
      <c r="AD334" s="31"/>
      <c r="BF334" s="12" t="s">
        <v>0</v>
      </c>
    </row>
    <row r="335" spans="1:58">
      <c r="A335" s="3" t="str">
        <f t="shared" si="59"/>
        <v>|テキスト|&gt;|&gt;|&gt;|&gt;|ディフェンダー 威迫&amp;br;このクリーチャーが戦場に出たとき、クリーチャー1体を対象とし、それを破壊する。あなたは10点のライフを得る。|</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ディフェンダー 威迫&amp;br;このクリーチャーが戦場に出たとき、クリーチャー1体を対象とし、それを破壊する。あなたは10点のライフを得る。</v>
      </c>
      <c r="O335" s="3" t="s">
        <v>83</v>
      </c>
      <c r="Q335" s="17" t="s">
        <v>27</v>
      </c>
      <c r="R335" s="13" t="str">
        <f>INDEX(BE:BE,W330+1)</f>
        <v>When this creature enters the battlefield, target creature is Destroyed and you gain 10 life.</v>
      </c>
      <c r="S335" s="14" t="s">
        <v>324</v>
      </c>
      <c r="T335" s="13" t="str">
        <f>IF(X335="","",X335&amp;IF(Y335="",""," "&amp;Y335)&amp;IF(Z335="",""," "&amp;Z335)&amp;IF(AA335="",""," "&amp;AA335))</f>
        <v>Defender  </v>
      </c>
      <c r="U335" s="14"/>
      <c r="V335" s="15"/>
      <c r="W335" s="19" t="s">
        <v>116</v>
      </c>
      <c r="X335" s="12" t="str">
        <f t="shared" ref="X335:AA335" si="61">IF(ISERROR(IF(LEN(X334)&gt;1,X334,VLOOKUP(X333,$AC:$AD,2,FALSE))),"",IF(LEN(X334)&gt;1,X334,VLOOKUP(X333,$AC:$AD,2,FALSE)))</f>
        <v>Defender</v>
      </c>
      <c r="Y335" s="12"/>
      <c r="Z335" s="12" t="str">
        <f t="shared" si="61"/>
        <v/>
      </c>
      <c r="AA335" s="12" t="str">
        <f t="shared" si="61"/>
        <v> </v>
      </c>
      <c r="AC335" s="31"/>
      <c r="AD335" s="31"/>
      <c r="BF335" s="12" t="s">
        <v>0</v>
      </c>
    </row>
    <row r="336" spans="1:58">
      <c r="A336" s="3" t="str">
        <f t="shared" si="59"/>
        <v>|英テキスト|&gt;|&gt;|&gt;|&gt;|Defender  &amp;br;When this creature enters the battlefield, target creature is Destroyed and you gain 10 life.|</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Defender  &amp;br;When this creature enters the battlefield, target creature is Destroyed and you gain 10 life.</v>
      </c>
      <c r="O336" s="3" t="s">
        <v>83</v>
      </c>
      <c r="Q336" s="12" t="s">
        <v>18</v>
      </c>
      <c r="R336" s="13" t="str">
        <f>IF(INDEX(AX:AX,W330+1)="",0,INDEX(AX:AX,W330+1)&amp;"/"&amp;INDEX(AY:AY,W330+1))</f>
        <v>8/8</v>
      </c>
      <c r="S336" s="14"/>
      <c r="T336" s="14"/>
      <c r="U336" s="14"/>
      <c r="V336" s="15"/>
      <c r="W336" s="19"/>
      <c r="X336" s="12"/>
      <c r="Y336" s="31"/>
      <c r="Z336" s="31"/>
      <c r="AA336" s="32"/>
      <c r="AC336" s="31"/>
      <c r="AD336" s="31"/>
      <c r="BF336" s="12" t="s">
        <v>0</v>
      </c>
    </row>
    <row r="337" spans="1:58">
      <c r="A337" s="3" t="str">
        <f t="shared" si="59"/>
        <v>|PT|&gt;|8/8|シールド数|&gt;||</v>
      </c>
      <c r="B337" s="3" t="s">
        <v>0</v>
      </c>
      <c r="C337" s="3" t="s">
        <v>83</v>
      </c>
      <c r="D337" s="3" t="s">
        <v>18</v>
      </c>
      <c r="E337" s="3" t="s">
        <v>83</v>
      </c>
      <c r="F337" s="3" t="s">
        <v>115</v>
      </c>
      <c r="G337" s="3" t="s">
        <v>83</v>
      </c>
      <c r="H337" s="3" t="str">
        <f>IF(R336=0,"",R336)</f>
        <v>8/8</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*組織の密売人/Syndicate Trafficker</v>
      </c>
      <c r="B344" s="3" t="s">
        <v>0</v>
      </c>
      <c r="C344" s="3" t="str">
        <f>"*"&amp;R344&amp;"/"&amp;T344</f>
        <v>*組織の密売人/Syndicate Trafficker</v>
      </c>
      <c r="Q344" s="12" t="s">
        <v>9</v>
      </c>
      <c r="R344" s="13" t="str">
        <f>INDEX(AJ:AJ,W343+1)</f>
        <v>組織の密売人</v>
      </c>
      <c r="S344" s="14" t="s">
        <v>10</v>
      </c>
      <c r="T344" s="13" t="str">
        <f>INDEX(AK:AK,W343+1)</f>
        <v>Syndicate Trafficker</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黒</v>
      </c>
      <c r="S345" s="18" t="s">
        <v>7</v>
      </c>
      <c r="T345" s="13" t="str">
        <f>INDEX(AG:AG,W343+1)</f>
        <v>神話レア</v>
      </c>
      <c r="U345" s="18" t="s">
        <v>8</v>
      </c>
      <c r="V345" s="13">
        <f>INDEX(AI:AI,W343+1)</f>
        <v>8</v>
      </c>
      <c r="W345" s="19"/>
      <c r="X345" s="13" t="str">
        <f>INDEX(AQ:AQ,W343+1)</f>
        <v>あなたがコントロールするサポートがボードから破壊されたとき、このクリーチャーは+2/+2の修整を受ける。</v>
      </c>
      <c r="Y345" s="31"/>
      <c r="Z345" s="31"/>
      <c r="AA345" s="32"/>
      <c r="AC345" s="14"/>
      <c r="AD345" s="14"/>
      <c r="BF345" s="12" t="s">
        <v>0</v>
      </c>
    </row>
    <row r="346" spans="1:58">
      <c r="A346" s="3" t="str">
        <f t="shared" si="59"/>
        <v>|色|黒|レアリティ|神話レア|マナコスト|8|</v>
      </c>
      <c r="B346" s="3" t="s">
        <v>0</v>
      </c>
      <c r="C346" s="3" t="s">
        <v>83</v>
      </c>
      <c r="D346" s="7" t="s">
        <v>6</v>
      </c>
      <c r="E346" s="3" t="s">
        <v>83</v>
      </c>
      <c r="F346" s="3" t="str">
        <f>IF(R345=0,"",R345)</f>
        <v>黒</v>
      </c>
      <c r="G346" s="3" t="s">
        <v>83</v>
      </c>
      <c r="H346" s="7" t="s">
        <v>92</v>
      </c>
      <c r="I346" s="3" t="s">
        <v>83</v>
      </c>
      <c r="J346" s="3" t="str">
        <f>IF(T345=0,"",T345)</f>
        <v>神話レア</v>
      </c>
      <c r="K346" s="3" t="s">
        <v>83</v>
      </c>
      <c r="L346" s="7" t="s">
        <v>93</v>
      </c>
      <c r="M346" s="3" t="s">
        <v>83</v>
      </c>
      <c r="N346" s="3">
        <f>IF(V345=0,"",V345)</f>
        <v>8</v>
      </c>
      <c r="O346" s="3" t="s">
        <v>83</v>
      </c>
      <c r="Q346" s="12" t="s">
        <v>11</v>
      </c>
      <c r="R346" s="13" t="str">
        <f>INDEX(AL:AL,W343+1)</f>
        <v>クリーチャー</v>
      </c>
      <c r="S346" s="18" t="s">
        <v>94</v>
      </c>
      <c r="T346" s="13" t="str">
        <f>INDEX(AN:AN,W343+1)</f>
        <v>霊基体</v>
      </c>
      <c r="U346" s="13" t="str">
        <f>INDEX(AO:AO,W343+1)</f>
        <v>ならず者</v>
      </c>
      <c r="V346" s="13">
        <f>INDEX(AP:AP,W343+1)</f>
        <v>0</v>
      </c>
      <c r="W346" s="19"/>
      <c r="X346" s="13" t="str">
        <f>INDEX(AZ:AZ,W343+1)</f>
        <v>あな</v>
      </c>
      <c r="Y346" s="13" t="str">
        <f>INDEX(BA:BA,W343+1)</f>
        <v/>
      </c>
      <c r="Z346" s="13" t="str">
        <f>INDEX(BB:BB,W343+1)</f>
        <v/>
      </c>
      <c r="AA346" s="13">
        <f>INDEX(BC:BC,W343+1)</f>
        <v>0</v>
      </c>
      <c r="AC346" s="31"/>
      <c r="AD346" s="31"/>
      <c r="BF346" s="12" t="s">
        <v>0</v>
      </c>
    </row>
    <row r="347" spans="1:58">
      <c r="A347" s="3" t="str">
        <f t="shared" si="59"/>
        <v>|種別|クリーチャー|サブタイプ|霊基体|ならず者||</v>
      </c>
      <c r="B347" s="3" t="s">
        <v>0</v>
      </c>
      <c r="C347" s="3" t="s">
        <v>83</v>
      </c>
      <c r="D347" s="7" t="s">
        <v>11</v>
      </c>
      <c r="E347" s="3" t="s">
        <v>83</v>
      </c>
      <c r="F347" s="3" t="str">
        <f>IF(R346=0,"",R346)</f>
        <v>クリーチャー</v>
      </c>
      <c r="G347" s="3" t="s">
        <v>83</v>
      </c>
      <c r="H347" s="7" t="s">
        <v>104</v>
      </c>
      <c r="I347" s="3" t="s">
        <v>83</v>
      </c>
      <c r="J347" s="3" t="str">
        <f>IF(T346=0,"",T346)</f>
        <v>霊基体</v>
      </c>
      <c r="K347" s="3" t="s">
        <v>83</v>
      </c>
      <c r="L347" s="3" t="str">
        <f>IF(U346=0,"",U346)</f>
        <v>ならず者</v>
      </c>
      <c r="M347" s="3" t="s">
        <v>83</v>
      </c>
      <c r="N347" s="3" t="str">
        <f>IF(V346=0,"",V346)</f>
        <v/>
      </c>
      <c r="O347" s="3" t="s">
        <v>83</v>
      </c>
      <c r="Q347" s="12" t="s">
        <v>105</v>
      </c>
      <c r="R347" s="13" t="str">
        <f>INDEX(BD:BD,W343+1)</f>
        <v>あなたがコントロールするサポートがボードから破壊されたとき、このクリーチャーは+2/+2の修整を受ける。</v>
      </c>
      <c r="S347" s="14"/>
      <c r="T347" s="14"/>
      <c r="U347" s="14"/>
      <c r="V347" s="15"/>
      <c r="W347" s="19"/>
      <c r="X347" s="11"/>
      <c r="Y347" s="11"/>
      <c r="Z347" s="11"/>
      <c r="AA347" s="33"/>
      <c r="AC347" s="31"/>
      <c r="AD347" s="31"/>
      <c r="BF347" s="12" t="s">
        <v>0</v>
      </c>
    </row>
    <row r="348" spans="1:58">
      <c r="A348" s="3" t="str">
        <f t="shared" si="59"/>
        <v>|テキスト|&gt;|&gt;|&gt;|&gt;|あなたがコントロールするサポートがボードから破壊されたとき、このクリーチャーは+2/+2の修整を受ける。|</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あなたがコントロールするサポートがボードから破壊されたとき、このクリーチャーは+2/+2の修整を受ける。</v>
      </c>
      <c r="O348" s="3" t="s">
        <v>83</v>
      </c>
      <c r="Q348" s="17" t="s">
        <v>27</v>
      </c>
      <c r="R348" s="13" t="str">
        <f>INDEX(BE:BE,W343+1)</f>
        <v>When a support is Destroyed from the board, this creature gets +2/+2.</v>
      </c>
      <c r="S348" s="14" t="s">
        <v>324</v>
      </c>
      <c r="T348" s="13" t="str">
        <f>IF(X348="","",X348&amp;IF(Y348="",""," "&amp;Y348)&amp;IF(Z348="",""," "&amp;Z348)&amp;IF(AA348="",""," "&amp;AA348))</f>
        <v/>
      </c>
      <c r="U348" s="14"/>
      <c r="V348" s="15"/>
      <c r="W348" s="19" t="s">
        <v>116</v>
      </c>
      <c r="X348" s="12" t="str">
        <f t="shared" ref="X348:AA348" si="63">IF(ISERROR(IF(LEN(X347)&gt;1,X347,VLOOKUP(X346,$AC:$AD,2,FALSE))),"",IF(LEN(X347)&gt;1,X347,VLOOKUP(X346,$AC:$AD,2,FALSE)))</f>
        <v/>
      </c>
      <c r="Y348" s="12" t="str">
        <f t="shared" si="63"/>
        <v/>
      </c>
      <c r="Z348" s="12" t="str">
        <f t="shared" si="63"/>
        <v/>
      </c>
      <c r="AA348" s="12" t="str">
        <f t="shared" si="63"/>
        <v> </v>
      </c>
      <c r="AC348" s="31"/>
      <c r="AD348" s="31"/>
      <c r="BF348" s="12" t="s">
        <v>0</v>
      </c>
    </row>
    <row r="349" spans="1:58">
      <c r="A349" s="3" t="str">
        <f t="shared" si="59"/>
        <v>|英テキスト|&gt;|&gt;|&gt;|&gt;|When a support is Destroyed from the board, this creature gets +2/+2.|</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When a support is Destroyed from the board, this creature gets +2/+2.</v>
      </c>
      <c r="O349" s="3" t="s">
        <v>83</v>
      </c>
      <c r="Q349" s="12" t="s">
        <v>18</v>
      </c>
      <c r="R349" s="13" t="str">
        <f>IF(INDEX(AX:AX,W343+1)="",0,INDEX(AX:AX,W343+1)&amp;"/"&amp;INDEX(AY:AY,W343+1))</f>
        <v>2/2</v>
      </c>
      <c r="S349" s="14"/>
      <c r="T349" s="14"/>
      <c r="U349" s="14"/>
      <c r="V349" s="15"/>
      <c r="W349" s="19"/>
      <c r="X349" s="12"/>
      <c r="Y349" s="31"/>
      <c r="Z349" s="31"/>
      <c r="AA349" s="32"/>
      <c r="AC349" s="31"/>
      <c r="AD349" s="31"/>
      <c r="BF349" s="12" t="s">
        <v>0</v>
      </c>
    </row>
    <row r="350" spans="1:58">
      <c r="A350" s="3" t="str">
        <f t="shared" si="59"/>
        <v>|PT|&gt;|2/2|シールド数|&gt;||</v>
      </c>
      <c r="B350" s="3" t="s">
        <v>0</v>
      </c>
      <c r="C350" s="3" t="s">
        <v>83</v>
      </c>
      <c r="D350" s="3" t="s">
        <v>18</v>
      </c>
      <c r="E350" s="3" t="s">
        <v>83</v>
      </c>
      <c r="F350" s="3" t="s">
        <v>115</v>
      </c>
      <c r="G350" s="3" t="s">
        <v>83</v>
      </c>
      <c r="H350" s="3" t="str">
        <f>IF(R349=0,"",R349)</f>
        <v>2/2</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黒</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59"/>
        <v>|色|黒|レアリティ||マナコスト||</v>
      </c>
      <c r="B359" s="3" t="s">
        <v>0</v>
      </c>
      <c r="C359" s="3" t="s">
        <v>83</v>
      </c>
      <c r="D359" s="7" t="s">
        <v>6</v>
      </c>
      <c r="E359" s="3" t="s">
        <v>83</v>
      </c>
      <c r="F359" s="3" t="str">
        <f>IF(R358=0,"",R358)</f>
        <v>黒</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59"/>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59"/>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5">IF(ISERROR(IF(LEN(X360)&gt;1,X360,VLOOKUP(X359,$AC:$AD,2,FALSE))),"",IF(LEN(X360)&gt;1,X360,VLOOKUP(X359,$AC:$AD,2,FALSE)))</f>
        <v/>
      </c>
      <c r="Y361" s="12" t="str">
        <f t="shared" si="65"/>
        <v/>
      </c>
      <c r="Z361" s="12" t="str">
        <f t="shared" si="65"/>
        <v/>
      </c>
      <c r="AA361" s="12" t="str">
        <f t="shared" si="65"/>
        <v> </v>
      </c>
      <c r="AC361" s="31"/>
      <c r="AD361" s="31"/>
      <c r="BF361" s="12" t="s">
        <v>0</v>
      </c>
    </row>
    <row r="362" spans="1:58">
      <c r="A362" s="3" t="str">
        <f t="shared" si="59"/>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59"/>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黒</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59"/>
        <v>|色|黒|レアリティ||マナコスト||</v>
      </c>
      <c r="B372" s="3" t="s">
        <v>0</v>
      </c>
      <c r="C372" s="3" t="s">
        <v>83</v>
      </c>
      <c r="D372" s="7" t="s">
        <v>6</v>
      </c>
      <c r="E372" s="3" t="s">
        <v>83</v>
      </c>
      <c r="F372" s="3" t="str">
        <f>IF(R371=0,"",R371)</f>
        <v>黒</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59"/>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59"/>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67">IF(ISERROR(IF(LEN(X373)&gt;1,X373,VLOOKUP(X372,$AC:$AD,2,FALSE))),"",IF(LEN(X373)&gt;1,X373,VLOOKUP(X372,$AC:$AD,2,FALSE)))</f>
        <v/>
      </c>
      <c r="Y374" s="12" t="str">
        <f t="shared" si="67"/>
        <v/>
      </c>
      <c r="Z374" s="12" t="str">
        <f t="shared" si="67"/>
        <v/>
      </c>
      <c r="AA374" s="12" t="str">
        <f t="shared" si="67"/>
        <v> </v>
      </c>
      <c r="AC374" s="31"/>
      <c r="AD374" s="31"/>
      <c r="BF374" s="12" t="s">
        <v>0</v>
      </c>
    </row>
    <row r="375" spans="1:58">
      <c r="A375" s="3" t="str">
        <f t="shared" si="59"/>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59"/>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黒</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59"/>
        <v>|色|黒|レアリティ||マナコスト||</v>
      </c>
      <c r="B385" s="3" t="s">
        <v>0</v>
      </c>
      <c r="C385" s="3" t="s">
        <v>83</v>
      </c>
      <c r="D385" s="7" t="s">
        <v>6</v>
      </c>
      <c r="E385" s="3" t="s">
        <v>83</v>
      </c>
      <c r="F385" s="3" t="str">
        <f>IF(R384=0,"",R384)</f>
        <v>黒</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59"/>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59"/>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黒</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0"/>
        <v>|色|黒|レアリティ||マナコスト||</v>
      </c>
      <c r="B398" s="3" t="s">
        <v>0</v>
      </c>
      <c r="C398" s="3" t="s">
        <v>83</v>
      </c>
      <c r="D398" s="7" t="s">
        <v>6</v>
      </c>
      <c r="E398" s="3" t="s">
        <v>83</v>
      </c>
      <c r="F398" s="3" t="str">
        <f>IF(R397=0,"",R397)</f>
        <v>黒</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0"/>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0"/>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黒</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0"/>
        <v>|色|黒|レアリティ||マナコスト||</v>
      </c>
      <c r="B411" s="3" t="s">
        <v>0</v>
      </c>
      <c r="C411" s="3" t="s">
        <v>83</v>
      </c>
      <c r="D411" s="7" t="s">
        <v>6</v>
      </c>
      <c r="E411" s="3" t="s">
        <v>83</v>
      </c>
      <c r="F411" s="3" t="str">
        <f>IF(R410=0,"",R410)</f>
        <v>黒</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0"/>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0"/>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4">IF(ISERROR(IF(LEN(X412)&gt;1,X412,VLOOKUP(X411,$AC:$AD,2,FALSE))),"",IF(LEN(X412)&gt;1,X412,VLOOKUP(X411,$AC:$AD,2,FALSE)))</f>
        <v/>
      </c>
      <c r="Y413" s="12" t="str">
        <f t="shared" si="74"/>
        <v/>
      </c>
      <c r="Z413" s="12" t="str">
        <f t="shared" si="74"/>
        <v/>
      </c>
      <c r="AA413" s="12" t="str">
        <f t="shared" si="74"/>
        <v> </v>
      </c>
      <c r="AC413" s="31"/>
      <c r="AD413" s="31"/>
      <c r="BF413" s="12" t="s">
        <v>0</v>
      </c>
    </row>
    <row r="414" spans="1:58">
      <c r="A414" s="3" t="str">
        <f t="shared" si="70"/>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0"/>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黒</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0"/>
        <v>|色|黒|レアリティ||マナコスト||</v>
      </c>
      <c r="B424" s="3" t="s">
        <v>0</v>
      </c>
      <c r="C424" s="3" t="s">
        <v>83</v>
      </c>
      <c r="D424" s="7" t="s">
        <v>6</v>
      </c>
      <c r="E424" s="3" t="s">
        <v>83</v>
      </c>
      <c r="F424" s="3" t="str">
        <f>IF(R423=0,"",R423)</f>
        <v>黒</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0"/>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0"/>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6">IF(ISERROR(IF(LEN(X425)&gt;1,X425,VLOOKUP(X424,$AC:$AD,2,FALSE))),"",IF(LEN(X425)&gt;1,X425,VLOOKUP(X424,$AC:$AD,2,FALSE)))</f>
        <v/>
      </c>
      <c r="Y426" s="12" t="str">
        <f t="shared" si="76"/>
        <v/>
      </c>
      <c r="Z426" s="12" t="str">
        <f t="shared" si="76"/>
        <v/>
      </c>
      <c r="AA426" s="12" t="str">
        <f t="shared" si="76"/>
        <v> </v>
      </c>
      <c r="AC426" s="31"/>
      <c r="AD426" s="31"/>
      <c r="BF426" s="12" t="s">
        <v>0</v>
      </c>
    </row>
    <row r="427" spans="1:58">
      <c r="A427" s="3" t="str">
        <f t="shared" si="70"/>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0"/>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黒</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0"/>
        <v>|色|黒|レアリティ||マナコスト||</v>
      </c>
      <c r="B437" s="3" t="s">
        <v>0</v>
      </c>
      <c r="C437" s="3" t="s">
        <v>83</v>
      </c>
      <c r="D437" s="7" t="s">
        <v>6</v>
      </c>
      <c r="E437" s="3" t="s">
        <v>83</v>
      </c>
      <c r="F437" s="3" t="str">
        <f>IF(R436=0,"",R436)</f>
        <v>黒</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0"/>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0"/>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78">IF(ISERROR(IF(LEN(X438)&gt;1,X438,VLOOKUP(X437,$AC:$AD,2,FALSE))),"",IF(LEN(X438)&gt;1,X438,VLOOKUP(X437,$AC:$AD,2,FALSE)))</f>
        <v/>
      </c>
      <c r="Y439" s="12" t="str">
        <f t="shared" si="78"/>
        <v/>
      </c>
      <c r="Z439" s="12" t="str">
        <f t="shared" si="78"/>
        <v/>
      </c>
      <c r="AA439" s="12" t="str">
        <f t="shared" si="78"/>
        <v> </v>
      </c>
      <c r="AC439" s="31"/>
      <c r="AD439" s="31"/>
      <c r="BF439" s="12" t="s">
        <v>0</v>
      </c>
    </row>
    <row r="440" spans="1:58">
      <c r="A440" s="3" t="str">
        <f t="shared" si="70"/>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0"/>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黒</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0"/>
        <v>|色|黒|レアリティ||マナコスト||</v>
      </c>
      <c r="B450" s="3" t="s">
        <v>0</v>
      </c>
      <c r="C450" s="3" t="s">
        <v>83</v>
      </c>
      <c r="D450" s="7" t="s">
        <v>6</v>
      </c>
      <c r="E450" s="3" t="s">
        <v>83</v>
      </c>
      <c r="F450" s="3" t="str">
        <f>IF(R449=0,"",R449)</f>
        <v>黒</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0"/>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0"/>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0">IF(ISERROR(IF(LEN(X451)&gt;1,X451,VLOOKUP(X450,$AC:$AD,2,FALSE))),"",IF(LEN(X451)&gt;1,X451,VLOOKUP(X450,$AC:$AD,2,FALSE)))</f>
        <v/>
      </c>
      <c r="Y452" s="12" t="str">
        <f t="shared" si="80"/>
        <v/>
      </c>
      <c r="Z452" s="12" t="str">
        <f t="shared" si="80"/>
        <v/>
      </c>
      <c r="AA452" s="12" t="str">
        <f t="shared" si="80"/>
        <v> </v>
      </c>
      <c r="AC452" s="31"/>
      <c r="AD452" s="31"/>
      <c r="BF452" s="12" t="s">
        <v>0</v>
      </c>
    </row>
    <row r="453" spans="1:58">
      <c r="A453" s="3" t="str">
        <f t="shared" si="70"/>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黒</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1"/>
        <v>|色|黒|レアリティ||マナコスト||</v>
      </c>
      <c r="B463" s="3" t="s">
        <v>0</v>
      </c>
      <c r="C463" s="3" t="s">
        <v>83</v>
      </c>
      <c r="D463" s="7" t="s">
        <v>6</v>
      </c>
      <c r="E463" s="3" t="s">
        <v>83</v>
      </c>
      <c r="F463" s="3" t="str">
        <f>IF(R462=0,"",R462)</f>
        <v>黒</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1"/>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1"/>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3">IF(ISERROR(IF(LEN(X464)&gt;1,X464,VLOOKUP(X463,$AC:$AD,2,FALSE))),"",IF(LEN(X464)&gt;1,X464,VLOOKUP(X463,$AC:$AD,2,FALSE)))</f>
        <v/>
      </c>
      <c r="Y465" s="12" t="str">
        <f t="shared" si="83"/>
        <v/>
      </c>
      <c r="Z465" s="12" t="str">
        <f t="shared" si="83"/>
        <v/>
      </c>
      <c r="AA465" s="12" t="str">
        <f t="shared" si="83"/>
        <v> </v>
      </c>
      <c r="AC465" s="31"/>
      <c r="AD465" s="31"/>
      <c r="BF465" s="12" t="s">
        <v>0</v>
      </c>
    </row>
    <row r="466" spans="1:58">
      <c r="A466" s="3" t="str">
        <f t="shared" si="81"/>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1"/>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黒</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1"/>
        <v>|色|黒|レアリティ||マナコスト||</v>
      </c>
      <c r="B476" s="3" t="s">
        <v>0</v>
      </c>
      <c r="C476" s="3" t="s">
        <v>83</v>
      </c>
      <c r="D476" s="7" t="s">
        <v>6</v>
      </c>
      <c r="E476" s="3" t="s">
        <v>83</v>
      </c>
      <c r="F476" s="3" t="str">
        <f>IF(R475=0,"",R475)</f>
        <v>黒</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1"/>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1"/>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1"/>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黒</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1"/>
        <v>|色|黒|レアリティ||マナコスト||</v>
      </c>
      <c r="B489" s="3" t="s">
        <v>0</v>
      </c>
      <c r="C489" s="3" t="s">
        <v>83</v>
      </c>
      <c r="D489" s="7" t="s">
        <v>6</v>
      </c>
      <c r="E489" s="3" t="s">
        <v>83</v>
      </c>
      <c r="F489" s="3" t="str">
        <f>IF(R488=0,"",R488)</f>
        <v>黒</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1"/>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1"/>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87">IF(ISERROR(IF(LEN(X490)&gt;1,X490,VLOOKUP(X489,$AC:$AD,2,FALSE))),"",IF(LEN(X490)&gt;1,X490,VLOOKUP(X489,$AC:$AD,2,FALSE)))</f>
        <v/>
      </c>
      <c r="Y491" s="12" t="str">
        <f t="shared" si="87"/>
        <v/>
      </c>
      <c r="Z491" s="12" t="str">
        <f t="shared" si="87"/>
        <v/>
      </c>
      <c r="AA491" s="12" t="str">
        <f t="shared" si="87"/>
        <v> </v>
      </c>
      <c r="AC491" s="31"/>
      <c r="AD491" s="31"/>
      <c r="BF491" s="12" t="s">
        <v>0</v>
      </c>
    </row>
    <row r="492" spans="1:58">
      <c r="A492" s="3" t="str">
        <f t="shared" si="81"/>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1"/>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黒</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1"/>
        <v>|色|黒|レアリティ||マナコスト||</v>
      </c>
      <c r="B502" s="3" t="s">
        <v>0</v>
      </c>
      <c r="C502" s="3" t="s">
        <v>83</v>
      </c>
      <c r="D502" s="7" t="s">
        <v>6</v>
      </c>
      <c r="E502" s="3" t="s">
        <v>83</v>
      </c>
      <c r="F502" s="3" t="str">
        <f>IF(R501=0,"",R501)</f>
        <v>黒</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1"/>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1"/>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1"/>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黒</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1"/>
        <v>|色|黒|レアリティ||マナコスト||</v>
      </c>
      <c r="B515" s="3" t="s">
        <v>0</v>
      </c>
      <c r="C515" s="3" t="s">
        <v>83</v>
      </c>
      <c r="D515" s="7" t="s">
        <v>6</v>
      </c>
      <c r="E515" s="3" t="s">
        <v>83</v>
      </c>
      <c r="F515" s="3" t="str">
        <f>IF(R514=0,"",R514)</f>
        <v>黒</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1"/>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1"/>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2"/>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黒</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2"/>
        <v>|色|黒|レアリティ||マナコスト||</v>
      </c>
      <c r="B528" s="3" t="s">
        <v>0</v>
      </c>
      <c r="C528" s="3" t="s">
        <v>83</v>
      </c>
      <c r="D528" s="7" t="s">
        <v>6</v>
      </c>
      <c r="E528" s="3" t="s">
        <v>83</v>
      </c>
      <c r="F528" s="3" t="str">
        <f>IF(R527=0,"",R527)</f>
        <v>黒</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2"/>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2"/>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黒</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2"/>
        <v>|色|黒|レアリティ||マナコスト||</v>
      </c>
      <c r="B541" s="3" t="s">
        <v>0</v>
      </c>
      <c r="C541" s="3" t="s">
        <v>83</v>
      </c>
      <c r="D541" s="7" t="s">
        <v>6</v>
      </c>
      <c r="E541" s="3" t="s">
        <v>83</v>
      </c>
      <c r="F541" s="3" t="str">
        <f>IF(R540=0,"",R540)</f>
        <v>黒</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2"/>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2"/>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6">IF(ISERROR(IF(LEN(X542)&gt;1,X542,VLOOKUP(X541,$AC:$AD,2,FALSE))),"",IF(LEN(X542)&gt;1,X542,VLOOKUP(X541,$AC:$AD,2,FALSE)))</f>
        <v/>
      </c>
      <c r="Y543" s="12" t="str">
        <f t="shared" si="96"/>
        <v/>
      </c>
      <c r="Z543" s="12" t="str">
        <f t="shared" si="96"/>
        <v/>
      </c>
      <c r="AA543" s="12" t="str">
        <f t="shared" si="96"/>
        <v> </v>
      </c>
      <c r="AC543" s="31"/>
      <c r="AD543" s="31"/>
      <c r="BF543" s="12" t="s">
        <v>0</v>
      </c>
    </row>
    <row r="544" spans="1:58">
      <c r="A544" s="3" t="str">
        <f t="shared" si="92"/>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2"/>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黒</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2"/>
        <v>|色|黒|レアリティ||マナコスト||</v>
      </c>
      <c r="B554" s="3" t="s">
        <v>0</v>
      </c>
      <c r="C554" s="3" t="s">
        <v>83</v>
      </c>
      <c r="D554" s="7" t="s">
        <v>6</v>
      </c>
      <c r="E554" s="3" t="s">
        <v>83</v>
      </c>
      <c r="F554" s="3" t="str">
        <f>IF(R553=0,"",R553)</f>
        <v>黒</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2"/>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2"/>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2"/>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黒</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2"/>
        <v>|色|黒|レアリティ||マナコスト||</v>
      </c>
      <c r="B567" s="3" t="s">
        <v>0</v>
      </c>
      <c r="C567" s="3" t="s">
        <v>83</v>
      </c>
      <c r="D567" s="7" t="s">
        <v>6</v>
      </c>
      <c r="E567" s="3" t="s">
        <v>83</v>
      </c>
      <c r="F567" s="3" t="str">
        <f>IF(R566=0,"",R566)</f>
        <v>黒</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2"/>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2"/>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黒</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|色|黒|レアリティ||マナコスト||</v>
      </c>
      <c r="B580" s="3" t="s">
        <v>0</v>
      </c>
      <c r="C580" s="3" t="s">
        <v>83</v>
      </c>
      <c r="D580" s="7" t="s">
        <v>6</v>
      </c>
      <c r="E580" s="3" t="s">
        <v>83</v>
      </c>
      <c r="F580" s="3" t="str">
        <f>IF(R579=0,"",R579)</f>
        <v>黒</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黒</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|色|黒|レアリティ||マナコスト||</v>
      </c>
      <c r="B593" s="3" t="s">
        <v>0</v>
      </c>
      <c r="C593" s="3" t="s">
        <v>83</v>
      </c>
      <c r="D593" s="7" t="s">
        <v>6</v>
      </c>
      <c r="E593" s="3" t="s">
        <v>83</v>
      </c>
      <c r="F593" s="3" t="str">
        <f>IF(R592=0,"",R592)</f>
        <v>黒</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黒</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|色|黒|レアリティ||マナコスト||</v>
      </c>
      <c r="B606" s="3" t="s">
        <v>0</v>
      </c>
      <c r="C606" s="3" t="s">
        <v>83</v>
      </c>
      <c r="D606" s="7" t="s">
        <v>6</v>
      </c>
      <c r="E606" s="3" t="s">
        <v>83</v>
      </c>
      <c r="F606" s="3" t="str">
        <f>IF(R605=0,"",R605)</f>
        <v>黒</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黒</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|色|黒|レアリティ||マナコスト||</v>
      </c>
      <c r="B619" s="3" t="s">
        <v>0</v>
      </c>
      <c r="C619" s="3" t="s">
        <v>83</v>
      </c>
      <c r="D619" s="7" t="s">
        <v>6</v>
      </c>
      <c r="E619" s="3" t="s">
        <v>83</v>
      </c>
      <c r="F619" s="3" t="str">
        <f>IF(R618=0,"",R618)</f>
        <v>黒</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黒</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|色|黒|レアリティ||マナコスト||</v>
      </c>
      <c r="B632" s="3" t="s">
        <v>0</v>
      </c>
      <c r="C632" s="3" t="s">
        <v>83</v>
      </c>
      <c r="D632" s="7" t="s">
        <v>6</v>
      </c>
      <c r="E632" s="3" t="s">
        <v>83</v>
      </c>
      <c r="F632" s="3" t="str">
        <f>IF(R631=0,"",R631)</f>
        <v>黒</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黒</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|色|黒|レアリティ||マナコスト||</v>
      </c>
      <c r="B645" s="3" t="s">
        <v>0</v>
      </c>
      <c r="C645" s="3" t="s">
        <v>83</v>
      </c>
      <c r="D645" s="7" t="s">
        <v>6</v>
      </c>
      <c r="E645" s="3" t="s">
        <v>83</v>
      </c>
      <c r="F645" s="3" t="str">
        <f>IF(R644=0,"",R644)</f>
        <v>黒</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Y13" sqref="AY13"/>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42</v>
      </c>
      <c r="AG2" s="4" t="s">
        <v>31</v>
      </c>
      <c r="AH2" s="4"/>
      <c r="AI2" s="4">
        <v>12</v>
      </c>
      <c r="AJ2" s="4" t="s">
        <v>652</v>
      </c>
      <c r="AK2" s="4" t="s">
        <v>430</v>
      </c>
      <c r="AL2" s="4" t="s">
        <v>34</v>
      </c>
      <c r="AM2" s="4"/>
      <c r="AN2" s="4" t="s">
        <v>69</v>
      </c>
      <c r="AO2" s="4" t="s">
        <v>36</v>
      </c>
      <c r="AP2" s="4"/>
      <c r="AQ2" s="4" t="s">
        <v>653</v>
      </c>
      <c r="AR2" s="4"/>
      <c r="AS2" s="4"/>
      <c r="AT2" s="40">
        <v>42738</v>
      </c>
      <c r="AU2" s="4"/>
      <c r="AV2" s="4"/>
      <c r="AW2" s="4"/>
      <c r="AX2" s="4">
        <v>1</v>
      </c>
      <c r="AY2" s="4">
        <v>3</v>
      </c>
      <c r="AZ2" s="4" t="str">
        <f t="shared" ref="AZ2:AZ51" si="0">LEFT(AQ2,2)</f>
        <v>あな</v>
      </c>
      <c r="BA2" s="4" t="str">
        <f t="shared" ref="BA2:BA51" si="1">IF(ISERROR(FIND(" ",AQ2)),"",MID(AQ2,FIND(" ",AQ2)+1,2))</f>
        <v/>
      </c>
      <c r="BB2" s="4" t="str">
        <f t="shared" ref="BB2:BB51" si="2">IF(LEN(BA2)&gt;1,IF(ISERROR(FIND(" ",AQ2,FIND(" ",AQ2)+1)),"",MID(AQ2,FIND(" ",AQ2)+4,2)),"")</f>
        <v/>
      </c>
      <c r="BC2" s="4"/>
      <c r="BD2" s="4" t="str">
        <f t="shared" ref="BD2:BD51" si="3">IF(AQ2="","",AQ2&amp;IF(AR2="","","&amp;br;"&amp;AR2)&amp;IF(AS2="","","&amp;br;"&amp;AS2))</f>
        <v>あなたがコントロールするサポートがボードに出たとき、対戦相手は1点のダメージを受ける。</v>
      </c>
      <c r="BE2" s="33" t="str">
        <f>IF(AK2="","",VLOOKUP(AK2,BH:BJ,3,FALSE))</f>
        <v>When a support you control enters the board, your opponent takes 1 damage.</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42</v>
      </c>
      <c r="AG3" s="4" t="s">
        <v>31</v>
      </c>
      <c r="AH3" s="4"/>
      <c r="AI3" s="4">
        <v>9</v>
      </c>
      <c r="AJ3" s="4" t="s">
        <v>654</v>
      </c>
      <c r="AK3" s="4" t="s">
        <v>443</v>
      </c>
      <c r="AL3" s="4" t="s">
        <v>34</v>
      </c>
      <c r="AM3" s="4"/>
      <c r="AN3" s="4" t="s">
        <v>655</v>
      </c>
      <c r="AO3" s="4"/>
      <c r="AP3" s="4"/>
      <c r="AQ3" s="4" t="s">
        <v>656</v>
      </c>
      <c r="AR3" s="4"/>
      <c r="AS3" s="4"/>
      <c r="AT3" s="40">
        <v>42736</v>
      </c>
      <c r="AU3" s="4"/>
      <c r="AV3" s="4"/>
      <c r="AW3" s="4"/>
      <c r="AX3" s="4">
        <v>1</v>
      </c>
      <c r="AY3" s="4">
        <v>1</v>
      </c>
      <c r="AZ3" s="4" t="str">
        <f t="shared" si="0"/>
        <v>この</v>
      </c>
      <c r="BA3" s="4" t="str">
        <f t="shared" si="1"/>
        <v/>
      </c>
      <c r="BB3" s="4" t="str">
        <f t="shared" si="2"/>
        <v/>
      </c>
      <c r="BC3" s="4"/>
      <c r="BD3" s="4" t="str">
        <f t="shared" si="3"/>
        <v>このクリーチャーが死亡したとき、対戦相手がコントロールする最初のサポートを破壊する。</v>
      </c>
      <c r="BE3" s="33" t="str">
        <f>IF(AK3="","",VLOOKUP(AK3,BH:BJ,3,FALSE))</f>
        <v>When this creature dies, a support your opponent controls is Destroyed.</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42</v>
      </c>
      <c r="AG4" s="4" t="s">
        <v>31</v>
      </c>
      <c r="AH4" s="4"/>
      <c r="AI4" s="4">
        <v>5</v>
      </c>
      <c r="AJ4" s="4" t="s">
        <v>657</v>
      </c>
      <c r="AK4" s="4" t="s">
        <v>451</v>
      </c>
      <c r="AL4" s="4" t="s">
        <v>34</v>
      </c>
      <c r="AM4" s="4"/>
      <c r="AN4" s="4" t="s">
        <v>655</v>
      </c>
      <c r="AO4" s="4"/>
      <c r="AP4" s="4"/>
      <c r="AQ4" s="4" t="s">
        <v>658</v>
      </c>
      <c r="AR4" s="4"/>
      <c r="AS4" s="4"/>
      <c r="AT4" s="40">
        <v>42737</v>
      </c>
      <c r="AU4" s="4"/>
      <c r="AV4" s="4"/>
      <c r="AW4" s="4"/>
      <c r="AX4" s="4">
        <v>1</v>
      </c>
      <c r="AY4" s="4">
        <v>2</v>
      </c>
      <c r="AZ4" s="4" t="str">
        <f t="shared" si="0"/>
        <v>あな</v>
      </c>
      <c r="BA4" s="4" t="str">
        <f t="shared" si="1"/>
        <v/>
      </c>
      <c r="BB4" s="4" t="str">
        <f t="shared" si="2"/>
        <v/>
      </c>
      <c r="BC4" s="4"/>
      <c r="BD4" s="4" t="str">
        <f t="shared" si="3"/>
        <v>あなたがコントロールするサポートがボードに出たとき、あなたのターン終了時まで、このクリーチャーは+2/0の修整を受けるとともにトランプルを得る。</v>
      </c>
      <c r="BE4" s="33" t="str">
        <f>IF(AK4="","",VLOOKUP(AK4,BH:BJ,3,FALSE))</f>
        <v>When a support you control enters the board, this creature gets +2/0 and Trample until the end of your turn.</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42</v>
      </c>
      <c r="AG5" s="4" t="s">
        <v>31</v>
      </c>
      <c r="AH5" s="4"/>
      <c r="AI5" s="4">
        <v>11</v>
      </c>
      <c r="AJ5" s="4" t="s">
        <v>659</v>
      </c>
      <c r="AK5" s="4" t="s">
        <v>472</v>
      </c>
      <c r="AL5" s="4" t="s">
        <v>34</v>
      </c>
      <c r="AM5" s="4"/>
      <c r="AN5" s="4" t="s">
        <v>69</v>
      </c>
      <c r="AO5" s="4" t="s">
        <v>520</v>
      </c>
      <c r="AP5" s="4"/>
      <c r="AQ5" s="4" t="s">
        <v>660</v>
      </c>
      <c r="AR5" s="4"/>
      <c r="AS5" s="4"/>
      <c r="AT5" s="40">
        <v>42795</v>
      </c>
      <c r="AU5" s="4"/>
      <c r="AV5" s="4"/>
      <c r="AW5" s="4"/>
      <c r="AX5" s="4">
        <v>3</v>
      </c>
      <c r="AY5" s="4">
        <v>1</v>
      </c>
      <c r="AZ5" s="4" t="str">
        <f t="shared" si="0"/>
        <v>この</v>
      </c>
      <c r="BA5" s="4" t="str">
        <f t="shared" si="1"/>
        <v/>
      </c>
      <c r="BB5" s="4" t="str">
        <f t="shared" si="2"/>
        <v/>
      </c>
      <c r="BC5" s="4"/>
      <c r="BD5" s="4" t="str">
        <f t="shared" si="3"/>
        <v>このクリーチャーが戦場に出たとき、対戦相手は1点のダメージを受ける。</v>
      </c>
      <c r="BE5" s="33" t="str">
        <f>IF(AK5="","",VLOOKUP(AK5,BH:BJ,3,FALSE))</f>
        <v>When this creature attacks, your opponent takes 1 damage.</v>
      </c>
      <c r="BF5" s="12" t="s">
        <v>0</v>
      </c>
      <c r="BG5" s="3">
        <v>4</v>
      </c>
      <c r="BH5" s="3" t="s">
        <v>71</v>
      </c>
      <c r="BI5" s="3" t="s">
        <v>39</v>
      </c>
      <c r="BJ5" s="3" t="s">
        <v>72</v>
      </c>
    </row>
    <row r="6" spans="1:62">
      <c r="A6" s="3" t="str">
        <f t="shared" ref="A6:A69" si="4">CONCATENATE(C6,D6,E6,F6,G6,H6,I6,J6,K6,L6,M6,N6,O6,P6)</f>
        <v>*無謀な炎織り/Reckless Fireweaver</v>
      </c>
      <c r="B6" s="3" t="s">
        <v>0</v>
      </c>
      <c r="C6" s="3" t="str">
        <f>"*"&amp;R6&amp;"/"&amp;T6</f>
        <v>*無謀な炎織り/Reckless Fireweaver</v>
      </c>
      <c r="Q6" s="12" t="s">
        <v>9</v>
      </c>
      <c r="R6" s="13" t="str">
        <f>INDEX(AJ:AJ,W5+1)</f>
        <v>無謀な炎織り</v>
      </c>
      <c r="S6" s="14" t="s">
        <v>10</v>
      </c>
      <c r="T6" s="13" t="str">
        <f>INDEX(AK:AK,W5+1)</f>
        <v>Reckless Fireweaver</v>
      </c>
      <c r="U6" s="14"/>
      <c r="V6" s="15"/>
      <c r="W6" s="16"/>
      <c r="X6" s="12"/>
      <c r="Y6" s="31"/>
      <c r="Z6" s="31"/>
      <c r="AA6" s="32"/>
      <c r="AB6" s="3" t="s">
        <v>73</v>
      </c>
      <c r="AC6" s="3" t="s">
        <v>74</v>
      </c>
      <c r="AD6" s="19" t="s">
        <v>75</v>
      </c>
      <c r="AE6" s="27">
        <v>5</v>
      </c>
      <c r="AF6" s="28" t="s">
        <v>42</v>
      </c>
      <c r="AG6" s="4" t="s">
        <v>31</v>
      </c>
      <c r="AH6" s="4"/>
      <c r="AI6" s="4">
        <v>6</v>
      </c>
      <c r="AJ6" s="4" t="s">
        <v>661</v>
      </c>
      <c r="AK6" s="4" t="s">
        <v>474</v>
      </c>
      <c r="AL6" s="4" t="s">
        <v>34</v>
      </c>
      <c r="AM6" s="4"/>
      <c r="AN6" s="4" t="s">
        <v>69</v>
      </c>
      <c r="AO6" s="4" t="s">
        <v>520</v>
      </c>
      <c r="AP6" s="4"/>
      <c r="AQ6" s="4" t="s">
        <v>662</v>
      </c>
      <c r="AR6" s="4" t="s">
        <v>663</v>
      </c>
      <c r="AS6" s="4"/>
      <c r="AT6" s="40">
        <v>42768</v>
      </c>
      <c r="AU6" s="4"/>
      <c r="AV6" s="4"/>
      <c r="AW6" s="4"/>
      <c r="AX6" s="4">
        <v>2</v>
      </c>
      <c r="AY6" s="4">
        <v>2</v>
      </c>
      <c r="AZ6" s="4" t="str">
        <f t="shared" si="0"/>
        <v>この</v>
      </c>
      <c r="BA6" s="4" t="str">
        <f t="shared" si="1"/>
        <v/>
      </c>
      <c r="BB6" s="4" t="str">
        <f t="shared" si="2"/>
        <v/>
      </c>
      <c r="BC6" s="4"/>
      <c r="BD6" s="4" t="str">
        <f t="shared" si="3"/>
        <v>このクリーチャーが戦場に出たとき、エネルギー化1を行う。&amp;br;超過1：あなたのターン終了時まで、あなたの手札の各クリーチャーは速攻を得る。</v>
      </c>
      <c r="BE6" s="33" t="str">
        <f>IF(AK6="","",VLOOKUP(AK6,BH:BJ,3,FALSE))</f>
        <v>When this creature enters the battlefield,  1.&amp;br;Overload 1: Each creature in your hand gains Haste until the end of your turn.</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赤</v>
      </c>
      <c r="S7" s="18" t="s">
        <v>7</v>
      </c>
      <c r="T7" s="13" t="str">
        <f>INDEX(AG:AG,W5+1)</f>
        <v>コモン</v>
      </c>
      <c r="U7" s="18" t="s">
        <v>8</v>
      </c>
      <c r="V7" s="13">
        <f>INDEX(AI:AI,W5+1)</f>
        <v>12</v>
      </c>
      <c r="W7" s="19"/>
      <c r="X7" s="13" t="str">
        <f>INDEX(AQ:AQ,W5+1)</f>
        <v>あなたがコントロールするサポートがボードに出たとき、対戦相手は1点のダメージを受ける。</v>
      </c>
      <c r="Y7" s="31"/>
      <c r="Z7" s="31"/>
      <c r="AA7" s="32"/>
      <c r="AB7" s="3" t="s">
        <v>85</v>
      </c>
      <c r="AC7" s="3" t="s">
        <v>86</v>
      </c>
      <c r="AD7" s="19" t="s">
        <v>87</v>
      </c>
      <c r="AE7" s="27">
        <v>6</v>
      </c>
      <c r="AF7" s="28" t="s">
        <v>42</v>
      </c>
      <c r="AG7" s="4" t="s">
        <v>31</v>
      </c>
      <c r="AH7" s="4"/>
      <c r="AI7" s="4">
        <v>9</v>
      </c>
      <c r="AJ7" s="4" t="s">
        <v>664</v>
      </c>
      <c r="AK7" s="4" t="s">
        <v>484</v>
      </c>
      <c r="AL7" s="4" t="s">
        <v>34</v>
      </c>
      <c r="AM7" s="4"/>
      <c r="AN7" s="4" t="s">
        <v>655</v>
      </c>
      <c r="AO7" s="4"/>
      <c r="AP7" s="4"/>
      <c r="AQ7" s="4" t="s">
        <v>51</v>
      </c>
      <c r="AR7" s="4" t="s">
        <v>101</v>
      </c>
      <c r="AS7" s="4"/>
      <c r="AT7" s="40">
        <v>42767</v>
      </c>
      <c r="AU7" s="4"/>
      <c r="AV7" s="4"/>
      <c r="AW7" s="4"/>
      <c r="AX7" s="4">
        <v>2</v>
      </c>
      <c r="AY7" s="4">
        <v>1</v>
      </c>
      <c r="AZ7" s="4" t="str">
        <f t="shared" si="0"/>
        <v>この</v>
      </c>
      <c r="BA7" s="4" t="str">
        <f t="shared" si="1"/>
        <v/>
      </c>
      <c r="BB7" s="4" t="str">
        <f t="shared" si="2"/>
        <v/>
      </c>
      <c r="BC7" s="4"/>
      <c r="BD7" s="4" t="str">
        <f t="shared" si="3"/>
        <v>このクリーチャーが戦場に出たとき、エネルギー化2を行う。&amp;br;超過2：このクリーチャーは+1/+1の修整を受ける。</v>
      </c>
      <c r="BE7" s="33" t="str">
        <f>IF(AK7="","",VLOOKUP(AK7,BH:BJ,3,FALSE))</f>
        <v>When this creature enters the battlefield, Energize 2.&amp;br;Overload 2: This creature gets +1/+1.</v>
      </c>
      <c r="BF7" s="12" t="s">
        <v>0</v>
      </c>
      <c r="BG7" s="3">
        <v>6</v>
      </c>
      <c r="BH7" s="3" t="s">
        <v>90</v>
      </c>
      <c r="BI7" s="3" t="s">
        <v>39</v>
      </c>
      <c r="BJ7" s="3" t="s">
        <v>91</v>
      </c>
    </row>
    <row r="8" spans="1:62">
      <c r="A8" s="3" t="str">
        <f t="shared" si="4"/>
        <v>|色|赤|レアリティ|コモン|マナコスト|12|</v>
      </c>
      <c r="B8" s="3" t="s">
        <v>0</v>
      </c>
      <c r="C8" s="3" t="s">
        <v>83</v>
      </c>
      <c r="D8" s="7" t="s">
        <v>6</v>
      </c>
      <c r="E8" s="3" t="s">
        <v>83</v>
      </c>
      <c r="F8" s="3" t="str">
        <f>IF(R7=0,"",R7)</f>
        <v>赤</v>
      </c>
      <c r="G8" s="3" t="s">
        <v>83</v>
      </c>
      <c r="H8" s="7" t="s">
        <v>92</v>
      </c>
      <c r="I8" s="3" t="s">
        <v>83</v>
      </c>
      <c r="J8" s="3" t="str">
        <f>IF(T7=0,"",T7)</f>
        <v>コモン</v>
      </c>
      <c r="K8" s="3" t="s">
        <v>83</v>
      </c>
      <c r="L8" s="7" t="s">
        <v>93</v>
      </c>
      <c r="M8" s="3" t="s">
        <v>83</v>
      </c>
      <c r="N8" s="3">
        <f>IF(V7=0,"",V7)</f>
        <v>12</v>
      </c>
      <c r="O8" s="3" t="s">
        <v>83</v>
      </c>
      <c r="Q8" s="12" t="s">
        <v>11</v>
      </c>
      <c r="R8" s="13" t="str">
        <f>INDEX(AL:AL,W5+1)</f>
        <v>クリーチャー</v>
      </c>
      <c r="S8" s="18" t="s">
        <v>94</v>
      </c>
      <c r="T8" s="13" t="str">
        <f>INDEX(AN:AN,W5+1)</f>
        <v>人間</v>
      </c>
      <c r="U8" s="13" t="str">
        <f>INDEX(AO:AO,W5+1)</f>
        <v>工匠</v>
      </c>
      <c r="V8" s="13">
        <f>INDEX(AP:AP,W5+1)</f>
        <v>0</v>
      </c>
      <c r="W8" s="19"/>
      <c r="X8" s="13" t="str">
        <f>INDEX(AZ:AZ,W5+1)</f>
        <v>あな</v>
      </c>
      <c r="Y8" s="13" t="str">
        <f>INDEX(BA:BA,W5+1)</f>
        <v/>
      </c>
      <c r="Z8" s="13" t="str">
        <f>INDEX(BB:BB,W5+1)</f>
        <v/>
      </c>
      <c r="AA8" s="13">
        <f>INDEX(BC:BC,W5+1)</f>
        <v>0</v>
      </c>
      <c r="AB8" s="3" t="s">
        <v>95</v>
      </c>
      <c r="AC8" s="3" t="s">
        <v>96</v>
      </c>
      <c r="AD8" s="19" t="s">
        <v>97</v>
      </c>
      <c r="AE8" s="27">
        <v>7</v>
      </c>
      <c r="AF8" s="28" t="s">
        <v>42</v>
      </c>
      <c r="AG8" s="4" t="s">
        <v>31</v>
      </c>
      <c r="AH8" s="4"/>
      <c r="AI8" s="4">
        <v>3</v>
      </c>
      <c r="AJ8" s="4" t="s">
        <v>665</v>
      </c>
      <c r="AK8" s="4" t="s">
        <v>246</v>
      </c>
      <c r="AL8" s="4" t="s">
        <v>111</v>
      </c>
      <c r="AM8" s="4"/>
      <c r="AN8" s="4"/>
      <c r="AO8" s="4"/>
      <c r="AP8" s="4"/>
      <c r="AQ8" s="4" t="s">
        <v>666</v>
      </c>
      <c r="AR8" s="4"/>
      <c r="AS8" s="4"/>
      <c r="AT8" s="40"/>
      <c r="AU8" s="4"/>
      <c r="AV8" s="4"/>
      <c r="AW8" s="4"/>
      <c r="AX8" s="4" t="s">
        <v>54</v>
      </c>
      <c r="AY8" s="4" t="s">
        <v>54</v>
      </c>
      <c r="AZ8" s="4" t="str">
        <f t="shared" si="0"/>
        <v>クリ</v>
      </c>
      <c r="BA8" s="4" t="str">
        <f t="shared" si="1"/>
        <v/>
      </c>
      <c r="BB8" s="4" t="str">
        <f t="shared" si="2"/>
        <v/>
      </c>
      <c r="BC8" s="4"/>
      <c r="BD8" s="4" t="str">
        <f t="shared" si="3"/>
        <v>クリーチャー1体を対象とする。それは+3/+3の修整を受けるとともにトランプルを得る。</v>
      </c>
      <c r="BE8" s="33" t="str">
        <f>IF(AK8="","",VLOOKUP(AK8,BH:BJ,3,FALSE))</f>
        <v>Target creature gets +3/+3 and Trample until the end of your turn.</v>
      </c>
      <c r="BF8" s="12" t="s">
        <v>0</v>
      </c>
      <c r="BG8" s="3">
        <v>7</v>
      </c>
      <c r="BH8" s="3" t="s">
        <v>102</v>
      </c>
      <c r="BI8" s="3" t="s">
        <v>39</v>
      </c>
      <c r="BJ8" s="3" t="s">
        <v>103</v>
      </c>
    </row>
    <row r="9" spans="1:62">
      <c r="A9" s="3" t="str">
        <f t="shared" si="4"/>
        <v>|種別|クリーチャー|サブタイプ|人間|工匠||</v>
      </c>
      <c r="B9" s="3" t="s">
        <v>0</v>
      </c>
      <c r="C9" s="3" t="s">
        <v>83</v>
      </c>
      <c r="D9" s="7" t="s">
        <v>11</v>
      </c>
      <c r="E9" s="3" t="s">
        <v>83</v>
      </c>
      <c r="F9" s="3" t="str">
        <f>IF(R8=0,"",R8)</f>
        <v>クリーチャー</v>
      </c>
      <c r="G9" s="3" t="s">
        <v>83</v>
      </c>
      <c r="H9" s="7" t="s">
        <v>104</v>
      </c>
      <c r="I9" s="3" t="s">
        <v>83</v>
      </c>
      <c r="J9" s="3" t="str">
        <f>IF(T8=0,"",T8)</f>
        <v>人間</v>
      </c>
      <c r="K9" s="3" t="s">
        <v>83</v>
      </c>
      <c r="L9" s="3" t="str">
        <f>IF(U8=0,"",U8)</f>
        <v>工匠</v>
      </c>
      <c r="M9" s="3" t="s">
        <v>83</v>
      </c>
      <c r="N9" s="3" t="str">
        <f>IF(V8=0,"",V8)</f>
        <v/>
      </c>
      <c r="O9" s="3" t="s">
        <v>83</v>
      </c>
      <c r="Q9" s="12" t="s">
        <v>105</v>
      </c>
      <c r="R9" s="13" t="str">
        <f>INDEX(BD:BD,W5+1)</f>
        <v>あなたがコントロールするサポートがボードに出たとき、対戦相手は1点のダメージを受ける。</v>
      </c>
      <c r="S9" s="14"/>
      <c r="T9" s="14"/>
      <c r="U9" s="14"/>
      <c r="V9" s="15"/>
      <c r="W9" s="19"/>
      <c r="X9" s="11" t="s">
        <v>0</v>
      </c>
      <c r="Y9" s="11"/>
      <c r="Z9" s="11"/>
      <c r="AA9" s="33" t="s">
        <v>0</v>
      </c>
      <c r="AB9" s="3" t="s">
        <v>106</v>
      </c>
      <c r="AC9" s="3" t="s">
        <v>107</v>
      </c>
      <c r="AD9" s="19" t="s">
        <v>108</v>
      </c>
      <c r="AE9" s="27">
        <v>8</v>
      </c>
      <c r="AF9" s="28" t="s">
        <v>42</v>
      </c>
      <c r="AG9" s="4" t="s">
        <v>31</v>
      </c>
      <c r="AH9" s="4"/>
      <c r="AI9" s="4">
        <v>6</v>
      </c>
      <c r="AJ9" s="4" t="s">
        <v>667</v>
      </c>
      <c r="AK9" s="4" t="s">
        <v>250</v>
      </c>
      <c r="AL9" s="4" t="s">
        <v>111</v>
      </c>
      <c r="AM9" s="4"/>
      <c r="AN9" s="4"/>
      <c r="AO9" s="4"/>
      <c r="AP9" s="4"/>
      <c r="AQ9" s="4" t="s">
        <v>668</v>
      </c>
      <c r="AR9" s="4"/>
      <c r="AS9" s="4"/>
      <c r="AT9" s="40"/>
      <c r="AU9" s="4"/>
      <c r="AV9" s="4"/>
      <c r="AW9" s="4"/>
      <c r="AX9" s="4" t="s">
        <v>54</v>
      </c>
      <c r="AY9" s="4" t="s">
        <v>54</v>
      </c>
      <c r="AZ9" s="4" t="str">
        <f t="shared" si="0"/>
        <v>あな</v>
      </c>
      <c r="BA9" s="4" t="str">
        <f t="shared" si="1"/>
        <v/>
      </c>
      <c r="BB9" s="4" t="str">
        <f t="shared" si="2"/>
        <v/>
      </c>
      <c r="BC9" s="4"/>
      <c r="BD9" s="4" t="str">
        <f t="shared" si="3"/>
        <v>あなたはカードを2枚捨てて3枚引く。</v>
      </c>
      <c r="BE9" s="33" t="str">
        <f>IF(AK9="","",VLOOKUP(AK9,BH:BJ,3,FALSE))</f>
        <v>You discard 2 cards and draw 3 cards.</v>
      </c>
      <c r="BF9" s="12" t="s">
        <v>0</v>
      </c>
      <c r="BG9" s="3">
        <v>8</v>
      </c>
      <c r="BH9" s="3" t="s">
        <v>113</v>
      </c>
      <c r="BI9" s="3" t="s">
        <v>39</v>
      </c>
      <c r="BJ9" s="3" t="s">
        <v>114</v>
      </c>
    </row>
    <row r="10" spans="1:62">
      <c r="A10" s="3" t="str">
        <f t="shared" si="4"/>
        <v>|テキスト|&gt;|&gt;|&gt;|&gt;|あなたがコントロールするサポートがボードに出たとき、対戦相手は1点のダメージを受ける。|</v>
      </c>
      <c r="B10" s="3" t="s">
        <v>0</v>
      </c>
      <c r="C10" s="3" t="s">
        <v>83</v>
      </c>
      <c r="D10" s="7" t="s">
        <v>105</v>
      </c>
      <c r="E10" s="3" t="s">
        <v>83</v>
      </c>
      <c r="F10" s="7" t="s">
        <v>115</v>
      </c>
      <c r="G10" s="3" t="s">
        <v>83</v>
      </c>
      <c r="H10" s="7" t="s">
        <v>115</v>
      </c>
      <c r="I10" s="3" t="s">
        <v>83</v>
      </c>
      <c r="J10" s="7" t="s">
        <v>115</v>
      </c>
      <c r="K10" s="3" t="s">
        <v>83</v>
      </c>
      <c r="L10" s="7" t="s">
        <v>115</v>
      </c>
      <c r="M10" s="3" t="s">
        <v>83</v>
      </c>
      <c r="N10" s="3" t="str">
        <f>IF(R9=0,"",R9)</f>
        <v>あなたがコントロールするサポートがボードに出たとき、対戦相手は1点のダメージを受ける。</v>
      </c>
      <c r="O10" s="3" t="s">
        <v>83</v>
      </c>
      <c r="Q10" s="17" t="s">
        <v>27</v>
      </c>
      <c r="R10" s="13" t="str">
        <f>INDEX(BE:BE,W5+1)</f>
        <v>When a support you control enters the board, your opponent takes 1 damage.</v>
      </c>
      <c r="S10" s="12" t="s">
        <v>116</v>
      </c>
      <c r="T10" s="13" t="str">
        <f>IF(X10="","",X10&amp;IF(Y10="",""," "&amp;Y10)&amp;IF(Z10="",""," "&amp;Z10)&amp;IF(AA10="",""," "&amp;AA10))</f>
        <v/>
      </c>
      <c r="U10" s="14"/>
      <c r="V10" s="15"/>
      <c r="W10" s="19" t="s">
        <v>116</v>
      </c>
      <c r="X10" s="12" t="str">
        <f t="shared" ref="X10:AA10" si="6">IF(ISERROR(IF(LEN(X9)&gt;1,X9,VLOOKUP(X8,$AC:$AD,2,FALSE))),"",IF(LEN(X9)&gt;1,X9,VLOOKUP(X8,$AC:$AD,2,FALSE)))</f>
        <v/>
      </c>
      <c r="Y10" s="12" t="str">
        <f t="shared" si="6"/>
        <v/>
      </c>
      <c r="Z10" s="12" t="str">
        <f t="shared" si="6"/>
        <v/>
      </c>
      <c r="AA10" s="12" t="str">
        <f t="shared" si="6"/>
        <v> </v>
      </c>
      <c r="AB10" s="3" t="s">
        <v>117</v>
      </c>
      <c r="AC10" s="3" t="s">
        <v>118</v>
      </c>
      <c r="AD10" s="19" t="s">
        <v>119</v>
      </c>
      <c r="AE10" s="27">
        <v>9</v>
      </c>
      <c r="AF10" s="28" t="s">
        <v>42</v>
      </c>
      <c r="AG10" s="4" t="s">
        <v>31</v>
      </c>
      <c r="AH10" s="4"/>
      <c r="AI10" s="4">
        <v>5</v>
      </c>
      <c r="AJ10" s="4" t="s">
        <v>669</v>
      </c>
      <c r="AK10" s="4" t="s">
        <v>330</v>
      </c>
      <c r="AL10" s="4" t="s">
        <v>111</v>
      </c>
      <c r="AM10" s="4"/>
      <c r="AN10" s="4"/>
      <c r="AO10" s="4"/>
      <c r="AP10" s="4"/>
      <c r="AQ10" s="4" t="s">
        <v>670</v>
      </c>
      <c r="AR10" s="4"/>
      <c r="AS10" s="4"/>
      <c r="AT10" s="40"/>
      <c r="AU10" s="4"/>
      <c r="AV10" s="4"/>
      <c r="AW10" s="4"/>
      <c r="AX10" s="4" t="s">
        <v>54</v>
      </c>
      <c r="AY10" s="4" t="s">
        <v>54</v>
      </c>
      <c r="AZ10" s="4" t="str">
        <f t="shared" si="0"/>
        <v>クリ</v>
      </c>
      <c r="BA10" s="4" t="str">
        <f t="shared" si="1"/>
        <v/>
      </c>
      <c r="BB10" s="4" t="str">
        <f t="shared" si="2"/>
        <v/>
      </c>
      <c r="BC10" s="4"/>
      <c r="BD10" s="4" t="str">
        <f t="shared" si="3"/>
        <v>クリーチャー1体を対象とする。それは+2/+1の修整を受けるとともにバーサーカーとトランプルを得る。</v>
      </c>
      <c r="BE10" s="33" t="str">
        <f>IF(AK10="","",VLOOKUP(AK10,BH:BJ,3,FALSE))</f>
        <v>Target creature gets +2/+1, Berserker and Trample.</v>
      </c>
      <c r="BF10" s="12" t="s">
        <v>0</v>
      </c>
      <c r="BG10" s="3">
        <v>9</v>
      </c>
      <c r="BH10" s="3" t="s">
        <v>123</v>
      </c>
      <c r="BI10" s="3" t="s">
        <v>39</v>
      </c>
      <c r="BJ10" s="3" t="s">
        <v>124</v>
      </c>
    </row>
    <row r="11" spans="1:62">
      <c r="A11" s="3" t="str">
        <f t="shared" si="4"/>
        <v>|英テキスト|&gt;|&gt;|&gt;|&gt;|When a support you control enters the board, your opponent takes 1 damage.|</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a support you control enters the board, your opponent takes 1 damage.</v>
      </c>
      <c r="O11" s="3" t="s">
        <v>83</v>
      </c>
      <c r="Q11" s="12" t="s">
        <v>18</v>
      </c>
      <c r="R11" s="13" t="str">
        <f>IF(INDEX(AX:AX,W5+1)="",0,INDEX(AX:AX,W5+1)&amp;"/"&amp;INDEX(AY:AY,W5+1))</f>
        <v>1/3</v>
      </c>
      <c r="S11" s="14"/>
      <c r="T11" s="14"/>
      <c r="U11" s="14"/>
      <c r="V11" s="15"/>
      <c r="W11" s="19"/>
      <c r="X11" s="12"/>
      <c r="Y11" s="31"/>
      <c r="Z11" s="31"/>
      <c r="AA11" s="32"/>
      <c r="AB11" s="3" t="s">
        <v>126</v>
      </c>
      <c r="AC11" s="3" t="s">
        <v>127</v>
      </c>
      <c r="AD11" s="19" t="s">
        <v>128</v>
      </c>
      <c r="AE11" s="27">
        <v>10</v>
      </c>
      <c r="AF11" s="28" t="s">
        <v>42</v>
      </c>
      <c r="AG11" s="4" t="s">
        <v>31</v>
      </c>
      <c r="AH11" s="4"/>
      <c r="AI11" s="4">
        <v>9</v>
      </c>
      <c r="AJ11" s="4" t="s">
        <v>671</v>
      </c>
      <c r="AK11" s="4" t="s">
        <v>435</v>
      </c>
      <c r="AL11" s="4" t="s">
        <v>111</v>
      </c>
      <c r="AM11" s="4"/>
      <c r="AN11" s="4"/>
      <c r="AO11" s="4"/>
      <c r="AP11" s="4"/>
      <c r="AQ11" s="4" t="s">
        <v>672</v>
      </c>
      <c r="AR11" s="4"/>
      <c r="AS11" s="4"/>
      <c r="AT11" s="40"/>
      <c r="AU11" s="4"/>
      <c r="AV11" s="4"/>
      <c r="AW11" s="4"/>
      <c r="AX11" s="4" t="s">
        <v>54</v>
      </c>
      <c r="AY11" s="4" t="s">
        <v>54</v>
      </c>
      <c r="AZ11" s="4" t="str">
        <f t="shared" si="0"/>
        <v>クリ</v>
      </c>
      <c r="BA11" s="4" t="str">
        <f t="shared" si="1"/>
        <v/>
      </c>
      <c r="BB11" s="4" t="str">
        <f t="shared" si="2"/>
        <v/>
      </c>
      <c r="BC11" s="4"/>
      <c r="BD11" s="4" t="str">
        <f t="shared" si="3"/>
        <v>クリーチャー1体を対象とする。あなたのターン終了時まで、それはブロックできない。あなたはカードを1枚引く。</v>
      </c>
      <c r="BE11" s="33" t="str">
        <f>IF(AK11="","",VLOOKUP(AK11,BH:BJ,3,FALSE))</f>
        <v>Target creature can't block until the end of your turn and you draw 1 card.</v>
      </c>
      <c r="BF11" s="12" t="s">
        <v>0</v>
      </c>
      <c r="BG11" s="3">
        <v>10</v>
      </c>
      <c r="BH11" s="3" t="s">
        <v>132</v>
      </c>
      <c r="BI11" s="3" t="s">
        <v>39</v>
      </c>
      <c r="BJ11" s="3" t="s">
        <v>133</v>
      </c>
    </row>
    <row r="12" spans="1:62">
      <c r="A12" s="3" t="str">
        <f t="shared" si="4"/>
        <v>|PT|&gt;|1/3|シールド数|&gt;||</v>
      </c>
      <c r="B12" s="3" t="s">
        <v>0</v>
      </c>
      <c r="C12" s="3" t="s">
        <v>83</v>
      </c>
      <c r="D12" s="3" t="s">
        <v>18</v>
      </c>
      <c r="E12" s="3" t="s">
        <v>83</v>
      </c>
      <c r="F12" s="3" t="s">
        <v>115</v>
      </c>
      <c r="G12" s="3" t="s">
        <v>83</v>
      </c>
      <c r="H12" s="3" t="str">
        <f>IF(R11=0,"",R11)</f>
        <v>1/3</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42</v>
      </c>
      <c r="AG12" s="4" t="s">
        <v>55</v>
      </c>
      <c r="AH12" s="4"/>
      <c r="AI12" s="4">
        <v>12</v>
      </c>
      <c r="AJ12" s="4" t="s">
        <v>673</v>
      </c>
      <c r="AK12" s="4" t="s">
        <v>140</v>
      </c>
      <c r="AL12" s="4" t="s">
        <v>34</v>
      </c>
      <c r="AM12" s="4"/>
      <c r="AN12" s="4" t="s">
        <v>69</v>
      </c>
      <c r="AO12" s="4" t="s">
        <v>520</v>
      </c>
      <c r="AP12" s="4"/>
      <c r="AQ12" s="4" t="s">
        <v>529</v>
      </c>
      <c r="AR12" s="4" t="s">
        <v>674</v>
      </c>
      <c r="AS12" s="4"/>
      <c r="AT12" s="40">
        <v>42798</v>
      </c>
      <c r="AU12" s="4"/>
      <c r="AV12" s="4"/>
      <c r="AW12" s="4"/>
      <c r="AX12" s="4">
        <v>3</v>
      </c>
      <c r="AY12" s="4">
        <v>4</v>
      </c>
      <c r="AZ12" s="4" t="str">
        <f t="shared" si="0"/>
        <v>この</v>
      </c>
      <c r="BA12" s="4" t="str">
        <f t="shared" si="1"/>
        <v/>
      </c>
      <c r="BB12" s="4" t="str">
        <f t="shared" si="2"/>
        <v/>
      </c>
      <c r="BC12" s="4"/>
      <c r="BD12" s="4" t="str">
        <f t="shared" si="3"/>
        <v>このクリーチャーが戦場に出たとき、エネルギー化4を行う。&amp;br;超過1：対戦相手は3点のダメージを受ける。</v>
      </c>
      <c r="BE12" s="33" t="str">
        <f>IF(AK12="","",VLOOKUP(AK12,BH:BJ,3,FALSE))</f>
        <v>When this creature enters the battlefield, Energize 4.&amp;br;Overload 1: Your opponent takes 3 damage.</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42</v>
      </c>
      <c r="AG13" s="4" t="s">
        <v>55</v>
      </c>
      <c r="AH13" s="4"/>
      <c r="AI13" s="4">
        <v>7</v>
      </c>
      <c r="AJ13" s="4" t="s">
        <v>675</v>
      </c>
      <c r="AK13" s="4" t="s">
        <v>242</v>
      </c>
      <c r="AL13" s="4" t="s">
        <v>34</v>
      </c>
      <c r="AM13" s="4"/>
      <c r="AN13" s="4" t="s">
        <v>655</v>
      </c>
      <c r="AO13" s="4"/>
      <c r="AP13" s="4"/>
      <c r="AQ13" s="4" t="s">
        <v>118</v>
      </c>
      <c r="AR13" s="4"/>
      <c r="AS13" s="4"/>
      <c r="AT13" s="40">
        <v>42797</v>
      </c>
      <c r="AU13" s="4"/>
      <c r="AV13" s="4"/>
      <c r="AW13" s="4"/>
      <c r="AX13" s="4">
        <v>3</v>
      </c>
      <c r="AY13" s="4">
        <v>3</v>
      </c>
      <c r="AZ13" s="4" t="str">
        <f t="shared" si="0"/>
        <v>速攻</v>
      </c>
      <c r="BA13" s="4" t="str">
        <f t="shared" si="1"/>
        <v/>
      </c>
      <c r="BB13" s="4" t="str">
        <f t="shared" si="2"/>
        <v/>
      </c>
      <c r="BC13" s="4"/>
      <c r="BD13" s="4" t="str">
        <f t="shared" si="3"/>
        <v>速攻</v>
      </c>
      <c r="BE13" s="33" t="str">
        <f>IF(AK13="","",VLOOKUP(AK13,BH:BJ,3,FALSE))</f>
        <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
        <v>42</v>
      </c>
      <c r="AG14" s="4" t="s">
        <v>55</v>
      </c>
      <c r="AH14" s="4"/>
      <c r="AI14" s="4">
        <v>7</v>
      </c>
      <c r="AJ14" s="4" t="s">
        <v>676</v>
      </c>
      <c r="AK14" s="4" t="s">
        <v>350</v>
      </c>
      <c r="AL14" s="4" t="s">
        <v>34</v>
      </c>
      <c r="AM14" s="4"/>
      <c r="AN14" s="4" t="s">
        <v>69</v>
      </c>
      <c r="AO14" s="4" t="s">
        <v>36</v>
      </c>
      <c r="AP14" s="4"/>
      <c r="AQ14" s="4" t="s">
        <v>677</v>
      </c>
      <c r="AR14" s="4"/>
      <c r="AS14" s="4"/>
      <c r="AT14" s="40">
        <v>42798</v>
      </c>
      <c r="AU14" s="4"/>
      <c r="AV14" s="4"/>
      <c r="AW14" s="4"/>
      <c r="AX14" s="4">
        <v>3</v>
      </c>
      <c r="AY14" s="4">
        <v>4</v>
      </c>
      <c r="AZ14" s="4" t="str">
        <f t="shared" si="0"/>
        <v>この</v>
      </c>
      <c r="BA14" s="4" t="str">
        <f t="shared" si="1"/>
        <v/>
      </c>
      <c r="BB14" s="4" t="str">
        <f t="shared" si="2"/>
        <v/>
      </c>
      <c r="BC14" s="4"/>
      <c r="BD14" s="4" t="str">
        <f t="shared" si="3"/>
        <v>このクリーチャーが戦場に出ている間、あなたがサポートをコントロールしている場合、このクリーチャーは+1/+1の修整を受ける。</v>
      </c>
      <c r="BE14" s="33" t="str">
        <f>IF(AK14="","",VLOOKUP(AK14,BH:BJ,3,FALSE))</f>
        <v>While this creature is on the battlefield, if you control a support, this creature gets +1/+1.</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
        <v>42</v>
      </c>
      <c r="AG15" s="4" t="s">
        <v>55</v>
      </c>
      <c r="AH15" s="4"/>
      <c r="AI15" s="4">
        <v>10</v>
      </c>
      <c r="AJ15" s="4" t="s">
        <v>678</v>
      </c>
      <c r="AK15" s="4" t="s">
        <v>426</v>
      </c>
      <c r="AL15" s="4" t="s">
        <v>34</v>
      </c>
      <c r="AM15" s="4"/>
      <c r="AN15" s="4" t="s">
        <v>69</v>
      </c>
      <c r="AO15" s="4" t="s">
        <v>36</v>
      </c>
      <c r="AP15" s="4"/>
      <c r="AQ15" s="4" t="s">
        <v>96</v>
      </c>
      <c r="AR15" s="4" t="s">
        <v>679</v>
      </c>
      <c r="AS15" s="4"/>
      <c r="AT15" s="40">
        <v>42798</v>
      </c>
      <c r="AU15" s="4"/>
      <c r="AV15" s="4"/>
      <c r="AW15" s="4"/>
      <c r="AX15" s="4">
        <v>3</v>
      </c>
      <c r="AY15" s="4">
        <v>4</v>
      </c>
      <c r="AZ15" s="4" t="str">
        <f t="shared" si="0"/>
        <v>接死</v>
      </c>
      <c r="BA15" s="4" t="str">
        <f t="shared" si="1"/>
        <v/>
      </c>
      <c r="BB15" s="4" t="str">
        <f t="shared" si="2"/>
        <v/>
      </c>
      <c r="BC15" s="4"/>
      <c r="BD15" s="4" t="str">
        <f t="shared" si="3"/>
        <v>接死&amp;br;あなたがサポートを唱えたとき、あなたはカードを無作為に1枚捨てて1枚引く。</v>
      </c>
      <c r="BE15" s="33" t="str">
        <f>IF(AK15="","",VLOOKUP(AK15,BH:BJ,3,FALSE))</f>
        <v>When you cast a support, you discard 1 random card and you draw 1 card.</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42</v>
      </c>
      <c r="AG16" s="4" t="s">
        <v>55</v>
      </c>
      <c r="AH16" s="4"/>
      <c r="AI16" s="4">
        <v>10</v>
      </c>
      <c r="AJ16" s="4" t="s">
        <v>680</v>
      </c>
      <c r="AK16" s="4" t="s">
        <v>470</v>
      </c>
      <c r="AL16" s="4" t="s">
        <v>34</v>
      </c>
      <c r="AM16" s="4"/>
      <c r="AN16" s="4" t="s">
        <v>69</v>
      </c>
      <c r="AO16" s="4" t="s">
        <v>157</v>
      </c>
      <c r="AP16" s="4"/>
      <c r="AQ16" s="4" t="s">
        <v>118</v>
      </c>
      <c r="AR16" s="4" t="s">
        <v>681</v>
      </c>
      <c r="AS16" s="4"/>
      <c r="AT16" s="40">
        <v>42828</v>
      </c>
      <c r="AU16" s="4"/>
      <c r="AV16" s="4"/>
      <c r="AW16" s="4"/>
      <c r="AX16" s="4">
        <v>4</v>
      </c>
      <c r="AY16" s="4">
        <v>3</v>
      </c>
      <c r="AZ16" s="4" t="str">
        <f t="shared" si="0"/>
        <v>速攻</v>
      </c>
      <c r="BA16" s="4" t="str">
        <f t="shared" si="1"/>
        <v/>
      </c>
      <c r="BB16" s="4" t="str">
        <f t="shared" si="2"/>
        <v/>
      </c>
      <c r="BC16" s="4"/>
      <c r="BD16" s="4" t="str">
        <f t="shared" si="3"/>
        <v>速攻&amp;br;このクリーチャーが戦場に出たとき、あなたの手札の各機体は速攻を得る。</v>
      </c>
      <c r="BE16" s="33" t="str">
        <f>IF(AK16="","",VLOOKUP(AK16,BH:BJ,3,FALSE))</f>
        <v>When this creature enters the battlefield, each Vehicle in your hand gains Haste.</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
        <v>42</v>
      </c>
      <c r="AG17" s="4" t="s">
        <v>55</v>
      </c>
      <c r="AH17" s="4"/>
      <c r="AI17" s="4">
        <v>6</v>
      </c>
      <c r="AJ17" s="4" t="s">
        <v>682</v>
      </c>
      <c r="AK17" s="4" t="s">
        <v>322</v>
      </c>
      <c r="AL17" s="4" t="s">
        <v>111</v>
      </c>
      <c r="AM17" s="4"/>
      <c r="AN17" s="4"/>
      <c r="AO17" s="4"/>
      <c r="AP17" s="4"/>
      <c r="AQ17" s="4" t="s">
        <v>683</v>
      </c>
      <c r="AR17" s="4"/>
      <c r="AS17" s="4"/>
      <c r="AT17" s="40"/>
      <c r="AU17" s="4"/>
      <c r="AV17" s="4"/>
      <c r="AW17" s="4"/>
      <c r="AX17" s="4" t="s">
        <v>54</v>
      </c>
      <c r="AY17" s="4" t="s">
        <v>54</v>
      </c>
      <c r="AZ17" s="4" t="str">
        <f t="shared" si="0"/>
        <v>クリ</v>
      </c>
      <c r="BA17" s="4" t="str">
        <f t="shared" si="1"/>
        <v/>
      </c>
      <c r="BB17" s="4" t="str">
        <f t="shared" si="2"/>
        <v/>
      </c>
      <c r="BC17" s="4"/>
      <c r="BD17" s="4" t="str">
        <f t="shared" si="3"/>
        <v>クリーチャー1体かプレインズウォーカー1体を対象とする。それは2点のダメージを受ける。これを2回行う。</v>
      </c>
      <c r="BE17" s="33" t="str">
        <f>IF(AK17="","",VLOOKUP(AK17,BH:BJ,3,FALSE))</f>
        <v>Target creature or planeswalker takes 2 damage. This action is performed twice.</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42</v>
      </c>
      <c r="AG18" s="4" t="s">
        <v>55</v>
      </c>
      <c r="AH18" s="4"/>
      <c r="AI18" s="4">
        <v>10</v>
      </c>
      <c r="AJ18" s="4" t="s">
        <v>684</v>
      </c>
      <c r="AK18" s="4" t="s">
        <v>346</v>
      </c>
      <c r="AL18" s="4" t="s">
        <v>111</v>
      </c>
      <c r="AM18" s="4"/>
      <c r="AN18" s="4"/>
      <c r="AO18" s="4"/>
      <c r="AP18" s="4"/>
      <c r="AQ18" s="4" t="s">
        <v>685</v>
      </c>
      <c r="AR18" s="4"/>
      <c r="AS18" s="4"/>
      <c r="AT18" s="40"/>
      <c r="AU18" s="4"/>
      <c r="AV18" s="4"/>
      <c r="AW18" s="4"/>
      <c r="AX18" s="4" t="s">
        <v>54</v>
      </c>
      <c r="AY18" s="4" t="s">
        <v>54</v>
      </c>
      <c r="AZ18" s="4" t="str">
        <f t="shared" si="0"/>
        <v>あな</v>
      </c>
      <c r="BA18" s="4" t="str">
        <f t="shared" si="1"/>
        <v/>
      </c>
      <c r="BB18" s="4" t="str">
        <f t="shared" si="2"/>
        <v/>
      </c>
      <c r="BC18" s="4"/>
      <c r="BD18" s="4" t="str">
        <f t="shared" si="3"/>
        <v>あなたがコントロールするサポートを1個破壊し、その後、戦場に出ている対戦相手がコントロールする各クリーチャーは4点のダメージを受ける。</v>
      </c>
      <c r="BE18" s="33" t="str">
        <f>IF(AK18="","",VLOOKUP(AK18,BH:BJ,3,FALSE))</f>
        <v>Destroy a support you control then each creature your opponent controls on the battlefield takes 4 damage.</v>
      </c>
      <c r="BF18" s="12" t="s">
        <v>0</v>
      </c>
      <c r="BG18" s="3">
        <v>17</v>
      </c>
      <c r="BH18" s="3" t="s">
        <v>193</v>
      </c>
      <c r="BI18" s="3" t="s">
        <v>39</v>
      </c>
      <c r="BJ18" s="3" t="s">
        <v>194</v>
      </c>
    </row>
    <row r="19" spans="1:62">
      <c r="A19" s="3" t="str">
        <f t="shared" si="4"/>
        <v>*壊し屋グレムリン/Ruinous Gremlin</v>
      </c>
      <c r="B19" s="3" t="s">
        <v>0</v>
      </c>
      <c r="C19" s="3" t="str">
        <f>"*"&amp;R19&amp;"/"&amp;T19</f>
        <v>*壊し屋グレムリン/Ruinous Gremlin</v>
      </c>
      <c r="Q19" s="12" t="s">
        <v>9</v>
      </c>
      <c r="R19" s="13" t="str">
        <f>INDEX(AJ:AJ,W18+1)</f>
        <v>壊し屋グレムリン</v>
      </c>
      <c r="S19" s="14" t="s">
        <v>10</v>
      </c>
      <c r="T19" s="13" t="str">
        <f>INDEX(AK:AK,W18+1)</f>
        <v>Ruinous Gremlin</v>
      </c>
      <c r="U19" s="14"/>
      <c r="V19" s="15"/>
      <c r="W19" s="16"/>
      <c r="X19" s="12"/>
      <c r="Y19" s="31"/>
      <c r="Z19" s="31"/>
      <c r="AA19" s="32"/>
      <c r="AC19" s="3" t="s">
        <v>195</v>
      </c>
      <c r="AD19" s="19" t="s">
        <v>196</v>
      </c>
      <c r="AE19" s="27">
        <v>18</v>
      </c>
      <c r="AF19" s="28" t="s">
        <v>42</v>
      </c>
      <c r="AG19" s="4" t="s">
        <v>55</v>
      </c>
      <c r="AH19" s="4"/>
      <c r="AI19" s="4">
        <v>3</v>
      </c>
      <c r="AJ19" s="4" t="s">
        <v>686</v>
      </c>
      <c r="AK19" s="4" t="s">
        <v>468</v>
      </c>
      <c r="AL19" s="4" t="s">
        <v>111</v>
      </c>
      <c r="AM19" s="4"/>
      <c r="AN19" s="4"/>
      <c r="AO19" s="4"/>
      <c r="AP19" s="4"/>
      <c r="AQ19" s="4" t="s">
        <v>687</v>
      </c>
      <c r="AR19" s="4"/>
      <c r="AS19" s="4"/>
      <c r="AT19" s="40"/>
      <c r="AU19" s="4"/>
      <c r="AV19" s="4"/>
      <c r="AW19" s="4"/>
      <c r="AX19" s="4" t="s">
        <v>54</v>
      </c>
      <c r="AY19" s="4" t="s">
        <v>54</v>
      </c>
      <c r="AZ19" s="4" t="str">
        <f t="shared" si="0"/>
        <v>あな</v>
      </c>
      <c r="BA19" s="4" t="str">
        <f t="shared" si="1"/>
        <v/>
      </c>
      <c r="BB19" s="4" t="str">
        <f t="shared" si="2"/>
        <v/>
      </c>
      <c r="BC19" s="4"/>
      <c r="BD19" s="4" t="str">
        <f t="shared" si="3"/>
        <v>あなたはカードを無作為に1枚捨てる。クリーチャー1体を対象とする。それは6点のダメージを受ける。</v>
      </c>
      <c r="BE19" s="33" t="str">
        <f>IF(AK19="","",VLOOKUP(AK19,BH:BJ,3,FALSE))</f>
        <v>You discard 1 random card and target creature takes 6 damage.</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赤</v>
      </c>
      <c r="S20" s="18" t="s">
        <v>7</v>
      </c>
      <c r="T20" s="13" t="str">
        <f>INDEX(AG:AG,W18+1)</f>
        <v>コモン</v>
      </c>
      <c r="U20" s="18" t="s">
        <v>8</v>
      </c>
      <c r="V20" s="13">
        <f>INDEX(AI:AI,W18+1)</f>
        <v>9</v>
      </c>
      <c r="W20" s="19"/>
      <c r="X20" s="13" t="str">
        <f>INDEX(AQ:AQ,W18+1)</f>
        <v>このクリーチャーが死亡したとき、対戦相手がコントロールする最初のサポートを破壊する。</v>
      </c>
      <c r="Y20" s="31"/>
      <c r="Z20" s="31"/>
      <c r="AA20" s="32"/>
      <c r="AC20" s="3">
        <v>0</v>
      </c>
      <c r="AD20" s="19" t="s">
        <v>0</v>
      </c>
      <c r="AE20" s="27">
        <v>19</v>
      </c>
      <c r="AF20" s="28" t="s">
        <v>42</v>
      </c>
      <c r="AG20" s="4" t="s">
        <v>55</v>
      </c>
      <c r="AH20" s="4"/>
      <c r="AI20" s="4">
        <v>2</v>
      </c>
      <c r="AJ20" s="4" t="s">
        <v>688</v>
      </c>
      <c r="AK20" s="4" t="s">
        <v>476</v>
      </c>
      <c r="AL20" s="4" t="s">
        <v>111</v>
      </c>
      <c r="AM20" s="4"/>
      <c r="AN20" s="4"/>
      <c r="AO20" s="4"/>
      <c r="AP20" s="4"/>
      <c r="AQ20" s="4" t="s">
        <v>689</v>
      </c>
      <c r="AR20" s="4"/>
      <c r="AS20" s="4"/>
      <c r="AT20" s="40"/>
      <c r="AU20" s="4"/>
      <c r="AV20" s="4"/>
      <c r="AW20" s="4"/>
      <c r="AX20" s="4" t="s">
        <v>54</v>
      </c>
      <c r="AY20" s="4" t="s">
        <v>54</v>
      </c>
      <c r="AZ20" s="4" t="str">
        <f t="shared" si="0"/>
        <v>あな</v>
      </c>
      <c r="BA20" s="4" t="str">
        <f t="shared" si="1"/>
        <v/>
      </c>
      <c r="BB20" s="4" t="str">
        <f t="shared" si="2"/>
        <v/>
      </c>
      <c r="BC20" s="4"/>
      <c r="BD20" s="4" t="str">
        <f t="shared" si="3"/>
        <v>あなたのターン終了時まで、あなたがコントロールする各クリーチャーは+2/0の修整を受ける。あなたのターン終了時まで、あなたがコントロールする各機体は追加で+2/0の修整を受ける。</v>
      </c>
      <c r="BE20" s="33" t="str">
        <f>IF(AK20="","",VLOOKUP(AK20,BH:BJ,3,FALSE))</f>
        <v>Each creature you control gets +2/0 until the end of your turn. Each Vehicle you control gets an additional +2/0 until the end of your turn.</v>
      </c>
      <c r="BF20" s="12" t="s">
        <v>0</v>
      </c>
      <c r="BG20" s="3">
        <v>19</v>
      </c>
      <c r="BH20" s="3" t="s">
        <v>206</v>
      </c>
      <c r="BI20" s="3" t="s">
        <v>39</v>
      </c>
      <c r="BJ20" s="3" t="s">
        <v>207</v>
      </c>
    </row>
    <row r="21" spans="1:62">
      <c r="A21" s="3" t="str">
        <f t="shared" si="4"/>
        <v>|色|赤|レアリティ|コモン|マナコスト|9|</v>
      </c>
      <c r="B21" s="3" t="s">
        <v>0</v>
      </c>
      <c r="C21" s="3" t="s">
        <v>83</v>
      </c>
      <c r="D21" s="7" t="s">
        <v>6</v>
      </c>
      <c r="E21" s="3" t="s">
        <v>83</v>
      </c>
      <c r="F21" s="3" t="str">
        <f>IF(R20=0,"",R20)</f>
        <v>赤</v>
      </c>
      <c r="G21" s="3" t="s">
        <v>83</v>
      </c>
      <c r="H21" s="7" t="s">
        <v>92</v>
      </c>
      <c r="I21" s="3" t="s">
        <v>83</v>
      </c>
      <c r="J21" s="3" t="str">
        <f>IF(T20=0,"",T20)</f>
        <v>コモン</v>
      </c>
      <c r="K21" s="3" t="s">
        <v>83</v>
      </c>
      <c r="L21" s="7" t="s">
        <v>93</v>
      </c>
      <c r="M21" s="3" t="s">
        <v>83</v>
      </c>
      <c r="N21" s="3">
        <f>IF(V20=0,"",V20)</f>
        <v>9</v>
      </c>
      <c r="O21" s="3" t="s">
        <v>83</v>
      </c>
      <c r="Q21" s="12" t="s">
        <v>11</v>
      </c>
      <c r="R21" s="13" t="str">
        <f>INDEX(AL:AL,W18+1)</f>
        <v>クリーチャー</v>
      </c>
      <c r="S21" s="18" t="s">
        <v>94</v>
      </c>
      <c r="T21" s="13" t="str">
        <f>INDEX(AN:AN,W18+1)</f>
        <v>グレムリン</v>
      </c>
      <c r="U21" s="13">
        <f>INDEX(AO:AO,W18+1)</f>
        <v>0</v>
      </c>
      <c r="V21" s="13">
        <f>INDEX(AP:AP,W18+1)</f>
        <v>0</v>
      </c>
      <c r="W21" s="19"/>
      <c r="X21" s="13" t="str">
        <f>INDEX(AZ:AZ,W18+1)</f>
        <v>この</v>
      </c>
      <c r="Y21" s="13" t="str">
        <f>INDEX(BA:BA,W18+1)</f>
        <v/>
      </c>
      <c r="Z21" s="13" t="str">
        <f>INDEX(BB:BB,W18+1)</f>
        <v/>
      </c>
      <c r="AA21" s="13">
        <f>INDEX(BC:BC,W18+1)</f>
        <v>0</v>
      </c>
      <c r="AD21" s="19"/>
      <c r="AE21" s="27">
        <v>20</v>
      </c>
      <c r="AF21" s="28" t="s">
        <v>42</v>
      </c>
      <c r="AG21" s="4" t="s">
        <v>56</v>
      </c>
      <c r="AH21" s="4"/>
      <c r="AI21" s="4">
        <v>10</v>
      </c>
      <c r="AJ21" s="4" t="s">
        <v>690</v>
      </c>
      <c r="AK21" s="4" t="s">
        <v>360</v>
      </c>
      <c r="AL21" s="4" t="s">
        <v>34</v>
      </c>
      <c r="AM21" s="4"/>
      <c r="AN21" s="4" t="s">
        <v>691</v>
      </c>
      <c r="AO21" s="4"/>
      <c r="AP21" s="4"/>
      <c r="AQ21" s="4" t="s">
        <v>118</v>
      </c>
      <c r="AR21" s="4" t="s">
        <v>51</v>
      </c>
      <c r="AS21" s="4" t="s">
        <v>692</v>
      </c>
      <c r="AT21" s="40">
        <v>42892</v>
      </c>
      <c r="AU21" s="4"/>
      <c r="AV21" s="4"/>
      <c r="AW21" s="4"/>
      <c r="AX21" s="4">
        <v>6</v>
      </c>
      <c r="AY21" s="4">
        <v>6</v>
      </c>
      <c r="AZ21" s="4" t="str">
        <f t="shared" si="0"/>
        <v>速攻</v>
      </c>
      <c r="BA21" s="4" t="str">
        <f t="shared" si="1"/>
        <v/>
      </c>
      <c r="BB21" s="4" t="str">
        <f t="shared" si="2"/>
        <v/>
      </c>
      <c r="BC21" s="4"/>
      <c r="BD21" s="4" t="str">
        <f t="shared" si="3"/>
        <v>速攻&amp;br;このクリーチャーが戦場に出たとき、エネルギー化2を行う。&amp;br;あなたのターン終了時に、ボード上にエネルギー化ジェムがない場合、このクリーチャーを破壊する。そうでないなら、ボード上のジェム1個からエネルギーを取り除く。</v>
      </c>
      <c r="BE21" s="33" t="str">
        <f>IF(AK21="","",VLOOKUP(AK21,BH:BJ,3,FALSE))</f>
        <v>When this creature enters the battlefield, Energize 2.&amp;br;At the end of your turn, if there are no Energizegems on the board, this creature is Destroyed. Otherwise, remove Energy from 1 gem on the board.</v>
      </c>
      <c r="BF21" s="12" t="s">
        <v>0</v>
      </c>
      <c r="BG21" s="3">
        <v>20</v>
      </c>
      <c r="BH21" s="3" t="s">
        <v>211</v>
      </c>
      <c r="BI21" s="3" t="s">
        <v>39</v>
      </c>
      <c r="BJ21" s="3" t="s">
        <v>212</v>
      </c>
    </row>
    <row r="22" spans="1:62">
      <c r="A22" s="3" t="str">
        <f t="shared" si="4"/>
        <v>|種別|クリーチャー|サブタイプ|グレムリン|||</v>
      </c>
      <c r="B22" s="3" t="s">
        <v>0</v>
      </c>
      <c r="C22" s="3" t="s">
        <v>83</v>
      </c>
      <c r="D22" s="7" t="s">
        <v>11</v>
      </c>
      <c r="E22" s="3" t="s">
        <v>83</v>
      </c>
      <c r="F22" s="3" t="str">
        <f>IF(R21=0,"",R21)</f>
        <v>クリーチャー</v>
      </c>
      <c r="G22" s="3" t="s">
        <v>83</v>
      </c>
      <c r="H22" s="7" t="s">
        <v>104</v>
      </c>
      <c r="I22" s="3" t="s">
        <v>83</v>
      </c>
      <c r="J22" s="3" t="str">
        <f>IF(T21=0,"",T21)</f>
        <v>グレムリン</v>
      </c>
      <c r="K22" s="3" t="s">
        <v>83</v>
      </c>
      <c r="L22" s="3" t="str">
        <f>IF(U21=0,"",U21)</f>
        <v/>
      </c>
      <c r="M22" s="3" t="s">
        <v>83</v>
      </c>
      <c r="N22" s="3" t="str">
        <f>IF(V21=0,"",V21)</f>
        <v/>
      </c>
      <c r="O22" s="3" t="s">
        <v>83</v>
      </c>
      <c r="Q22" s="12" t="s">
        <v>105</v>
      </c>
      <c r="R22" s="13" t="str">
        <f>INDEX(BD:BD,W18+1)</f>
        <v>このクリーチャーが死亡したとき、対戦相手がコントロールする最初のサポートを破壊する。</v>
      </c>
      <c r="S22" s="14"/>
      <c r="T22" s="14"/>
      <c r="U22" s="14"/>
      <c r="V22" s="15"/>
      <c r="W22" s="19"/>
      <c r="X22" s="11"/>
      <c r="Y22" s="11"/>
      <c r="Z22" s="11"/>
      <c r="AA22" s="33"/>
      <c r="AD22" s="19"/>
      <c r="AE22" s="27">
        <v>21</v>
      </c>
      <c r="AF22" s="28" t="s">
        <v>42</v>
      </c>
      <c r="AG22" s="4" t="s">
        <v>56</v>
      </c>
      <c r="AH22" s="4"/>
      <c r="AI22" s="4">
        <v>13</v>
      </c>
      <c r="AJ22" s="4" t="s">
        <v>693</v>
      </c>
      <c r="AK22" s="4" t="s">
        <v>378</v>
      </c>
      <c r="AL22" s="4" t="s">
        <v>34</v>
      </c>
      <c r="AM22" s="4"/>
      <c r="AN22" s="4" t="s">
        <v>69</v>
      </c>
      <c r="AO22" s="4" t="s">
        <v>694</v>
      </c>
      <c r="AP22" s="4"/>
      <c r="AQ22" s="4" t="s">
        <v>51</v>
      </c>
      <c r="AR22" s="4" t="s">
        <v>695</v>
      </c>
      <c r="AS22" s="4"/>
      <c r="AT22" s="40">
        <v>42921</v>
      </c>
      <c r="AU22" s="4"/>
      <c r="AV22" s="4"/>
      <c r="AW22" s="4"/>
      <c r="AX22" s="4">
        <v>7</v>
      </c>
      <c r="AY22" s="4">
        <v>5</v>
      </c>
      <c r="AZ22" s="4" t="str">
        <f t="shared" si="0"/>
        <v>この</v>
      </c>
      <c r="BA22" s="4" t="str">
        <f t="shared" si="1"/>
        <v/>
      </c>
      <c r="BB22" s="4" t="str">
        <f t="shared" si="2"/>
        <v/>
      </c>
      <c r="BC22" s="4"/>
      <c r="BD22" s="4" t="str">
        <f t="shared" si="3"/>
        <v>このクリーチャーが戦場に出たとき、エネルギー化2を行う。&amp;br;超過1：あなたのターン終了時まで、対戦相手がコントロールする無効化されていない最初のクリーチャーを無効化する。</v>
      </c>
      <c r="BE22" s="33" t="str">
        <f>IF(AK22="","",VLOOKUP(AK22,BH:BJ,3,FALSE))</f>
        <v>When this creature enters the battlefield, Energize 2.&amp;br;Overload 1: The first non Disabled creature your opponent controls is Disabled until the end of your turn.</v>
      </c>
      <c r="BF22" s="12" t="s">
        <v>0</v>
      </c>
      <c r="BG22" s="3">
        <v>21</v>
      </c>
      <c r="BH22" s="3" t="s">
        <v>214</v>
      </c>
      <c r="BI22" s="3" t="s">
        <v>39</v>
      </c>
      <c r="BJ22" s="3" t="s">
        <v>216</v>
      </c>
    </row>
    <row r="23" spans="1:62">
      <c r="A23" s="3" t="str">
        <f t="shared" si="4"/>
        <v>|テキスト|&gt;|&gt;|&gt;|&gt;|このクリーチャーが死亡したとき、対戦相手がコントロールする最初のサポートを破壊する。|</v>
      </c>
      <c r="B23" s="3" t="s">
        <v>0</v>
      </c>
      <c r="C23" s="3" t="s">
        <v>83</v>
      </c>
      <c r="D23" s="7" t="s">
        <v>105</v>
      </c>
      <c r="E23" s="3" t="s">
        <v>83</v>
      </c>
      <c r="F23" s="7" t="s">
        <v>115</v>
      </c>
      <c r="G23" s="3" t="s">
        <v>83</v>
      </c>
      <c r="H23" s="7" t="s">
        <v>115</v>
      </c>
      <c r="I23" s="3" t="s">
        <v>83</v>
      </c>
      <c r="J23" s="7" t="s">
        <v>115</v>
      </c>
      <c r="K23" s="3" t="s">
        <v>83</v>
      </c>
      <c r="L23" s="7" t="s">
        <v>115</v>
      </c>
      <c r="M23" s="3" t="s">
        <v>83</v>
      </c>
      <c r="N23" s="3" t="str">
        <f>IF(R22=0,"",R22)</f>
        <v>このクリーチャーが死亡したとき、対戦相手がコントロールする最初のサポートを破壊する。</v>
      </c>
      <c r="O23" s="3" t="s">
        <v>83</v>
      </c>
      <c r="Q23" s="17" t="s">
        <v>27</v>
      </c>
      <c r="R23" s="13" t="str">
        <f>INDEX(BE:BE,W18+1)</f>
        <v>When this creature dies, a support your opponent controls is Destroyed.</v>
      </c>
      <c r="S23" s="12" t="s">
        <v>116</v>
      </c>
      <c r="T23" s="13" t="str">
        <f>IF(X23="","",X23&amp;IF(Y23="",""," "&amp;Y23)&amp;IF(Z23="",""," "&amp;Z23)&amp;IF(AA23="",""," "&amp;AA23))</f>
        <v/>
      </c>
      <c r="U23" s="14"/>
      <c r="V23" s="15"/>
      <c r="W23" s="19" t="s">
        <v>116</v>
      </c>
      <c r="X23" s="12" t="str">
        <f t="shared" ref="X23:AA23" si="8">IF(ISERROR(IF(LEN(X22)&gt;1,X22,VLOOKUP(X21,$AC:$AD,2,FALSE))),"",IF(LEN(X22)&gt;1,X22,VLOOKUP(X21,$AC:$AD,2,FALSE)))</f>
        <v/>
      </c>
      <c r="Y23" s="12" t="str">
        <f t="shared" si="8"/>
        <v/>
      </c>
      <c r="Z23" s="12" t="str">
        <f t="shared" si="8"/>
        <v/>
      </c>
      <c r="AA23" s="12" t="str">
        <f t="shared" si="8"/>
        <v> </v>
      </c>
      <c r="AD23" s="19"/>
      <c r="AE23" s="27">
        <v>22</v>
      </c>
      <c r="AF23" s="28" t="s">
        <v>42</v>
      </c>
      <c r="AG23" s="4" t="s">
        <v>56</v>
      </c>
      <c r="AH23" s="4"/>
      <c r="AI23" s="4">
        <v>15</v>
      </c>
      <c r="AJ23" s="4" t="s">
        <v>696</v>
      </c>
      <c r="AK23" s="4" t="s">
        <v>460</v>
      </c>
      <c r="AL23" s="4" t="s">
        <v>34</v>
      </c>
      <c r="AM23" s="4"/>
      <c r="AN23" s="4" t="s">
        <v>697</v>
      </c>
      <c r="AO23" s="4"/>
      <c r="AP23" s="4"/>
      <c r="AQ23" s="4" t="s">
        <v>50</v>
      </c>
      <c r="AR23" s="4" t="s">
        <v>698</v>
      </c>
      <c r="AS23" s="4"/>
      <c r="AT23" s="40">
        <v>42892</v>
      </c>
      <c r="AU23" s="4"/>
      <c r="AV23" s="4"/>
      <c r="AW23" s="4"/>
      <c r="AX23" s="4">
        <v>6</v>
      </c>
      <c r="AY23" s="4">
        <v>6</v>
      </c>
      <c r="AZ23" s="4" t="str">
        <f t="shared" si="0"/>
        <v>飛行</v>
      </c>
      <c r="BA23" s="4" t="str">
        <f t="shared" si="1"/>
        <v/>
      </c>
      <c r="BB23" s="4" t="str">
        <f t="shared" si="2"/>
        <v/>
      </c>
      <c r="BC23" s="4"/>
      <c r="BD23" s="4" t="str">
        <f t="shared" si="3"/>
        <v>飛行&amp;br;ジェム3個を起動する：あなたのターン終了時まで、このクリーチャーは+1/0の修整を受けるとともに先制攻撃を得る。</v>
      </c>
      <c r="BE23" s="33" t="str">
        <f>IF(AK23="","",VLOOKUP(AK23,BH:BJ,3,FALSE))</f>
        <v>Activate 3: This creature gets +1/0 and First Strike until the end of your turn.</v>
      </c>
      <c r="BF23" s="12" t="s">
        <v>0</v>
      </c>
      <c r="BG23" s="3">
        <v>22</v>
      </c>
      <c r="BH23" s="3" t="s">
        <v>33</v>
      </c>
      <c r="BI23" s="3" t="s">
        <v>39</v>
      </c>
      <c r="BJ23" s="3" t="s">
        <v>221</v>
      </c>
    </row>
    <row r="24" spans="1:62">
      <c r="A24" s="3" t="str">
        <f t="shared" si="4"/>
        <v>|英テキスト|&gt;|&gt;|&gt;|&gt;|When this creature dies, a support your opponent controls is Destroyed.|</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When this creature dies, a support your opponent controls is Destroyed.</v>
      </c>
      <c r="O24" s="3" t="s">
        <v>83</v>
      </c>
      <c r="Q24" s="12" t="s">
        <v>18</v>
      </c>
      <c r="R24" s="13" t="str">
        <f>IF(INDEX(AX:AX,W18+1)="",0,INDEX(AX:AX,W18+1)&amp;"/"&amp;INDEX(AY:AY,W18+1))</f>
        <v>1/1</v>
      </c>
      <c r="S24" s="14"/>
      <c r="T24" s="14"/>
      <c r="U24" s="14"/>
      <c r="V24" s="15"/>
      <c r="W24" s="19"/>
      <c r="X24" s="12"/>
      <c r="Y24" s="31"/>
      <c r="Z24" s="31"/>
      <c r="AA24" s="32"/>
      <c r="AD24" s="23"/>
      <c r="AE24" s="27">
        <v>23</v>
      </c>
      <c r="AF24" s="28" t="s">
        <v>42</v>
      </c>
      <c r="AG24" s="4" t="s">
        <v>56</v>
      </c>
      <c r="AH24" s="4"/>
      <c r="AI24" s="4">
        <v>6</v>
      </c>
      <c r="AJ24" s="4" t="s">
        <v>699</v>
      </c>
      <c r="AK24" s="4" t="s">
        <v>310</v>
      </c>
      <c r="AL24" s="4" t="s">
        <v>111</v>
      </c>
      <c r="AM24" s="4"/>
      <c r="AN24" s="4"/>
      <c r="AO24" s="4"/>
      <c r="AP24" s="4"/>
      <c r="AQ24" s="4" t="s">
        <v>700</v>
      </c>
      <c r="AR24" s="4"/>
      <c r="AS24" s="4"/>
      <c r="AT24" s="40"/>
      <c r="AU24" s="4"/>
      <c r="AV24" s="4"/>
      <c r="AW24" s="4"/>
      <c r="AX24" s="4" t="s">
        <v>54</v>
      </c>
      <c r="AY24" s="4" t="s">
        <v>54</v>
      </c>
      <c r="AZ24" s="4" t="str">
        <f t="shared" si="0"/>
        <v>クリ</v>
      </c>
      <c r="BA24" s="4" t="str">
        <f t="shared" si="1"/>
        <v/>
      </c>
      <c r="BB24" s="4" t="str">
        <f t="shared" si="2"/>
        <v/>
      </c>
      <c r="BC24" s="4"/>
      <c r="BD24" s="4" t="str">
        <f t="shared" si="3"/>
        <v>クリーチャー1体を対象とする。それはあなたの手札のカードの枚数の2倍に等しい点数のダメージを受ける。</v>
      </c>
      <c r="BE24" s="33" t="str">
        <f>IF(AK24="","",VLOOKUP(AK24,BH:BJ,3,FALSE))</f>
        <v>Target creature takes damage equal to the amount of cards in your hand times 2.</v>
      </c>
      <c r="BF24" s="12" t="s">
        <v>0</v>
      </c>
      <c r="BG24" s="3">
        <v>23</v>
      </c>
      <c r="BH24" s="3" t="s">
        <v>225</v>
      </c>
      <c r="BI24" s="3" t="s">
        <v>39</v>
      </c>
      <c r="BJ24" s="3" t="s">
        <v>226</v>
      </c>
    </row>
    <row r="25" spans="1:62">
      <c r="A25" s="3" t="str">
        <f t="shared" si="4"/>
        <v>|PT|&gt;|1/1|シールド数|&gt;||</v>
      </c>
      <c r="B25" s="3" t="s">
        <v>0</v>
      </c>
      <c r="C25" s="3" t="s">
        <v>83</v>
      </c>
      <c r="D25" s="3" t="s">
        <v>18</v>
      </c>
      <c r="E25" s="3" t="s">
        <v>83</v>
      </c>
      <c r="F25" s="3" t="s">
        <v>115</v>
      </c>
      <c r="G25" s="3" t="s">
        <v>83</v>
      </c>
      <c r="H25" s="3" t="str">
        <f>IF(R24=0,"",R24)</f>
        <v>1/1</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42</v>
      </c>
      <c r="AG25" s="4" t="s">
        <v>56</v>
      </c>
      <c r="AH25" s="4"/>
      <c r="AI25" s="4">
        <v>10</v>
      </c>
      <c r="AJ25" s="4" t="s">
        <v>701</v>
      </c>
      <c r="AK25" s="4" t="s">
        <v>338</v>
      </c>
      <c r="AL25" s="4" t="s">
        <v>111</v>
      </c>
      <c r="AM25" s="4"/>
      <c r="AN25" s="4"/>
      <c r="AO25" s="4"/>
      <c r="AP25" s="4"/>
      <c r="AQ25" s="4" t="s">
        <v>702</v>
      </c>
      <c r="AR25" s="4"/>
      <c r="AS25" s="4"/>
      <c r="AT25" s="40"/>
      <c r="AU25" s="4"/>
      <c r="AV25" s="4"/>
      <c r="AW25" s="4"/>
      <c r="AX25" s="4" t="s">
        <v>54</v>
      </c>
      <c r="AY25" s="4" t="s">
        <v>54</v>
      </c>
      <c r="AZ25" s="4" t="str">
        <f t="shared" si="0"/>
        <v>エネ</v>
      </c>
      <c r="BA25" s="4" t="str">
        <f t="shared" si="1"/>
        <v/>
      </c>
      <c r="BB25" s="4" t="str">
        <f t="shared" si="2"/>
        <v/>
      </c>
      <c r="BC25" s="4"/>
      <c r="BD25" s="4" t="str">
        <f t="shared" si="3"/>
        <v>エネルギー化3を行う。クリーチャー1体を対象とする。それはX点のダメージを受ける。Xはボード上のエネルギー化ジェムの総数に等しい。その後、ボードからすべてのエネルギーを取り除く。</v>
      </c>
      <c r="BE25" s="33" t="str">
        <f>IF(AK25="","",VLOOKUP(AK25,BH:BJ,3,FALSE))</f>
        <v>Energize3 and target creature takes X damage, where X is equal to the amount of Energize gems on the board, then remove all Energy from the board.</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
        <v>42</v>
      </c>
      <c r="AG26" s="4" t="s">
        <v>56</v>
      </c>
      <c r="AH26" s="4"/>
      <c r="AI26" s="4">
        <v>5</v>
      </c>
      <c r="AJ26" s="4" t="s">
        <v>703</v>
      </c>
      <c r="AK26" s="4" t="s">
        <v>371</v>
      </c>
      <c r="AL26" s="4" t="s">
        <v>111</v>
      </c>
      <c r="AM26" s="4"/>
      <c r="AN26" s="4"/>
      <c r="AO26" s="4"/>
      <c r="AP26" s="4"/>
      <c r="AQ26" s="4" t="s">
        <v>704</v>
      </c>
      <c r="AR26" s="4"/>
      <c r="AS26" s="4"/>
      <c r="AT26" s="40"/>
      <c r="AU26" s="4"/>
      <c r="AV26" s="4"/>
      <c r="AW26" s="4"/>
      <c r="AX26" s="4" t="s">
        <v>54</v>
      </c>
      <c r="AY26" s="4" t="s">
        <v>54</v>
      </c>
      <c r="AZ26" s="4" t="str">
        <f t="shared" si="0"/>
        <v>あな</v>
      </c>
      <c r="BA26" s="4" t="str">
        <f t="shared" si="1"/>
        <v/>
      </c>
      <c r="BB26" s="4" t="str">
        <f t="shared" si="2"/>
        <v/>
      </c>
      <c r="BC26" s="4"/>
      <c r="BD26" s="4" t="str">
        <f t="shared" si="3"/>
        <v>あなたのライブラリーの最初の無色の呪文かサポートかクリーチャーを取ってくる。あなたは5点のダメージを受ける。</v>
      </c>
      <c r="BE26" s="33" t="str">
        <f>IF(AK26="","",VLOOKUP(AK26,BH:BJ,3,FALSE))</f>
        <v>Fetch the first colorless spell, support or creature in your library and you take 5 damage.</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
        <v>42</v>
      </c>
      <c r="AG27" s="4" t="s">
        <v>57</v>
      </c>
      <c r="AH27" s="4"/>
      <c r="AI27" s="4">
        <v>25</v>
      </c>
      <c r="AJ27" s="4" t="s">
        <v>705</v>
      </c>
      <c r="AK27" s="4" t="s">
        <v>254</v>
      </c>
      <c r="AL27" s="4" t="s">
        <v>34</v>
      </c>
      <c r="AM27" s="4"/>
      <c r="AN27" s="4" t="s">
        <v>234</v>
      </c>
      <c r="AO27" s="4"/>
      <c r="AP27" s="4"/>
      <c r="AQ27" s="4" t="s">
        <v>706</v>
      </c>
      <c r="AR27" s="4" t="s">
        <v>707</v>
      </c>
      <c r="AS27" s="4"/>
      <c r="AT27" s="40">
        <v>42955</v>
      </c>
      <c r="AU27" s="4"/>
      <c r="AV27" s="4"/>
      <c r="AW27" s="4"/>
      <c r="AX27" s="4">
        <v>8</v>
      </c>
      <c r="AY27" s="4">
        <v>8</v>
      </c>
      <c r="AZ27" s="4" t="str">
        <f t="shared" si="0"/>
        <v>あな</v>
      </c>
      <c r="BA27" s="4" t="str">
        <f t="shared" si="1"/>
        <v/>
      </c>
      <c r="BB27" s="4" t="str">
        <f t="shared" si="2"/>
        <v/>
      </c>
      <c r="BC27" s="4"/>
      <c r="BD27" s="4" t="str">
        <f t="shared" si="3"/>
        <v>あなたがカードを引いたとき、対戦相手は5点のダメージを受ける。&amp;br;このクリーチャーが戦場に出たとき、あなたはカードを3枚引く。</v>
      </c>
      <c r="BE27" s="33" t="str">
        <f>IF(AK27="","",VLOOKUP(AK27,BH:BJ,3,FALSE))</f>
        <v>When you draw a card, your opponent takes 5 damage.&amp;br;When this creature enters the battlefield, you draw 3 cards.</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
        <v>42</v>
      </c>
      <c r="AG28" s="4" t="s">
        <v>57</v>
      </c>
      <c r="AH28" s="4"/>
      <c r="AI28" s="4">
        <v>14</v>
      </c>
      <c r="AJ28" s="4" t="s">
        <v>708</v>
      </c>
      <c r="AK28" s="4" t="s">
        <v>419</v>
      </c>
      <c r="AL28" s="4" t="s">
        <v>34</v>
      </c>
      <c r="AM28" s="4"/>
      <c r="AN28" s="4" t="s">
        <v>69</v>
      </c>
      <c r="AO28" s="4" t="s">
        <v>36</v>
      </c>
      <c r="AP28" s="4"/>
      <c r="AQ28" s="4" t="s">
        <v>709</v>
      </c>
      <c r="AR28" s="4" t="s">
        <v>710</v>
      </c>
      <c r="AS28" s="4"/>
      <c r="AT28" s="40">
        <v>42829</v>
      </c>
      <c r="AU28" s="4"/>
      <c r="AV28" s="4"/>
      <c r="AW28" s="4"/>
      <c r="AX28" s="4">
        <v>4</v>
      </c>
      <c r="AY28" s="4">
        <v>4</v>
      </c>
      <c r="AZ28" s="4" t="str">
        <f t="shared" si="0"/>
        <v>ジェ</v>
      </c>
      <c r="BA28" s="4" t="str">
        <f t="shared" si="1"/>
        <v/>
      </c>
      <c r="BB28" s="4" t="str">
        <f t="shared" si="2"/>
        <v/>
      </c>
      <c r="BC28" s="4"/>
      <c r="BD28" s="4" t="str">
        <f t="shared" si="3"/>
        <v>ジェム3個を起動する：あなたの次のターン開始時まで、あなたが紺とr-るする無色の各クリーチャーは+3/+3の修整を受ける。&amp;br;あなたのターン開始時に、製造1を行い、飛行を持つ1/1の飛行機械･トークンを1体召喚する。</v>
      </c>
      <c r="BE28" s="33" t="str">
        <f>IF(AK28="","",VLOOKUP(AK28,BH:BJ,3,FALSE))</f>
        <v>Activate 3: Each colorless creature you control gains +3/+3 until the beginning of your next turn.&amp;br;At the beginning of your turn, Fabricate 1 and summon 1 1/1 Thopter token with Flying.</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
        <v>42</v>
      </c>
      <c r="AG29" s="4" t="s">
        <v>57</v>
      </c>
      <c r="AH29" s="4"/>
      <c r="AI29" s="4">
        <v>11</v>
      </c>
      <c r="AJ29" s="4" t="s">
        <v>711</v>
      </c>
      <c r="AK29" s="4" t="s">
        <v>480</v>
      </c>
      <c r="AL29" s="4" t="s">
        <v>34</v>
      </c>
      <c r="AM29" s="4"/>
      <c r="AN29" s="4" t="s">
        <v>655</v>
      </c>
      <c r="AO29" s="4"/>
      <c r="AP29" s="4"/>
      <c r="AQ29" s="4" t="s">
        <v>712</v>
      </c>
      <c r="AR29" s="4" t="s">
        <v>713</v>
      </c>
      <c r="AS29" s="4"/>
      <c r="AT29" s="40">
        <v>42768</v>
      </c>
      <c r="AU29" s="4"/>
      <c r="AV29" s="4"/>
      <c r="AW29" s="4"/>
      <c r="AX29" s="4">
        <v>2</v>
      </c>
      <c r="AY29" s="4">
        <v>2</v>
      </c>
      <c r="AZ29" s="4" t="str">
        <f t="shared" si="0"/>
        <v>トラ</v>
      </c>
      <c r="BA29" s="4" t="str">
        <f t="shared" si="1"/>
        <v/>
      </c>
      <c r="BB29" s="4" t="str">
        <f t="shared" si="2"/>
        <v/>
      </c>
      <c r="BC29" s="4"/>
      <c r="BD29" s="4" t="str">
        <f t="shared" si="3"/>
        <v>トランプル&amp;br;超過1：あなたのターン終了時まで、このクリーチャーは+X/+Xの修整を受ける。Xはボード上のエネルギー化ジェムの総数に等しい。</v>
      </c>
      <c r="BE29" s="33" t="str">
        <f>IF(AK29="","",VLOOKUP(AK29,BH:BJ,3,FALSE))</f>
        <v>Overload 1: This creature gets +X/+X until the end of your turn, where X is the amount of Energized gems on the board.</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tr">
        <f>AF29</f>
        <v>赤</v>
      </c>
      <c r="AG30" s="4"/>
      <c r="AH30" s="4"/>
      <c r="AI30" s="4"/>
      <c r="AJ30" s="4"/>
      <c r="AK30" s="4"/>
      <c r="AL30" s="4"/>
      <c r="AM30" s="4"/>
      <c r="AN30" s="4"/>
      <c r="AO30" s="4"/>
      <c r="AP30" s="4"/>
      <c r="AQ30" s="4"/>
      <c r="AR30" s="4"/>
      <c r="AS30" s="4"/>
      <c r="AT30" s="40"/>
      <c r="AU30" s="4"/>
      <c r="AV30" s="4"/>
      <c r="AW30" s="4"/>
      <c r="AX30" s="4" t="str">
        <f>IF(AT30&gt;1,MONTH(AT30),"")</f>
        <v/>
      </c>
      <c r="AY30" s="4" t="str">
        <f>IF(AT30&gt;1,DAY(AT30),"")</f>
        <v/>
      </c>
      <c r="AZ30" s="4" t="str">
        <f t="shared" si="0"/>
        <v/>
      </c>
      <c r="BA30" s="4" t="str">
        <f t="shared" si="1"/>
        <v/>
      </c>
      <c r="BB30" s="4" t="str">
        <f t="shared" si="2"/>
        <v/>
      </c>
      <c r="BC30" s="4"/>
      <c r="BD30" s="4" t="str">
        <f t="shared" si="3"/>
        <v/>
      </c>
      <c r="BE30" s="33" t="str">
        <f>IF(AK30="","",VLOOKUP(AK30,BH:BJ,3,FALSE))</f>
        <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tr">
        <f>AF30</f>
        <v>赤</v>
      </c>
      <c r="AG31" s="4"/>
      <c r="AH31" s="4"/>
      <c r="AI31" s="4"/>
      <c r="AJ31" s="4"/>
      <c r="AK31" s="4"/>
      <c r="AL31" s="4"/>
      <c r="AM31" s="4"/>
      <c r="AN31" s="4"/>
      <c r="AO31" s="4"/>
      <c r="AP31" s="4"/>
      <c r="AQ31" s="4"/>
      <c r="AR31" s="4"/>
      <c r="AS31" s="4"/>
      <c r="AT31" s="40"/>
      <c r="AU31" s="4"/>
      <c r="AV31" s="4"/>
      <c r="AW31" s="4"/>
      <c r="AX31" s="4" t="str">
        <f>IF(AT31&gt;1,MONTH(AT31),"")</f>
        <v/>
      </c>
      <c r="AY31" s="4" t="str">
        <f>IF(AT31&gt;1,DAY(AT31),"")</f>
        <v/>
      </c>
      <c r="AZ31" s="4" t="str">
        <f t="shared" si="0"/>
        <v/>
      </c>
      <c r="BA31" s="4" t="str">
        <f t="shared" si="1"/>
        <v/>
      </c>
      <c r="BB31" s="4" t="str">
        <f t="shared" si="2"/>
        <v/>
      </c>
      <c r="BC31" s="4"/>
      <c r="BD31" s="4" t="str">
        <f t="shared" si="3"/>
        <v/>
      </c>
      <c r="BE31" s="33" t="str">
        <f>IF(AK31="","",VLOOKUP(AK31,BH:BJ,3,FALSE))</f>
        <v/>
      </c>
      <c r="BF31" s="12" t="s">
        <v>0</v>
      </c>
      <c r="BG31" s="3">
        <v>30</v>
      </c>
      <c r="BH31" s="3" t="s">
        <v>110</v>
      </c>
      <c r="BI31" s="3" t="s">
        <v>39</v>
      </c>
      <c r="BJ31" s="3" t="s">
        <v>245</v>
      </c>
    </row>
    <row r="32" spans="1:62">
      <c r="A32" s="3" t="str">
        <f t="shared" si="4"/>
        <v>*垂涎グレムリン/Salivating Gremlins</v>
      </c>
      <c r="B32" s="3" t="s">
        <v>0</v>
      </c>
      <c r="C32" s="3" t="str">
        <f>"*"&amp;R32&amp;"/"&amp;T32</f>
        <v>*垂涎グレムリン/Salivating Gremlins</v>
      </c>
      <c r="Q32" s="12" t="s">
        <v>9</v>
      </c>
      <c r="R32" s="13" t="str">
        <f>INDEX(AJ:AJ,W31+1)</f>
        <v>垂涎グレムリン</v>
      </c>
      <c r="S32" s="14" t="s">
        <v>10</v>
      </c>
      <c r="T32" s="13" t="str">
        <f>INDEX(AK:AK,W31+1)</f>
        <v>Salivating Gremlins</v>
      </c>
      <c r="U32" s="14"/>
      <c r="V32" s="15"/>
      <c r="W32" s="16"/>
      <c r="X32" s="12"/>
      <c r="Y32" s="31"/>
      <c r="Z32" s="31"/>
      <c r="AA32" s="32"/>
      <c r="AE32" s="27">
        <v>31</v>
      </c>
      <c r="AF32" s="28" t="str">
        <f>AF31</f>
        <v>赤</v>
      </c>
      <c r="AG32" s="4"/>
      <c r="AH32" s="4"/>
      <c r="AI32" s="4"/>
      <c r="AJ32" s="4"/>
      <c r="AK32" s="4"/>
      <c r="AL32" s="4"/>
      <c r="AM32" s="4"/>
      <c r="AN32" s="4"/>
      <c r="AO32" s="4"/>
      <c r="AP32" s="4"/>
      <c r="AQ32" s="4"/>
      <c r="AR32" s="4"/>
      <c r="AS32" s="4"/>
      <c r="AT32" s="40"/>
      <c r="AU32" s="4"/>
      <c r="AV32" s="4"/>
      <c r="AW32" s="4"/>
      <c r="AX32" s="4" t="str">
        <f>IF(AT32&gt;1,MONTH(AT32),"")</f>
        <v/>
      </c>
      <c r="AY32" s="4" t="str">
        <f>IF(AT32&gt;1,DAY(AT32),"")</f>
        <v/>
      </c>
      <c r="AZ32" s="4" t="str">
        <f t="shared" si="0"/>
        <v/>
      </c>
      <c r="BA32" s="4" t="str">
        <f t="shared" si="1"/>
        <v/>
      </c>
      <c r="BB32" s="4" t="str">
        <f t="shared" si="2"/>
        <v/>
      </c>
      <c r="BC32" s="4"/>
      <c r="BD32" s="4" t="str">
        <f t="shared" si="3"/>
        <v/>
      </c>
      <c r="BE32" s="33" t="str">
        <f>IF(AK32="","",VLOOKUP(AK32,BH:BJ,3,FALSE))</f>
        <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赤</v>
      </c>
      <c r="S33" s="18" t="s">
        <v>7</v>
      </c>
      <c r="T33" s="13" t="str">
        <f>INDEX(AG:AG,W31+1)</f>
        <v>コモン</v>
      </c>
      <c r="U33" s="18" t="s">
        <v>8</v>
      </c>
      <c r="V33" s="13">
        <f>INDEX(AI:AI,W31+1)</f>
        <v>5</v>
      </c>
      <c r="W33" s="19"/>
      <c r="X33" s="13" t="str">
        <f>INDEX(AQ:AQ,W31+1)</f>
        <v>あなたがコントロールするサポートがボードに出たとき、あなたのターン終了時まで、このクリーチャーは+2/0の修整を受けるとともにトランプルを得る。</v>
      </c>
      <c r="Y33" s="31"/>
      <c r="Z33" s="31"/>
      <c r="AA33" s="32"/>
      <c r="AE33" s="27">
        <v>32</v>
      </c>
      <c r="AF33" s="28" t="str">
        <f>AF32</f>
        <v>赤</v>
      </c>
      <c r="AG33" s="4"/>
      <c r="AH33" s="4"/>
      <c r="AI33" s="4"/>
      <c r="AJ33" s="4"/>
      <c r="AK33" s="4"/>
      <c r="AL33" s="4"/>
      <c r="AM33" s="4"/>
      <c r="AN33" s="4"/>
      <c r="AO33" s="4"/>
      <c r="AP33" s="4"/>
      <c r="AQ33" s="4"/>
      <c r="AR33" s="4"/>
      <c r="AS33" s="4"/>
      <c r="AT33" s="40"/>
      <c r="AU33" s="4"/>
      <c r="AV33" s="4"/>
      <c r="AW33" s="4"/>
      <c r="AX33" s="4" t="str">
        <f>IF(AT33&gt;1,MONTH(AT33),"")</f>
        <v/>
      </c>
      <c r="AY33" s="4" t="str">
        <f>IF(AT33&gt;1,DAY(AT33),"")</f>
        <v/>
      </c>
      <c r="AZ33" s="4" t="str">
        <f t="shared" si="0"/>
        <v/>
      </c>
      <c r="BA33" s="4" t="str">
        <f t="shared" si="1"/>
        <v/>
      </c>
      <c r="BB33" s="4" t="str">
        <f t="shared" si="2"/>
        <v/>
      </c>
      <c r="BC33" s="4"/>
      <c r="BD33" s="4" t="str">
        <f t="shared" si="3"/>
        <v/>
      </c>
      <c r="BE33" s="33" t="str">
        <f>IF(AK33="","",VLOOKUP(AK33,BH:BJ,3,FALSE))</f>
        <v/>
      </c>
      <c r="BF33" s="12" t="s">
        <v>0</v>
      </c>
      <c r="BG33" s="3">
        <v>32</v>
      </c>
      <c r="BH33" s="3" t="s">
        <v>218</v>
      </c>
      <c r="BI33" s="3" t="s">
        <v>39</v>
      </c>
      <c r="BJ33" s="3" t="s">
        <v>248</v>
      </c>
    </row>
    <row r="34" spans="1:62">
      <c r="A34" s="3" t="str">
        <f t="shared" si="4"/>
        <v>|色|赤|レアリティ|コモン|マナコスト|5|</v>
      </c>
      <c r="B34" s="3" t="s">
        <v>0</v>
      </c>
      <c r="C34" s="3" t="s">
        <v>83</v>
      </c>
      <c r="D34" s="7" t="s">
        <v>6</v>
      </c>
      <c r="E34" s="3" t="s">
        <v>83</v>
      </c>
      <c r="F34" s="3" t="str">
        <f>IF(R33=0,"",R33)</f>
        <v>赤</v>
      </c>
      <c r="G34" s="3" t="s">
        <v>83</v>
      </c>
      <c r="H34" s="7" t="s">
        <v>92</v>
      </c>
      <c r="I34" s="3" t="s">
        <v>83</v>
      </c>
      <c r="J34" s="3" t="str">
        <f>IF(T33=0,"",T33)</f>
        <v>コモン</v>
      </c>
      <c r="K34" s="3" t="s">
        <v>83</v>
      </c>
      <c r="L34" s="7" t="s">
        <v>93</v>
      </c>
      <c r="M34" s="3" t="s">
        <v>83</v>
      </c>
      <c r="N34" s="3">
        <f>IF(V33=0,"",V33)</f>
        <v>5</v>
      </c>
      <c r="O34" s="3" t="s">
        <v>83</v>
      </c>
      <c r="Q34" s="12" t="s">
        <v>11</v>
      </c>
      <c r="R34" s="13" t="str">
        <f>INDEX(AL:AL,W31+1)</f>
        <v>クリーチャー</v>
      </c>
      <c r="S34" s="18" t="s">
        <v>94</v>
      </c>
      <c r="T34" s="13" t="str">
        <f>INDEX(AN:AN,W31+1)</f>
        <v>グレムリン</v>
      </c>
      <c r="U34" s="13">
        <f>INDEX(AO:AO,W31+1)</f>
        <v>0</v>
      </c>
      <c r="V34" s="13">
        <f>INDEX(AP:AP,W31+1)</f>
        <v>0</v>
      </c>
      <c r="W34" s="19"/>
      <c r="X34" s="13" t="str">
        <f>INDEX(AZ:AZ,W31+1)</f>
        <v>あな</v>
      </c>
      <c r="Y34" s="13" t="str">
        <f>INDEX(BA:BA,W31+1)</f>
        <v/>
      </c>
      <c r="Z34" s="13" t="str">
        <f>INDEX(BB:BB,W31+1)</f>
        <v/>
      </c>
      <c r="AA34" s="13">
        <f>INDEX(BC:BC,W31+1)</f>
        <v>0</v>
      </c>
      <c r="AE34" s="27">
        <v>33</v>
      </c>
      <c r="AF34" s="28" t="str">
        <f>AF33</f>
        <v>赤</v>
      </c>
      <c r="AG34" s="4"/>
      <c r="AH34" s="4"/>
      <c r="AI34" s="4"/>
      <c r="AJ34" s="4"/>
      <c r="AK34" s="4"/>
      <c r="AL34" s="4"/>
      <c r="AM34" s="4"/>
      <c r="AN34" s="4"/>
      <c r="AO34" s="4"/>
      <c r="AP34" s="4"/>
      <c r="AQ34" s="4"/>
      <c r="AR34" s="4"/>
      <c r="AS34" s="4"/>
      <c r="AT34" s="40"/>
      <c r="AU34" s="4"/>
      <c r="AV34" s="4"/>
      <c r="AW34" s="4"/>
      <c r="AX34" s="4" t="str">
        <f>IF(AT34&gt;1,MONTH(AT34),"")</f>
        <v/>
      </c>
      <c r="AY34" s="4" t="str">
        <f>IF(AT34&gt;1,DAY(AT34),"")</f>
        <v/>
      </c>
      <c r="AZ34" s="4" t="str">
        <f t="shared" si="0"/>
        <v/>
      </c>
      <c r="BA34" s="4" t="str">
        <f t="shared" si="1"/>
        <v/>
      </c>
      <c r="BB34" s="4" t="str">
        <f t="shared" si="2"/>
        <v/>
      </c>
      <c r="BC34" s="4"/>
      <c r="BD34" s="4" t="str">
        <f t="shared" si="3"/>
        <v/>
      </c>
      <c r="BE34" s="33" t="str">
        <f>IF(AK34="","",VLOOKUP(AK34,BH:BJ,3,FALSE))</f>
        <v/>
      </c>
      <c r="BF34" s="12" t="s">
        <v>0</v>
      </c>
      <c r="BG34" s="3">
        <v>33</v>
      </c>
      <c r="BH34" s="3" t="s">
        <v>233</v>
      </c>
      <c r="BI34" s="3" t="s">
        <v>39</v>
      </c>
      <c r="BJ34" s="3" t="s">
        <v>249</v>
      </c>
    </row>
    <row r="35" spans="1:62">
      <c r="A35" s="3" t="str">
        <f t="shared" si="4"/>
        <v>|種別|クリーチャー|サブタイプ|グレムリン|||</v>
      </c>
      <c r="B35" s="3" t="s">
        <v>0</v>
      </c>
      <c r="C35" s="3" t="s">
        <v>83</v>
      </c>
      <c r="D35" s="7" t="s">
        <v>11</v>
      </c>
      <c r="E35" s="3" t="s">
        <v>83</v>
      </c>
      <c r="F35" s="3" t="str">
        <f>IF(R34=0,"",R34)</f>
        <v>クリーチャー</v>
      </c>
      <c r="G35" s="3" t="s">
        <v>83</v>
      </c>
      <c r="H35" s="7" t="s">
        <v>104</v>
      </c>
      <c r="I35" s="3" t="s">
        <v>83</v>
      </c>
      <c r="J35" s="3" t="str">
        <f>IF(T34=0,"",T34)</f>
        <v>グレムリン</v>
      </c>
      <c r="K35" s="3" t="s">
        <v>83</v>
      </c>
      <c r="L35" s="3" t="str">
        <f>IF(U34=0,"",U34)</f>
        <v/>
      </c>
      <c r="M35" s="3" t="s">
        <v>83</v>
      </c>
      <c r="N35" s="3" t="str">
        <f>IF(V34=0,"",V34)</f>
        <v/>
      </c>
      <c r="O35" s="3" t="s">
        <v>83</v>
      </c>
      <c r="Q35" s="12" t="s">
        <v>105</v>
      </c>
      <c r="R35" s="13" t="str">
        <f>INDEX(BD:BD,W31+1)</f>
        <v>あなたがコントロールするサポートがボードに出たとき、あなたのターン終了時まで、このクリーチャーは+2/0の修整を受けるとともにトランプルを得る。</v>
      </c>
      <c r="S35" s="14"/>
      <c r="T35" s="14"/>
      <c r="U35" s="14"/>
      <c r="V35" s="15"/>
      <c r="W35" s="19"/>
      <c r="X35" s="11"/>
      <c r="Y35" s="11"/>
      <c r="Z35" s="11"/>
      <c r="AA35" s="33"/>
      <c r="AE35" s="27">
        <v>34</v>
      </c>
      <c r="AF35" s="28" t="str">
        <f>AF34</f>
        <v>赤</v>
      </c>
      <c r="AG35" s="4"/>
      <c r="AH35" s="4"/>
      <c r="AI35" s="4"/>
      <c r="AJ35" s="4"/>
      <c r="AK35" s="4"/>
      <c r="AL35" s="4"/>
      <c r="AM35" s="4"/>
      <c r="AN35" s="4"/>
      <c r="AO35" s="4"/>
      <c r="AP35" s="4"/>
      <c r="AQ35" s="4"/>
      <c r="AR35" s="4"/>
      <c r="AS35" s="4"/>
      <c r="AT35" s="40"/>
      <c r="AU35" s="4"/>
      <c r="AV35" s="4"/>
      <c r="AW35" s="4"/>
      <c r="AX35" s="4" t="str">
        <f>IF(AT35&gt;1,MONTH(AT35),"")</f>
        <v/>
      </c>
      <c r="AY35" s="4" t="str">
        <f>IF(AT35&gt;1,DAY(AT35),"")</f>
        <v/>
      </c>
      <c r="AZ35" s="4" t="str">
        <f t="shared" si="0"/>
        <v/>
      </c>
      <c r="BA35" s="4" t="str">
        <f t="shared" si="1"/>
        <v/>
      </c>
      <c r="BB35" s="4" t="str">
        <f t="shared" si="2"/>
        <v/>
      </c>
      <c r="BC35" s="4"/>
      <c r="BD35" s="4" t="str">
        <f t="shared" si="3"/>
        <v/>
      </c>
      <c r="BE35" s="33" t="str">
        <f>IF(AK35="","",VLOOKUP(AK35,BH:BJ,3,FALSE))</f>
        <v/>
      </c>
      <c r="BF35" s="12" t="s">
        <v>0</v>
      </c>
      <c r="BG35" s="3">
        <v>34</v>
      </c>
      <c r="BH35" s="3" t="s">
        <v>250</v>
      </c>
      <c r="BI35" s="3" t="s">
        <v>39</v>
      </c>
      <c r="BJ35" s="3" t="s">
        <v>251</v>
      </c>
    </row>
    <row r="36" spans="1:62">
      <c r="A36" s="3" t="str">
        <f t="shared" si="4"/>
        <v>|テキスト|&gt;|&gt;|&gt;|&gt;|あなたがコントロールするサポートがボードに出たとき、あなたのターン終了時まで、このクリーチャーは+2/0の修整を受けるとともにトランプルを得る。|</v>
      </c>
      <c r="B36" s="3" t="s">
        <v>0</v>
      </c>
      <c r="C36" s="3" t="s">
        <v>83</v>
      </c>
      <c r="D36" s="7" t="s">
        <v>105</v>
      </c>
      <c r="E36" s="3" t="s">
        <v>83</v>
      </c>
      <c r="F36" s="7" t="s">
        <v>115</v>
      </c>
      <c r="G36" s="3" t="s">
        <v>83</v>
      </c>
      <c r="H36" s="7" t="s">
        <v>115</v>
      </c>
      <c r="I36" s="3" t="s">
        <v>83</v>
      </c>
      <c r="J36" s="7" t="s">
        <v>115</v>
      </c>
      <c r="K36" s="3" t="s">
        <v>83</v>
      </c>
      <c r="L36" s="7" t="s">
        <v>115</v>
      </c>
      <c r="M36" s="3" t="s">
        <v>83</v>
      </c>
      <c r="N36" s="3" t="str">
        <f>IF(R35=0,"",R35)</f>
        <v>あなたがコントロールするサポートがボードに出たとき、あなたのターン終了時まで、このクリーチャーは+2/0の修整を受けるとともにトランプルを得る。</v>
      </c>
      <c r="O36" s="3" t="s">
        <v>83</v>
      </c>
      <c r="Q36" s="17" t="s">
        <v>27</v>
      </c>
      <c r="R36" s="13" t="str">
        <f>INDEX(BE:BE,W31+1)</f>
        <v>When a support you control enters the board, this creature gets +2/0 and Trample until the end of your turn.</v>
      </c>
      <c r="S36" s="12" t="s">
        <v>116</v>
      </c>
      <c r="T36" s="13" t="str">
        <f>IF(X36="","",X36&amp;IF(Y36="",""," "&amp;Y36)&amp;IF(Z36="",""," "&amp;Z36)&amp;IF(AA36="",""," "&amp;AA36))</f>
        <v/>
      </c>
      <c r="U36" s="14"/>
      <c r="V36" s="15"/>
      <c r="W36" s="19" t="s">
        <v>116</v>
      </c>
      <c r="X36" s="12" t="str">
        <f t="shared" ref="X36:AA36" si="10">IF(ISERROR(IF(LEN(X35)&gt;1,X35,VLOOKUP(X34,$AC:$AD,2,FALSE))),"",IF(LEN(X35)&gt;1,X35,VLOOKUP(X34,$AC:$AD,2,FALSE)))</f>
        <v/>
      </c>
      <c r="Y36" s="12" t="str">
        <f t="shared" si="10"/>
        <v/>
      </c>
      <c r="Z36" s="12" t="str">
        <f t="shared" si="10"/>
        <v/>
      </c>
      <c r="AA36" s="12" t="str">
        <f t="shared" si="10"/>
        <v> </v>
      </c>
      <c r="AE36" s="27">
        <v>35</v>
      </c>
      <c r="AF36" s="28" t="str">
        <f>AF35</f>
        <v>赤</v>
      </c>
      <c r="AG36" s="4"/>
      <c r="AH36" s="4"/>
      <c r="AI36" s="4"/>
      <c r="AJ36" s="4"/>
      <c r="AK36" s="4"/>
      <c r="AL36" s="4"/>
      <c r="AM36" s="4"/>
      <c r="AN36" s="4"/>
      <c r="AO36" s="4"/>
      <c r="AP36" s="4"/>
      <c r="AQ36" s="4"/>
      <c r="AR36" s="4"/>
      <c r="AS36" s="4"/>
      <c r="AT36" s="40"/>
      <c r="AU36" s="4"/>
      <c r="AV36" s="4"/>
      <c r="AW36" s="4"/>
      <c r="AX36" s="4" t="str">
        <f>IF(AT36&gt;1,MONTH(AT36),"")</f>
        <v/>
      </c>
      <c r="AY36" s="4" t="str">
        <f>IF(AT36&gt;1,DAY(AT36),"")</f>
        <v/>
      </c>
      <c r="AZ36" s="4" t="str">
        <f t="shared" si="0"/>
        <v/>
      </c>
      <c r="BA36" s="4" t="str">
        <f t="shared" si="1"/>
        <v/>
      </c>
      <c r="BB36" s="4" t="str">
        <f t="shared" si="2"/>
        <v/>
      </c>
      <c r="BC36" s="4"/>
      <c r="BD36" s="4" t="str">
        <f t="shared" si="3"/>
        <v/>
      </c>
      <c r="BE36" s="33" t="str">
        <f>IF(AK36="","",VLOOKUP(AK36,BH:BJ,3,FALSE))</f>
        <v/>
      </c>
      <c r="BF36" s="12" t="s">
        <v>0</v>
      </c>
      <c r="BG36" s="3">
        <v>35</v>
      </c>
      <c r="BH36" s="3" t="s">
        <v>252</v>
      </c>
      <c r="BI36" s="3" t="s">
        <v>39</v>
      </c>
      <c r="BJ36" s="3" t="s">
        <v>253</v>
      </c>
    </row>
    <row r="37" spans="1:62">
      <c r="A37" s="3" t="str">
        <f t="shared" si="4"/>
        <v>|英テキスト|&gt;|&gt;|&gt;|&gt;|When a support you control enters the board, this creature gets +2/0 and Trample until the end of your turn.|</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When a support you control enters the board, this creature gets +2/0 and Trample until the end of your turn.</v>
      </c>
      <c r="O37" s="3" t="s">
        <v>83</v>
      </c>
      <c r="Q37" s="12" t="s">
        <v>18</v>
      </c>
      <c r="R37" s="13" t="str">
        <f>IF(INDEX(AX:AX,W31+1)="",0,INDEX(AX:AX,W31+1)&amp;"/"&amp;INDEX(AY:AY,W31+1))</f>
        <v>1/2</v>
      </c>
      <c r="S37" s="14"/>
      <c r="T37" s="14"/>
      <c r="U37" s="14"/>
      <c r="V37" s="15"/>
      <c r="W37" s="19"/>
      <c r="X37" s="12"/>
      <c r="Y37" s="31"/>
      <c r="Z37" s="31"/>
      <c r="AA37" s="32"/>
      <c r="AE37" s="27">
        <v>36</v>
      </c>
      <c r="AF37" s="28" t="str">
        <f>AF36</f>
        <v>赤</v>
      </c>
      <c r="AG37" s="4"/>
      <c r="AH37" s="4"/>
      <c r="AI37" s="4"/>
      <c r="AJ37" s="4"/>
      <c r="AK37" s="4"/>
      <c r="AL37" s="4"/>
      <c r="AM37" s="4"/>
      <c r="AN37" s="4"/>
      <c r="AO37" s="4"/>
      <c r="AP37" s="4"/>
      <c r="AQ37" s="4"/>
      <c r="AR37" s="4"/>
      <c r="AS37" s="4"/>
      <c r="AT37" s="40"/>
      <c r="AU37" s="4"/>
      <c r="AV37" s="4"/>
      <c r="AW37" s="4"/>
      <c r="AX37" s="4" t="str">
        <f>IF(AT37&gt;1,MONTH(AT37),"")</f>
        <v/>
      </c>
      <c r="AY37" s="4" t="str">
        <f>IF(AT37&gt;1,DAY(AT37),"")</f>
        <v/>
      </c>
      <c r="AZ37" s="4" t="str">
        <f t="shared" si="0"/>
        <v/>
      </c>
      <c r="BA37" s="4" t="str">
        <f t="shared" si="1"/>
        <v/>
      </c>
      <c r="BB37" s="4" t="str">
        <f t="shared" si="2"/>
        <v/>
      </c>
      <c r="BC37" s="4"/>
      <c r="BD37" s="4" t="str">
        <f t="shared" si="3"/>
        <v/>
      </c>
      <c r="BE37" s="33" t="str">
        <f>IF(AK37="","",VLOOKUP(AK37,BH:BJ,3,FALSE))</f>
        <v/>
      </c>
      <c r="BF37" s="12" t="s">
        <v>0</v>
      </c>
      <c r="BG37" s="3">
        <v>36</v>
      </c>
      <c r="BH37" s="3" t="s">
        <v>254</v>
      </c>
      <c r="BI37" s="3" t="s">
        <v>39</v>
      </c>
      <c r="BJ37" s="3" t="s">
        <v>255</v>
      </c>
    </row>
    <row r="38" spans="1:62">
      <c r="A38" s="3" t="str">
        <f t="shared" si="4"/>
        <v>|PT|&gt;|1/2|シールド数|&gt;||</v>
      </c>
      <c r="B38" s="3" t="s">
        <v>0</v>
      </c>
      <c r="C38" s="3" t="s">
        <v>83</v>
      </c>
      <c r="D38" s="3" t="s">
        <v>18</v>
      </c>
      <c r="E38" s="3" t="s">
        <v>83</v>
      </c>
      <c r="F38" s="3" t="s">
        <v>115</v>
      </c>
      <c r="G38" s="3" t="s">
        <v>83</v>
      </c>
      <c r="H38" s="3" t="str">
        <f>IF(R37=0,"",R37)</f>
        <v>1/2</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AF37</f>
        <v>赤</v>
      </c>
      <c r="AG38" s="4"/>
      <c r="AH38" s="4"/>
      <c r="AI38" s="4"/>
      <c r="AJ38" s="4"/>
      <c r="AK38" s="4"/>
      <c r="AL38" s="4"/>
      <c r="AM38" s="4"/>
      <c r="AN38" s="4"/>
      <c r="AO38" s="4"/>
      <c r="AP38" s="4"/>
      <c r="AQ38" s="4"/>
      <c r="AR38" s="4"/>
      <c r="AS38" s="4"/>
      <c r="AT38" s="40"/>
      <c r="AU38" s="4"/>
      <c r="AV38" s="4"/>
      <c r="AW38" s="4"/>
      <c r="AX38" s="4" t="str">
        <f>IF(AT38&gt;1,MONTH(AT38),"")</f>
        <v/>
      </c>
      <c r="AY38" s="4" t="str">
        <f>IF(AT38&gt;1,DAY(AT38),"")</f>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AF38</f>
        <v>赤</v>
      </c>
      <c r="AG39" s="4"/>
      <c r="AH39" s="4"/>
      <c r="AI39" s="4"/>
      <c r="AJ39" s="4"/>
      <c r="AK39" s="4"/>
      <c r="AL39" s="4"/>
      <c r="AM39" s="4"/>
      <c r="AN39" s="4"/>
      <c r="AO39" s="4"/>
      <c r="AP39" s="4"/>
      <c r="AQ39" s="4"/>
      <c r="AR39" s="4"/>
      <c r="AS39" s="4"/>
      <c r="AT39" s="40"/>
      <c r="AU39" s="4"/>
      <c r="AV39" s="4"/>
      <c r="AW39" s="4"/>
      <c r="AX39" s="4" t="str">
        <f>IF(AT39&gt;1,MONTH(AT39),"")</f>
        <v/>
      </c>
      <c r="AY39" s="4" t="str">
        <f>IF(AT39&gt;1,DAY(AT39),"")</f>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AF39</f>
        <v>赤</v>
      </c>
      <c r="AG40" s="4"/>
      <c r="AH40" s="4"/>
      <c r="AI40" s="4"/>
      <c r="AJ40" s="4"/>
      <c r="AK40" s="4"/>
      <c r="AL40" s="4"/>
      <c r="AM40" s="4"/>
      <c r="AN40" s="4"/>
      <c r="AO40" s="4"/>
      <c r="AP40" s="4"/>
      <c r="AQ40" s="4"/>
      <c r="AR40" s="4"/>
      <c r="AS40" s="4"/>
      <c r="AT40" s="40"/>
      <c r="AU40" s="4"/>
      <c r="AV40" s="4"/>
      <c r="AW40" s="4"/>
      <c r="AX40" s="4" t="str">
        <f>IF(AT40&gt;1,MONTH(AT40),"")</f>
        <v/>
      </c>
      <c r="AY40" s="4" t="str">
        <f>IF(AT40&gt;1,DAY(AT40),"")</f>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AF40</f>
        <v>赤</v>
      </c>
      <c r="AG41" s="4"/>
      <c r="AH41" s="4"/>
      <c r="AI41" s="4"/>
      <c r="AJ41" s="4"/>
      <c r="AK41" s="4"/>
      <c r="AL41" s="4"/>
      <c r="AM41" s="4"/>
      <c r="AN41" s="4"/>
      <c r="AO41" s="4"/>
      <c r="AP41" s="4"/>
      <c r="AQ41" s="4"/>
      <c r="AR41" s="4"/>
      <c r="AS41" s="4"/>
      <c r="AT41" s="40"/>
      <c r="AU41" s="4"/>
      <c r="AV41" s="4"/>
      <c r="AW41" s="4"/>
      <c r="AX41" s="4" t="str">
        <f>IF(AT41&gt;1,MONTH(AT41),"")</f>
        <v/>
      </c>
      <c r="AY41" s="4" t="str">
        <f>IF(AT41&gt;1,DAY(AT41),"")</f>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AF41</f>
        <v>赤</v>
      </c>
      <c r="AG42" s="4"/>
      <c r="AH42" s="4"/>
      <c r="AI42" s="4"/>
      <c r="AJ42" s="4"/>
      <c r="AK42" s="4"/>
      <c r="AL42" s="4"/>
      <c r="AM42" s="4"/>
      <c r="AN42" s="4"/>
      <c r="AO42" s="4"/>
      <c r="AP42" s="4"/>
      <c r="AQ42" s="4"/>
      <c r="AR42" s="4"/>
      <c r="AS42" s="4"/>
      <c r="AT42" s="40"/>
      <c r="AU42" s="4"/>
      <c r="AV42" s="4"/>
      <c r="AW42" s="4"/>
      <c r="AX42" s="4" t="str">
        <f>IF(AT42&gt;1,MONTH(AT42),"")</f>
        <v/>
      </c>
      <c r="AY42" s="4" t="str">
        <f>IF(AT42&gt;1,DAY(AT42),"")</f>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AF42</f>
        <v>赤</v>
      </c>
      <c r="AG43" s="4"/>
      <c r="AH43" s="4"/>
      <c r="AI43" s="4"/>
      <c r="AJ43" s="4"/>
      <c r="AK43" s="4"/>
      <c r="AL43" s="4"/>
      <c r="AM43" s="4"/>
      <c r="AN43" s="4"/>
      <c r="AO43" s="4"/>
      <c r="AP43" s="4"/>
      <c r="AQ43" s="4"/>
      <c r="AR43" s="4"/>
      <c r="AS43" s="4"/>
      <c r="AT43" s="40"/>
      <c r="AU43" s="4"/>
      <c r="AV43" s="4"/>
      <c r="AW43" s="4"/>
      <c r="AX43" s="4" t="str">
        <f>IF(AT43&gt;1,MONTH(AT43),"")</f>
        <v/>
      </c>
      <c r="AY43" s="4" t="str">
        <f>IF(AT43&gt;1,DAY(AT43),"")</f>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AF43</f>
        <v>赤</v>
      </c>
      <c r="AG44" s="4"/>
      <c r="AH44" s="4"/>
      <c r="AI44" s="4"/>
      <c r="AJ44" s="4"/>
      <c r="AK44" s="4"/>
      <c r="AL44" s="4"/>
      <c r="AM44" s="4"/>
      <c r="AN44" s="4"/>
      <c r="AO44" s="4"/>
      <c r="AP44" s="4"/>
      <c r="AQ44" s="4"/>
      <c r="AR44" s="4"/>
      <c r="AS44" s="4"/>
      <c r="AT44" s="40"/>
      <c r="AU44" s="4"/>
      <c r="AV44" s="4"/>
      <c r="AW44" s="4"/>
      <c r="AX44" s="4" t="str">
        <f>IF(AT44&gt;1,MONTH(AT44),"")</f>
        <v/>
      </c>
      <c r="AY44" s="4" t="str">
        <f>IF(AT44&gt;1,DAY(AT44),"")</f>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*尖塔横の潜入者/Spireside Infiltrator</v>
      </c>
      <c r="B45" s="3" t="s">
        <v>0</v>
      </c>
      <c r="C45" s="3" t="str">
        <f>"*"&amp;R45&amp;"/"&amp;T45</f>
        <v>*尖塔横の潜入者/Spireside Infiltrator</v>
      </c>
      <c r="Q45" s="12" t="s">
        <v>9</v>
      </c>
      <c r="R45" s="13" t="str">
        <f>INDEX(AJ:AJ,W44+1)</f>
        <v>尖塔横の潜入者</v>
      </c>
      <c r="S45" s="14" t="s">
        <v>10</v>
      </c>
      <c r="T45" s="13" t="str">
        <f>INDEX(AK:AK,W44+1)</f>
        <v>Spireside Infiltrator</v>
      </c>
      <c r="U45" s="14"/>
      <c r="V45" s="15"/>
      <c r="W45" s="16"/>
      <c r="X45" s="12"/>
      <c r="Y45" s="31"/>
      <c r="Z45" s="31"/>
      <c r="AA45" s="32"/>
      <c r="AE45" s="27">
        <v>44</v>
      </c>
      <c r="AF45" s="28" t="str">
        <f>AF44</f>
        <v>赤</v>
      </c>
      <c r="AG45" s="4"/>
      <c r="AH45" s="4"/>
      <c r="AI45" s="4"/>
      <c r="AJ45" s="4"/>
      <c r="AK45" s="4"/>
      <c r="AL45" s="4"/>
      <c r="AM45" s="4"/>
      <c r="AN45" s="4"/>
      <c r="AO45" s="4"/>
      <c r="AP45" s="4"/>
      <c r="AQ45" s="4"/>
      <c r="AR45" s="4"/>
      <c r="AS45" s="4"/>
      <c r="AT45" s="40"/>
      <c r="AU45" s="4"/>
      <c r="AV45" s="4"/>
      <c r="AW45" s="4"/>
      <c r="AX45" s="4" t="str">
        <f>IF(AT45&gt;1,MONTH(AT45),"")</f>
        <v/>
      </c>
      <c r="AY45" s="4" t="str">
        <f>IF(AT45&gt;1,DAY(AT45),"")</f>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赤</v>
      </c>
      <c r="S46" s="18" t="s">
        <v>7</v>
      </c>
      <c r="T46" s="13" t="str">
        <f>INDEX(AG:AG,W44+1)</f>
        <v>コモン</v>
      </c>
      <c r="U46" s="18" t="s">
        <v>8</v>
      </c>
      <c r="V46" s="13">
        <f>INDEX(AI:AI,W44+1)</f>
        <v>11</v>
      </c>
      <c r="W46" s="19"/>
      <c r="X46" s="13" t="str">
        <f>INDEX(AQ:AQ,W44+1)</f>
        <v>このクリーチャーが戦場に出たとき、対戦相手は1点のダメージを受ける。</v>
      </c>
      <c r="Y46" s="31"/>
      <c r="Z46" s="31"/>
      <c r="AA46" s="32"/>
      <c r="AE46" s="27">
        <v>45</v>
      </c>
      <c r="AF46" s="28" t="str">
        <f>AF45</f>
        <v>赤</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|色|赤|レアリティ|コモン|マナコスト|11|</v>
      </c>
      <c r="B47" s="3" t="s">
        <v>0</v>
      </c>
      <c r="C47" s="3" t="s">
        <v>83</v>
      </c>
      <c r="D47" s="7" t="s">
        <v>6</v>
      </c>
      <c r="E47" s="3" t="s">
        <v>83</v>
      </c>
      <c r="F47" s="3" t="str">
        <f>IF(R46=0,"",R46)</f>
        <v>赤</v>
      </c>
      <c r="G47" s="3" t="s">
        <v>83</v>
      </c>
      <c r="H47" s="7" t="s">
        <v>92</v>
      </c>
      <c r="I47" s="3" t="s">
        <v>83</v>
      </c>
      <c r="J47" s="3" t="str">
        <f>IF(T46=0,"",T46)</f>
        <v>コモン</v>
      </c>
      <c r="K47" s="3" t="s">
        <v>83</v>
      </c>
      <c r="L47" s="7" t="s">
        <v>93</v>
      </c>
      <c r="M47" s="3" t="s">
        <v>83</v>
      </c>
      <c r="N47" s="3">
        <f>IF(V46=0,"",V46)</f>
        <v>11</v>
      </c>
      <c r="O47" s="3" t="s">
        <v>83</v>
      </c>
      <c r="Q47" s="12" t="s">
        <v>11</v>
      </c>
      <c r="R47" s="13" t="str">
        <f>INDEX(AL:AL,W44+1)</f>
        <v>クリーチャー</v>
      </c>
      <c r="S47" s="18" t="s">
        <v>94</v>
      </c>
      <c r="T47" s="13" t="str">
        <f>INDEX(AN:AN,W44+1)</f>
        <v>人間</v>
      </c>
      <c r="U47" s="13" t="str">
        <f>INDEX(AO:AO,W44+1)</f>
        <v>ならず者</v>
      </c>
      <c r="V47" s="13">
        <f>INDEX(AP:AP,W44+1)</f>
        <v>0</v>
      </c>
      <c r="W47" s="19"/>
      <c r="X47" s="13" t="str">
        <f>INDEX(AZ:AZ,W44+1)</f>
        <v>この</v>
      </c>
      <c r="Y47" s="13" t="str">
        <f>INDEX(BA:BA,W44+1)</f>
        <v/>
      </c>
      <c r="Z47" s="13" t="str">
        <f>INDEX(BB:BB,W44+1)</f>
        <v/>
      </c>
      <c r="AA47" s="13">
        <f>INDEX(BC:BC,W44+1)</f>
        <v>0</v>
      </c>
      <c r="AE47" s="27">
        <v>46</v>
      </c>
      <c r="AF47" s="28" t="str">
        <f>AF46</f>
        <v>赤</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|種別|クリーチャー|サブタイプ|人間|ならず者||</v>
      </c>
      <c r="B48" s="3" t="s">
        <v>0</v>
      </c>
      <c r="C48" s="3" t="s">
        <v>83</v>
      </c>
      <c r="D48" s="7" t="s">
        <v>11</v>
      </c>
      <c r="E48" s="3" t="s">
        <v>83</v>
      </c>
      <c r="F48" s="3" t="str">
        <f>IF(R47=0,"",R47)</f>
        <v>クリーチャー</v>
      </c>
      <c r="G48" s="3" t="s">
        <v>83</v>
      </c>
      <c r="H48" s="7" t="s">
        <v>104</v>
      </c>
      <c r="I48" s="3" t="s">
        <v>83</v>
      </c>
      <c r="J48" s="3" t="str">
        <f>IF(T47=0,"",T47)</f>
        <v>人間</v>
      </c>
      <c r="K48" s="3" t="s">
        <v>83</v>
      </c>
      <c r="L48" s="3" t="str">
        <f>IF(U47=0,"",U47)</f>
        <v>ならず者</v>
      </c>
      <c r="M48" s="3" t="s">
        <v>83</v>
      </c>
      <c r="N48" s="3" t="str">
        <f>IF(V47=0,"",V47)</f>
        <v/>
      </c>
      <c r="O48" s="3" t="s">
        <v>83</v>
      </c>
      <c r="Q48" s="12" t="s">
        <v>105</v>
      </c>
      <c r="R48" s="13" t="str">
        <f>INDEX(BD:BD,W44+1)</f>
        <v>このクリーチャーが戦場に出たとき、対戦相手は1点のダメージを受ける。</v>
      </c>
      <c r="S48" s="14"/>
      <c r="T48" s="14"/>
      <c r="U48" s="14"/>
      <c r="V48" s="15"/>
      <c r="W48" s="19"/>
      <c r="X48" s="11"/>
      <c r="Y48" s="11"/>
      <c r="Z48" s="11"/>
      <c r="AA48" s="33"/>
      <c r="AE48" s="27">
        <v>47</v>
      </c>
      <c r="AF48" s="28" t="str">
        <f>AF47</f>
        <v>赤</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|テキスト|&gt;|&gt;|&gt;|&gt;|このクリーチャーが戦場に出たとき、対戦相手は1点のダメージを受ける。|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このクリーチャーが戦場に出たとき、対戦相手は1点のダメージを受ける。</v>
      </c>
      <c r="O49" s="3" t="s">
        <v>83</v>
      </c>
      <c r="Q49" s="17" t="s">
        <v>27</v>
      </c>
      <c r="R49" s="13" t="str">
        <f>INDEX(BE:BE,W44+1)</f>
        <v>When this creature attacks, your opponent takes 1 damage.</v>
      </c>
      <c r="S49" s="12" t="s">
        <v>116</v>
      </c>
      <c r="T49" s="13" t="str">
        <f>IF(X49="","",X49&amp;IF(Y49="",""," "&amp;Y49)&amp;IF(Z49="",""," "&amp;Z49)&amp;IF(AA49="",""," "&amp;AA49))</f>
        <v/>
      </c>
      <c r="U49" s="14"/>
      <c r="V49" s="15"/>
      <c r="W49" s="19" t="s">
        <v>116</v>
      </c>
      <c r="X49" s="12" t="str">
        <f t="shared" ref="X49:AA49" si="12">IF(ISERROR(IF(LEN(X48)&gt;1,X48,VLOOKUP(X47,$AC:$AD,2,FALSE))),"",IF(LEN(X48)&gt;1,X48,VLOOKUP(X47,$AC:$AD,2,FALSE)))</f>
        <v/>
      </c>
      <c r="Y49" s="12" t="str">
        <f t="shared" si="12"/>
        <v/>
      </c>
      <c r="Z49" s="12" t="str">
        <f t="shared" si="12"/>
        <v/>
      </c>
      <c r="AA49" s="12" t="str">
        <f t="shared" si="12"/>
        <v> </v>
      </c>
      <c r="AE49" s="27">
        <v>48</v>
      </c>
      <c r="AF49" s="28" t="str">
        <f>AF48</f>
        <v>赤</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|英テキスト|&gt;|&gt;|&gt;|&gt;|When this creature attacks, your opponent takes 1 damage.|</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When this creature attacks, your opponent takes 1 damage.</v>
      </c>
      <c r="O50" s="3" t="s">
        <v>83</v>
      </c>
      <c r="Q50" s="12" t="s">
        <v>18</v>
      </c>
      <c r="R50" s="13" t="str">
        <f>IF(INDEX(AX:AX,W44+1)="",0,INDEX(AX:AX,W44+1)&amp;"/"&amp;INDEX(AY:AY,W44+1))</f>
        <v>3/1</v>
      </c>
      <c r="S50" s="14"/>
      <c r="T50" s="14"/>
      <c r="U50" s="14"/>
      <c r="V50" s="15"/>
      <c r="W50" s="19"/>
      <c r="X50" s="12"/>
      <c r="Y50" s="31"/>
      <c r="Z50" s="31"/>
      <c r="AA50" s="32"/>
      <c r="AE50" s="27">
        <v>49</v>
      </c>
      <c r="AF50" s="28" t="str">
        <f>AF49</f>
        <v>赤</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|PT|&gt;|3/1|シールド数|&gt;||</v>
      </c>
      <c r="B51" s="3" t="s">
        <v>0</v>
      </c>
      <c r="C51" s="3" t="s">
        <v>83</v>
      </c>
      <c r="D51" s="3" t="s">
        <v>18</v>
      </c>
      <c r="E51" s="3" t="s">
        <v>83</v>
      </c>
      <c r="F51" s="3" t="s">
        <v>115</v>
      </c>
      <c r="G51" s="3" t="s">
        <v>83</v>
      </c>
      <c r="H51" s="3" t="str">
        <f>IF(R50=0,"",R50)</f>
        <v>3/1</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赤</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*気ままな芸術家/Spontaneous Artist</v>
      </c>
      <c r="B58" s="3" t="s">
        <v>0</v>
      </c>
      <c r="C58" s="3" t="str">
        <f>"*"&amp;R58&amp;"/"&amp;T58</f>
        <v>*気ままな芸術家/Spontaneous Artist</v>
      </c>
      <c r="Q58" s="12" t="s">
        <v>9</v>
      </c>
      <c r="R58" s="13" t="str">
        <f>INDEX(AJ:AJ,W57+1)</f>
        <v>気ままな芸術家</v>
      </c>
      <c r="S58" s="14" t="s">
        <v>10</v>
      </c>
      <c r="T58" s="13" t="str">
        <f>INDEX(AK:AK,W57+1)</f>
        <v>Spontaneous Artist</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赤</v>
      </c>
      <c r="S59" s="18" t="s">
        <v>7</v>
      </c>
      <c r="T59" s="13" t="str">
        <f>INDEX(AG:AG,W57+1)</f>
        <v>コモン</v>
      </c>
      <c r="U59" s="18" t="s">
        <v>8</v>
      </c>
      <c r="V59" s="13">
        <f>INDEX(AI:AI,W57+1)</f>
        <v>6</v>
      </c>
      <c r="W59" s="19"/>
      <c r="X59" s="13" t="str">
        <f>INDEX(AQ:AQ,W57+1)</f>
        <v>このクリーチャーが戦場に出たとき、エネルギー化1を行う。</v>
      </c>
      <c r="Y59" s="31"/>
      <c r="Z59" s="31"/>
      <c r="AA59" s="32"/>
      <c r="BF59" s="12" t="s">
        <v>0</v>
      </c>
      <c r="BG59" s="3">
        <v>58</v>
      </c>
      <c r="BH59" s="3" t="s">
        <v>294</v>
      </c>
      <c r="BI59" s="3" t="s">
        <v>39</v>
      </c>
      <c r="BJ59" s="3" t="s">
        <v>295</v>
      </c>
    </row>
    <row r="60" spans="1:62">
      <c r="A60" s="3" t="str">
        <f t="shared" si="4"/>
        <v>|色|赤|レアリティ|コモン|マナコスト|6|</v>
      </c>
      <c r="B60" s="3" t="s">
        <v>0</v>
      </c>
      <c r="C60" s="3" t="s">
        <v>83</v>
      </c>
      <c r="D60" s="7" t="s">
        <v>6</v>
      </c>
      <c r="E60" s="3" t="s">
        <v>83</v>
      </c>
      <c r="F60" s="3" t="str">
        <f>IF(R59=0,"",R59)</f>
        <v>赤</v>
      </c>
      <c r="G60" s="3" t="s">
        <v>83</v>
      </c>
      <c r="H60" s="7" t="s">
        <v>92</v>
      </c>
      <c r="I60" s="3" t="s">
        <v>83</v>
      </c>
      <c r="J60" s="3" t="str">
        <f>IF(T59=0,"",T59)</f>
        <v>コモン</v>
      </c>
      <c r="K60" s="3" t="s">
        <v>83</v>
      </c>
      <c r="L60" s="7" t="s">
        <v>93</v>
      </c>
      <c r="M60" s="3" t="s">
        <v>83</v>
      </c>
      <c r="N60" s="3">
        <f>IF(V59=0,"",V59)</f>
        <v>6</v>
      </c>
      <c r="O60" s="3" t="s">
        <v>83</v>
      </c>
      <c r="Q60" s="12" t="s">
        <v>11</v>
      </c>
      <c r="R60" s="13" t="str">
        <f>INDEX(AL:AL,W57+1)</f>
        <v>クリーチャー</v>
      </c>
      <c r="S60" s="18" t="s">
        <v>94</v>
      </c>
      <c r="T60" s="13" t="str">
        <f>INDEX(AN:AN,W57+1)</f>
        <v>人間</v>
      </c>
      <c r="U60" s="13" t="str">
        <f>INDEX(AO:AO,W57+1)</f>
        <v>ならず者</v>
      </c>
      <c r="V60" s="13">
        <f>INDEX(AP:AP,W57+1)</f>
        <v>0</v>
      </c>
      <c r="W60" s="19"/>
      <c r="X60" s="13" t="str">
        <f>INDEX(AZ:AZ,W57+1)</f>
        <v>この</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|種別|クリーチャー|サブタイプ|人間|ならず者||</v>
      </c>
      <c r="B61" s="3" t="s">
        <v>0</v>
      </c>
      <c r="C61" s="3" t="s">
        <v>83</v>
      </c>
      <c r="D61" s="7" t="s">
        <v>11</v>
      </c>
      <c r="E61" s="3" t="s">
        <v>83</v>
      </c>
      <c r="F61" s="3" t="str">
        <f>IF(R60=0,"",R60)</f>
        <v>クリーチャー</v>
      </c>
      <c r="G61" s="3" t="s">
        <v>83</v>
      </c>
      <c r="H61" s="7" t="s">
        <v>104</v>
      </c>
      <c r="I61" s="3" t="s">
        <v>83</v>
      </c>
      <c r="J61" s="3" t="str">
        <f>IF(T60=0,"",T60)</f>
        <v>人間</v>
      </c>
      <c r="K61" s="3" t="s">
        <v>83</v>
      </c>
      <c r="L61" s="3" t="str">
        <f>IF(U60=0,"",U60)</f>
        <v>ならず者</v>
      </c>
      <c r="M61" s="3" t="s">
        <v>83</v>
      </c>
      <c r="N61" s="3" t="str">
        <f>IF(V60=0,"",V60)</f>
        <v/>
      </c>
      <c r="O61" s="3" t="s">
        <v>83</v>
      </c>
      <c r="Q61" s="12" t="s">
        <v>105</v>
      </c>
      <c r="R61" s="13" t="str">
        <f>INDEX(BD:BD,W57+1)</f>
        <v>このクリーチャーが戦場に出たとき、エネルギー化1を行う。&amp;br;超過1：あなたのターン終了時まで、あなたの手札の各クリーチャーは速攻を得る。</v>
      </c>
      <c r="S61" s="14"/>
      <c r="T61" s="14"/>
      <c r="U61" s="14"/>
      <c r="V61" s="15"/>
      <c r="W61" s="19"/>
      <c r="X61" s="11"/>
      <c r="Y61" s="11"/>
      <c r="Z61" s="11"/>
      <c r="AA61" s="33"/>
      <c r="BF61" s="12" t="s">
        <v>0</v>
      </c>
      <c r="BG61" s="3">
        <v>60</v>
      </c>
      <c r="BH61" s="3" t="s">
        <v>298</v>
      </c>
      <c r="BI61" s="3" t="s">
        <v>39</v>
      </c>
      <c r="BJ61" s="3" t="s">
        <v>299</v>
      </c>
    </row>
    <row r="62" spans="1:62">
      <c r="A62" s="3" t="str">
        <f t="shared" si="4"/>
        <v>|テキスト|&gt;|&gt;|&gt;|&gt;|このクリーチャーが戦場に出たとき、エネルギー化1を行う。&amp;br;超過1：あなたのターン終了時まで、あなたの手札の各クリーチャーは速攻を得る。|</v>
      </c>
      <c r="B62" s="3" t="s">
        <v>0</v>
      </c>
      <c r="C62" s="3" t="s">
        <v>83</v>
      </c>
      <c r="D62" s="7" t="s">
        <v>105</v>
      </c>
      <c r="E62" s="3" t="s">
        <v>83</v>
      </c>
      <c r="F62" s="7" t="s">
        <v>115</v>
      </c>
      <c r="G62" s="3" t="s">
        <v>83</v>
      </c>
      <c r="H62" s="7" t="s">
        <v>115</v>
      </c>
      <c r="I62" s="3" t="s">
        <v>83</v>
      </c>
      <c r="J62" s="7" t="s">
        <v>115</v>
      </c>
      <c r="K62" s="3" t="s">
        <v>83</v>
      </c>
      <c r="L62" s="7" t="s">
        <v>115</v>
      </c>
      <c r="M62" s="3" t="s">
        <v>83</v>
      </c>
      <c r="N62" s="3" t="str">
        <f>IF(R61=0,"",R61)</f>
        <v>このクリーチャーが戦場に出たとき、エネルギー化1を行う。&amp;br;超過1：あなたのターン終了時まで、あなたの手札の各クリーチャーは速攻を得る。</v>
      </c>
      <c r="O62" s="3" t="s">
        <v>83</v>
      </c>
      <c r="Q62" s="17" t="s">
        <v>27</v>
      </c>
      <c r="R62" s="13" t="str">
        <f>INDEX(BE:BE,W57+1)</f>
        <v>When this creature enters the battlefield,  1.&amp;br;Overload 1: Each creature in your hand gains Haste until the end of your turn.</v>
      </c>
      <c r="S62" s="12" t="s">
        <v>116</v>
      </c>
      <c r="T62" s="13" t="str">
        <f>IF(X62="","",X62&amp;IF(Y62="",""," "&amp;Y62)&amp;IF(Z62="",""," "&amp;Z62)&amp;IF(AA62="",""," "&amp;AA62))</f>
        <v/>
      </c>
      <c r="U62" s="14"/>
      <c r="V62" s="15"/>
      <c r="W62" s="19" t="s">
        <v>116</v>
      </c>
      <c r="X62" s="12" t="str">
        <f t="shared" ref="X62:AA62" si="14">IF(ISERROR(IF(LEN(X61)&gt;1,X61,VLOOKUP(X60,$AC:$AD,2,FALSE))),"",IF(LEN(X61)&gt;1,X61,VLOOKUP(X60,$AC:$AD,2,FALSE)))</f>
        <v/>
      </c>
      <c r="Y62" s="12" t="str">
        <f t="shared" si="14"/>
        <v/>
      </c>
      <c r="Z62" s="12" t="str">
        <f t="shared" si="14"/>
        <v/>
      </c>
      <c r="AA62" s="12" t="str">
        <f t="shared" si="14"/>
        <v> </v>
      </c>
      <c r="BF62" s="12" t="s">
        <v>0</v>
      </c>
      <c r="BG62" s="3">
        <v>61</v>
      </c>
      <c r="BH62" s="3" t="s">
        <v>300</v>
      </c>
      <c r="BI62" s="3" t="s">
        <v>39</v>
      </c>
      <c r="BJ62" s="3" t="s">
        <v>301</v>
      </c>
    </row>
    <row r="63" spans="1:62">
      <c r="A63" s="3" t="str">
        <f t="shared" si="4"/>
        <v>|英テキスト|&gt;|&gt;|&gt;|&gt;|When this creature enters the battlefield,  1.&amp;br;Overload 1: Each creature in your hand gains Haste until the end of your turn.|</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When this creature enters the battlefield,  1.&amp;br;Overload 1: Each creature in your hand gains Haste until the end of your turn.</v>
      </c>
      <c r="O63" s="3" t="s">
        <v>83</v>
      </c>
      <c r="Q63" s="12" t="s">
        <v>18</v>
      </c>
      <c r="R63" s="13" t="str">
        <f>IF(INDEX(AX:AX,W57+1)="",0,INDEX(AX:AX,W57+1)&amp;"/"&amp;INDEX(AY:AY,W57+1))</f>
        <v>2/2</v>
      </c>
      <c r="S63" s="14"/>
      <c r="T63" s="14"/>
      <c r="U63" s="14"/>
      <c r="V63" s="15"/>
      <c r="W63" s="19"/>
      <c r="X63" s="12"/>
      <c r="Y63" s="31"/>
      <c r="Z63" s="31"/>
      <c r="AA63" s="32"/>
      <c r="BF63" s="12" t="s">
        <v>0</v>
      </c>
      <c r="BG63" s="3">
        <v>62</v>
      </c>
      <c r="BH63" s="3" t="s">
        <v>302</v>
      </c>
      <c r="BI63" s="3" t="s">
        <v>39</v>
      </c>
      <c r="BJ63" s="3" t="s">
        <v>303</v>
      </c>
    </row>
    <row r="64" spans="1:62">
      <c r="A64" s="3" t="str">
        <f t="shared" si="4"/>
        <v>|PT|&gt;|2/2|シールド数|&gt;||</v>
      </c>
      <c r="B64" s="3" t="s">
        <v>0</v>
      </c>
      <c r="C64" s="3" t="s">
        <v>83</v>
      </c>
      <c r="D64" s="3" t="s">
        <v>18</v>
      </c>
      <c r="E64" s="3" t="s">
        <v>83</v>
      </c>
      <c r="F64" s="3" t="s">
        <v>115</v>
      </c>
      <c r="G64" s="3" t="s">
        <v>83</v>
      </c>
      <c r="H64" s="3" t="str">
        <f>IF(R63=0,"",R63)</f>
        <v>2/2</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5"/>
        <v>*亢進する地虫/Thriving Grubs</v>
      </c>
      <c r="B71" s="3" t="s">
        <v>0</v>
      </c>
      <c r="C71" s="3" t="str">
        <f>"*"&amp;R71&amp;"/"&amp;T71</f>
        <v>*亢進する地虫/Thriving Grubs</v>
      </c>
      <c r="Q71" s="12" t="s">
        <v>9</v>
      </c>
      <c r="R71" s="13" t="str">
        <f>INDEX(AJ:AJ,W70+1)</f>
        <v>亢進する地虫</v>
      </c>
      <c r="S71" s="14" t="s">
        <v>10</v>
      </c>
      <c r="T71" s="13" t="str">
        <f>INDEX(AK:AK,W70+1)</f>
        <v>Thriving Grubs</v>
      </c>
      <c r="U71" s="14"/>
      <c r="V71" s="15"/>
      <c r="W71" s="16"/>
      <c r="X71" s="12"/>
      <c r="Y71" s="31"/>
      <c r="Z71" s="31"/>
      <c r="AA71" s="32"/>
      <c r="BF71" s="12" t="s">
        <v>0</v>
      </c>
      <c r="BG71" s="3">
        <v>70</v>
      </c>
      <c r="BH71" s="3" t="s">
        <v>121</v>
      </c>
      <c r="BI71" s="3" t="s">
        <v>39</v>
      </c>
      <c r="BJ71" s="3" t="s">
        <v>318</v>
      </c>
    </row>
    <row r="72" spans="1:62">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赤</v>
      </c>
      <c r="S72" s="18" t="s">
        <v>7</v>
      </c>
      <c r="T72" s="13" t="str">
        <f>INDEX(AG:AG,W70+1)</f>
        <v>コモン</v>
      </c>
      <c r="U72" s="18" t="s">
        <v>8</v>
      </c>
      <c r="V72" s="13">
        <f>INDEX(AI:AI,W70+1)</f>
        <v>9</v>
      </c>
      <c r="W72" s="19"/>
      <c r="X72" s="13" t="str">
        <f>INDEX(AQ:AQ,W70+1)</f>
        <v>このクリーチャーが戦場に出たとき、エネルギー化2を行う。</v>
      </c>
      <c r="Y72" s="31"/>
      <c r="Z72" s="31"/>
      <c r="AA72" s="32"/>
      <c r="BF72" s="12" t="s">
        <v>0</v>
      </c>
      <c r="BG72" s="3">
        <v>71</v>
      </c>
      <c r="BH72" s="3" t="s">
        <v>319</v>
      </c>
      <c r="BI72" s="3" t="s">
        <v>39</v>
      </c>
      <c r="BJ72" s="3" t="s">
        <v>320</v>
      </c>
    </row>
    <row r="73" spans="1:62">
      <c r="A73" s="3" t="str">
        <f t="shared" si="15"/>
        <v>|色|赤|レアリティ|コモン|マナコスト|9|</v>
      </c>
      <c r="B73" s="3" t="s">
        <v>0</v>
      </c>
      <c r="C73" s="3" t="s">
        <v>83</v>
      </c>
      <c r="D73" s="7" t="s">
        <v>6</v>
      </c>
      <c r="E73" s="3" t="s">
        <v>83</v>
      </c>
      <c r="F73" s="3" t="str">
        <f>IF(R72=0,"",R72)</f>
        <v>赤</v>
      </c>
      <c r="G73" s="3" t="s">
        <v>83</v>
      </c>
      <c r="H73" s="7" t="s">
        <v>92</v>
      </c>
      <c r="I73" s="3" t="s">
        <v>83</v>
      </c>
      <c r="J73" s="3" t="str">
        <f>IF(T72=0,"",T72)</f>
        <v>コモン</v>
      </c>
      <c r="K73" s="3" t="s">
        <v>83</v>
      </c>
      <c r="L73" s="7" t="s">
        <v>93</v>
      </c>
      <c r="M73" s="3" t="s">
        <v>83</v>
      </c>
      <c r="N73" s="3">
        <f>IF(V72=0,"",V72)</f>
        <v>9</v>
      </c>
      <c r="O73" s="3" t="s">
        <v>83</v>
      </c>
      <c r="Q73" s="12" t="s">
        <v>11</v>
      </c>
      <c r="R73" s="13" t="str">
        <f>INDEX(AL:AL,W70+1)</f>
        <v>クリーチャー</v>
      </c>
      <c r="S73" s="18" t="s">
        <v>94</v>
      </c>
      <c r="T73" s="13" t="str">
        <f>INDEX(AN:AN,W70+1)</f>
        <v>グレムリン</v>
      </c>
      <c r="U73" s="13">
        <f>INDEX(AO:AO,W70+1)</f>
        <v>0</v>
      </c>
      <c r="V73" s="13">
        <f>INDEX(AP:AP,W70+1)</f>
        <v>0</v>
      </c>
      <c r="W73" s="19"/>
      <c r="X73" s="13" t="str">
        <f>INDEX(AZ:AZ,W70+1)</f>
        <v>この</v>
      </c>
      <c r="Y73" s="13" t="str">
        <f>INDEX(BA:BA,W70+1)</f>
        <v/>
      </c>
      <c r="Z73" s="13" t="str">
        <f>INDEX(BB:BB,W70+1)</f>
        <v/>
      </c>
      <c r="AA73" s="13">
        <f>INDEX(BC:BC,W70+1)</f>
        <v>0</v>
      </c>
      <c r="BF73" s="12" t="s">
        <v>0</v>
      </c>
      <c r="BG73" s="3">
        <v>72</v>
      </c>
      <c r="BH73" s="3" t="s">
        <v>204</v>
      </c>
      <c r="BI73" s="3" t="s">
        <v>39</v>
      </c>
      <c r="BJ73" s="3" t="s">
        <v>321</v>
      </c>
    </row>
    <row r="74" spans="1:62">
      <c r="A74" s="3" t="str">
        <f t="shared" si="15"/>
        <v>|種別|クリーチャー|サブタイプ|グレムリン|||</v>
      </c>
      <c r="B74" s="3" t="s">
        <v>0</v>
      </c>
      <c r="C74" s="3" t="s">
        <v>83</v>
      </c>
      <c r="D74" s="7" t="s">
        <v>11</v>
      </c>
      <c r="E74" s="3" t="s">
        <v>83</v>
      </c>
      <c r="F74" s="3" t="str">
        <f>IF(R73=0,"",R73)</f>
        <v>クリーチャー</v>
      </c>
      <c r="G74" s="3" t="s">
        <v>83</v>
      </c>
      <c r="H74" s="7" t="s">
        <v>104</v>
      </c>
      <c r="I74" s="3" t="s">
        <v>83</v>
      </c>
      <c r="J74" s="3" t="str">
        <f>IF(T73=0,"",T73)</f>
        <v>グレムリン</v>
      </c>
      <c r="K74" s="3" t="s">
        <v>83</v>
      </c>
      <c r="L74" s="3" t="str">
        <f>IF(U73=0,"",U73)</f>
        <v/>
      </c>
      <c r="M74" s="3" t="s">
        <v>83</v>
      </c>
      <c r="N74" s="3" t="str">
        <f>IF(V73=0,"",V73)</f>
        <v/>
      </c>
      <c r="O74" s="3" t="s">
        <v>83</v>
      </c>
      <c r="Q74" s="12" t="s">
        <v>105</v>
      </c>
      <c r="R74" s="13" t="str">
        <f>INDEX(BD:BD,W70+1)</f>
        <v>このクリーチャーが戦場に出たとき、エネルギー化2を行う。&amp;br;超過2：このクリーチャーは+1/+1の修整を受ける。</v>
      </c>
      <c r="S74" s="14"/>
      <c r="T74" s="14"/>
      <c r="U74" s="14"/>
      <c r="V74" s="15"/>
      <c r="W74" s="19"/>
      <c r="X74" s="11"/>
      <c r="Y74" s="11"/>
      <c r="Z74" s="11"/>
      <c r="AA74" s="33"/>
      <c r="BF74" s="12" t="s">
        <v>0</v>
      </c>
      <c r="BG74" s="3">
        <v>73</v>
      </c>
      <c r="BH74" s="3" t="s">
        <v>322</v>
      </c>
      <c r="BI74" s="3" t="s">
        <v>39</v>
      </c>
      <c r="BJ74" s="3" t="s">
        <v>323</v>
      </c>
    </row>
    <row r="75" spans="1:62">
      <c r="A75" s="3" t="str">
        <f t="shared" si="15"/>
        <v>|テキスト|&gt;|&gt;|&gt;|&gt;|このクリーチャーが戦場に出たとき、エネルギー化2を行う。&amp;br;超過2：このクリーチャーは+1/+1の修整を受ける。|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このクリーチャーが戦場に出たとき、エネルギー化2を行う。&amp;br;超過2：このクリーチャーは+1/+1の修整を受ける。</v>
      </c>
      <c r="O75" s="3" t="s">
        <v>83</v>
      </c>
      <c r="Q75" s="17" t="s">
        <v>27</v>
      </c>
      <c r="R75" s="13" t="str">
        <f>INDEX(BE:BE,W70+1)</f>
        <v>When this creature enters the battlefield, Energize 2.&amp;br;Overload 2: This creature gets +1/+1.</v>
      </c>
      <c r="S75" s="14" t="s">
        <v>324</v>
      </c>
      <c r="T75" s="13" t="str">
        <f>IF(X75="","",X75&amp;IF(Y75="",""," "&amp;Y75)&amp;IF(Z75="",""," "&amp;Z75)&amp;IF(AA75="",""," "&amp;AA75))</f>
        <v/>
      </c>
      <c r="U75" s="14"/>
      <c r="V75" s="15"/>
      <c r="W75" s="19" t="s">
        <v>116</v>
      </c>
      <c r="X75" s="12" t="str">
        <f t="shared" ref="X75:AA75" si="17">IF(ISERROR(IF(LEN(X74)&gt;1,X74,VLOOKUP(X73,$AC:$AD,2,FALSE))),"",IF(LEN(X74)&gt;1,X74,VLOOKUP(X73,$AC:$AD,2,FALSE)))</f>
        <v/>
      </c>
      <c r="Y75" s="12" t="str">
        <f t="shared" si="17"/>
        <v/>
      </c>
      <c r="Z75" s="12" t="str">
        <f t="shared" si="17"/>
        <v/>
      </c>
      <c r="AA75" s="12" t="str">
        <f t="shared" si="17"/>
        <v> </v>
      </c>
      <c r="BF75" s="12" t="s">
        <v>0</v>
      </c>
      <c r="BG75" s="3">
        <v>74</v>
      </c>
      <c r="BH75" s="3" t="s">
        <v>325</v>
      </c>
      <c r="BI75" s="3" t="s">
        <v>39</v>
      </c>
      <c r="BJ75" s="3" t="s">
        <v>326</v>
      </c>
    </row>
    <row r="76" spans="1:62">
      <c r="A76" s="3" t="str">
        <f t="shared" si="15"/>
        <v>|英テキスト|&gt;|&gt;|&gt;|&gt;|When this creature enters the battlefield, Energize 2.&amp;br;Overload 2: This creature gets +1/+1.|</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this creature enters the battlefield, Energize 2.&amp;br;Overload 2: This creature gets +1/+1.</v>
      </c>
      <c r="O76" s="3" t="s">
        <v>83</v>
      </c>
      <c r="Q76" s="12" t="s">
        <v>18</v>
      </c>
      <c r="R76" s="13" t="str">
        <f>IF(INDEX(AX:AX,W70+1)="",0,INDEX(AX:AX,W70+1)&amp;"/"&amp;INDEX(AY:AY,W70+1))</f>
        <v>2/1</v>
      </c>
      <c r="S76" s="14"/>
      <c r="T76" s="14"/>
      <c r="U76" s="14"/>
      <c r="V76" s="15"/>
      <c r="W76" s="19"/>
      <c r="X76" s="12"/>
      <c r="Y76" s="31"/>
      <c r="Z76" s="31"/>
      <c r="AA76" s="32"/>
      <c r="BF76" s="12" t="s">
        <v>0</v>
      </c>
      <c r="BG76" s="3">
        <v>75</v>
      </c>
      <c r="BH76" s="3" t="s">
        <v>156</v>
      </c>
      <c r="BI76" s="3" t="s">
        <v>39</v>
      </c>
      <c r="BJ76" s="3" t="s">
        <v>327</v>
      </c>
    </row>
    <row r="77" spans="1:62">
      <c r="A77" s="3" t="str">
        <f t="shared" si="15"/>
        <v>|PT|&gt;|2/1|シールド数|&gt;||</v>
      </c>
      <c r="B77" s="3" t="s">
        <v>0</v>
      </c>
      <c r="C77" s="3" t="s">
        <v>83</v>
      </c>
      <c r="D77" s="3" t="s">
        <v>18</v>
      </c>
      <c r="E77" s="3" t="s">
        <v>83</v>
      </c>
      <c r="F77" s="3" t="s">
        <v>115</v>
      </c>
      <c r="G77" s="3" t="s">
        <v>83</v>
      </c>
      <c r="H77" s="3" t="str">
        <f>IF(R76=0,"",R76)</f>
        <v>2/1</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5"/>
        <v>&amp;br;&amp;br;</v>
      </c>
      <c r="B78" s="3" t="s">
        <v>0</v>
      </c>
      <c r="C78" s="3" t="s">
        <v>142</v>
      </c>
      <c r="R78" s="3"/>
      <c r="S78" s="3"/>
      <c r="T78" s="3"/>
      <c r="U78" s="3"/>
      <c r="V78" s="3"/>
      <c r="BF78" s="12" t="s">
        <v>0</v>
      </c>
      <c r="BG78" s="3">
        <v>77</v>
      </c>
      <c r="BH78" s="3" t="s">
        <v>330</v>
      </c>
      <c r="BI78" s="3" t="s">
        <v>39</v>
      </c>
      <c r="BJ78" s="3" t="s">
        <v>331</v>
      </c>
    </row>
    <row r="79" spans="1:62">
      <c r="A79" s="3" t="str">
        <f t="shared" si="15"/>
        <v>#back(text=戻る,left)</v>
      </c>
      <c r="B79" s="3" t="s">
        <v>0</v>
      </c>
      <c r="C79" s="3" t="s">
        <v>151</v>
      </c>
      <c r="R79" s="3"/>
      <c r="S79" s="3"/>
      <c r="T79" s="3"/>
      <c r="U79" s="3"/>
      <c r="V79" s="3"/>
      <c r="BF79" s="12" t="s">
        <v>0</v>
      </c>
      <c r="BG79" s="3">
        <v>78</v>
      </c>
      <c r="BH79" s="3" t="s">
        <v>332</v>
      </c>
      <c r="BI79" s="3" t="s">
        <v>39</v>
      </c>
      <c r="BJ79" s="3" t="s">
        <v>333</v>
      </c>
    </row>
    <row r="80" spans="1:62">
      <c r="A80" s="3" t="str">
        <f t="shared" si="15"/>
        <v>&amp;br;</v>
      </c>
      <c r="B80" s="3" t="s">
        <v>0</v>
      </c>
      <c r="C80" s="3" t="s">
        <v>161</v>
      </c>
      <c r="R80" s="3"/>
      <c r="S80" s="3"/>
      <c r="T80" s="3"/>
      <c r="U80" s="3"/>
      <c r="V80" s="3"/>
      <c r="BF80" s="12" t="s">
        <v>0</v>
      </c>
      <c r="BG80" s="3">
        <v>79</v>
      </c>
      <c r="BH80" s="3" t="s">
        <v>334</v>
      </c>
      <c r="BI80" s="3" t="s">
        <v>39</v>
      </c>
      <c r="BJ80" s="3" t="s">
        <v>335</v>
      </c>
    </row>
    <row r="81" spans="1:62">
      <c r="A81" s="3" t="str">
        <f t="shared" si="15"/>
        <v>#comment(above,nsize=[15],size=[30],num=[10])</v>
      </c>
      <c r="B81" s="3" t="s">
        <v>0</v>
      </c>
      <c r="C81" s="3" t="s">
        <v>170</v>
      </c>
      <c r="R81" s="3"/>
      <c r="S81" s="3"/>
      <c r="T81" s="3"/>
      <c r="U81" s="3"/>
      <c r="V81" s="3"/>
      <c r="BF81" s="12" t="s">
        <v>0</v>
      </c>
      <c r="BG81" s="3">
        <v>80</v>
      </c>
      <c r="BH81" s="3" t="s">
        <v>61</v>
      </c>
      <c r="BI81" s="3" t="s">
        <v>39</v>
      </c>
      <c r="BJ81" s="3" t="s">
        <v>40</v>
      </c>
    </row>
    <row r="82" spans="1:62">
      <c r="A82" s="3" t="str">
        <f t="shared" si="15"/>
        <v>&amp;br;&amp;br;</v>
      </c>
      <c r="B82" s="3" t="s">
        <v>0</v>
      </c>
      <c r="C82" s="3" t="s">
        <v>142</v>
      </c>
      <c r="R82" s="3"/>
      <c r="S82" s="3"/>
      <c r="T82" s="3"/>
      <c r="U82" s="3"/>
      <c r="V82" s="3"/>
      <c r="BF82" s="12" t="s">
        <v>0</v>
      </c>
      <c r="BG82" s="3">
        <v>81</v>
      </c>
      <c r="BH82" s="3" t="s">
        <v>336</v>
      </c>
      <c r="BI82" s="3" t="s">
        <v>39</v>
      </c>
      <c r="BJ82" s="3" t="s">
        <v>337</v>
      </c>
    </row>
    <row r="83" spans="1:62">
      <c r="A83" s="3" t="str">
        <f t="shared" si="15"/>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5"/>
        <v>*撃砕確約/Built to Smash</v>
      </c>
      <c r="B84" s="3" t="s">
        <v>0</v>
      </c>
      <c r="C84" s="3" t="str">
        <f>"*"&amp;R84&amp;"/"&amp;T84</f>
        <v>*撃砕確約/Built to Smash</v>
      </c>
      <c r="Q84" s="12" t="s">
        <v>9</v>
      </c>
      <c r="R84" s="13" t="str">
        <f>INDEX(AJ:AJ,W83+1)</f>
        <v>撃砕確約</v>
      </c>
      <c r="S84" s="14" t="s">
        <v>10</v>
      </c>
      <c r="T84" s="13" t="str">
        <f>INDEX(AK:AK,W83+1)</f>
        <v>Built to Smash</v>
      </c>
      <c r="U84" s="14"/>
      <c r="V84" s="15"/>
      <c r="W84" s="16"/>
      <c r="X84" s="12"/>
      <c r="Y84" s="31"/>
      <c r="Z84" s="31"/>
      <c r="AA84" s="32"/>
      <c r="BF84" s="12" t="s">
        <v>0</v>
      </c>
      <c r="BG84" s="3">
        <v>83</v>
      </c>
      <c r="BH84" s="3" t="s">
        <v>340</v>
      </c>
      <c r="BI84" s="3" t="s">
        <v>39</v>
      </c>
      <c r="BJ84" s="3" t="s">
        <v>341</v>
      </c>
    </row>
    <row r="85" spans="1:62">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赤</v>
      </c>
      <c r="S85" s="18" t="s">
        <v>7</v>
      </c>
      <c r="T85" s="13" t="str">
        <f>INDEX(AG:AG,W83+1)</f>
        <v>コモン</v>
      </c>
      <c r="U85" s="18" t="s">
        <v>8</v>
      </c>
      <c r="V85" s="13">
        <f>INDEX(AI:AI,W83+1)</f>
        <v>3</v>
      </c>
      <c r="W85" s="19"/>
      <c r="X85" s="13" t="str">
        <f>INDEX(AQ:AQ,W83+1)</f>
        <v>クリーチャー1体を対象とする。それは+3/+3の修整を受けるとともにトランプルを得る。</v>
      </c>
      <c r="Y85" s="31"/>
      <c r="Z85" s="31"/>
      <c r="AA85" s="32"/>
      <c r="BF85" s="12" t="s">
        <v>0</v>
      </c>
      <c r="BG85" s="3">
        <v>84</v>
      </c>
      <c r="BH85" s="3" t="s">
        <v>68</v>
      </c>
      <c r="BI85" s="3" t="s">
        <v>39</v>
      </c>
      <c r="BJ85" s="3" t="s">
        <v>342</v>
      </c>
    </row>
    <row r="86" spans="1:62">
      <c r="A86" s="3" t="str">
        <f t="shared" si="15"/>
        <v>|色|赤|レアリティ|コモン|マナコスト|3|</v>
      </c>
      <c r="B86" s="3" t="s">
        <v>0</v>
      </c>
      <c r="C86" s="3" t="s">
        <v>83</v>
      </c>
      <c r="D86" s="7" t="s">
        <v>6</v>
      </c>
      <c r="E86" s="3" t="s">
        <v>83</v>
      </c>
      <c r="F86" s="3" t="str">
        <f>IF(R85=0,"",R85)</f>
        <v>赤</v>
      </c>
      <c r="G86" s="3" t="s">
        <v>83</v>
      </c>
      <c r="H86" s="7" t="s">
        <v>92</v>
      </c>
      <c r="I86" s="3" t="s">
        <v>83</v>
      </c>
      <c r="J86" s="3" t="str">
        <f>IF(T85=0,"",T85)</f>
        <v>コモン</v>
      </c>
      <c r="K86" s="3" t="s">
        <v>83</v>
      </c>
      <c r="L86" s="7" t="s">
        <v>93</v>
      </c>
      <c r="M86" s="3" t="s">
        <v>83</v>
      </c>
      <c r="N86" s="3">
        <f>IF(V85=0,"",V85)</f>
        <v>3</v>
      </c>
      <c r="O86" s="3" t="s">
        <v>83</v>
      </c>
      <c r="Q86" s="12" t="s">
        <v>11</v>
      </c>
      <c r="R86" s="13" t="str">
        <f>INDEX(AL:AL,W83+1)</f>
        <v>呪文</v>
      </c>
      <c r="S86" s="18" t="s">
        <v>94</v>
      </c>
      <c r="T86" s="13">
        <f>INDEX(AN:AN,W83+1)</f>
        <v>0</v>
      </c>
      <c r="U86" s="13">
        <f>INDEX(AO:AO,W83+1)</f>
        <v>0</v>
      </c>
      <c r="V86" s="13">
        <f>INDEX(AP:AP,W83+1)</f>
        <v>0</v>
      </c>
      <c r="W86" s="19"/>
      <c r="X86" s="13" t="str">
        <f>INDEX(AZ:AZ,W83+1)</f>
        <v>クリ</v>
      </c>
      <c r="Y86" s="13" t="str">
        <f>INDEX(BA:BA,W83+1)</f>
        <v/>
      </c>
      <c r="Z86" s="13" t="str">
        <f>INDEX(BB:BB,W83+1)</f>
        <v/>
      </c>
      <c r="AA86" s="13">
        <f>INDEX(BC:BC,W83+1)</f>
        <v>0</v>
      </c>
      <c r="BF86" s="12" t="s">
        <v>0</v>
      </c>
      <c r="BG86" s="3">
        <v>85</v>
      </c>
      <c r="BH86" s="3" t="s">
        <v>343</v>
      </c>
      <c r="BI86" s="3" t="s">
        <v>39</v>
      </c>
      <c r="BJ86" s="3" t="s">
        <v>40</v>
      </c>
    </row>
    <row r="87" spans="1:62">
      <c r="A87" s="3" t="str">
        <f t="shared" si="15"/>
        <v>|種別|呪文|サブタイプ||||</v>
      </c>
      <c r="B87" s="3" t="s">
        <v>0</v>
      </c>
      <c r="C87" s="3" t="s">
        <v>83</v>
      </c>
      <c r="D87" s="7" t="s">
        <v>11</v>
      </c>
      <c r="E87" s="3" t="s">
        <v>83</v>
      </c>
      <c r="F87" s="3" t="str">
        <f>IF(R86=0,"",R86)</f>
        <v>呪文</v>
      </c>
      <c r="G87" s="3" t="s">
        <v>83</v>
      </c>
      <c r="H87" s="7" t="s">
        <v>104</v>
      </c>
      <c r="I87" s="3" t="s">
        <v>83</v>
      </c>
      <c r="J87" s="3" t="str">
        <f>IF(T86=0,"",T86)</f>
        <v/>
      </c>
      <c r="K87" s="3" t="s">
        <v>83</v>
      </c>
      <c r="L87" s="3" t="str">
        <f>IF(U86=0,"",U86)</f>
        <v/>
      </c>
      <c r="M87" s="3" t="s">
        <v>83</v>
      </c>
      <c r="N87" s="3" t="str">
        <f>IF(V86=0,"",V86)</f>
        <v/>
      </c>
      <c r="O87" s="3" t="s">
        <v>83</v>
      </c>
      <c r="Q87" s="12" t="s">
        <v>105</v>
      </c>
      <c r="R87" s="13" t="str">
        <f>INDEX(BD:BD,W83+1)</f>
        <v>クリーチャー1体を対象とする。それは+3/+3の修整を受けるとともにトランプルを得る。</v>
      </c>
      <c r="S87" s="14"/>
      <c r="T87" s="14"/>
      <c r="U87" s="14"/>
      <c r="V87" s="15"/>
      <c r="W87" s="19"/>
      <c r="X87" s="11"/>
      <c r="Y87" s="11"/>
      <c r="Z87" s="11"/>
      <c r="AA87" s="33"/>
      <c r="BF87" s="12" t="s">
        <v>0</v>
      </c>
      <c r="BG87" s="3">
        <v>86</v>
      </c>
      <c r="BH87" s="3" t="s">
        <v>344</v>
      </c>
      <c r="BI87" s="3" t="s">
        <v>39</v>
      </c>
      <c r="BJ87" s="3" t="s">
        <v>345</v>
      </c>
    </row>
    <row r="88" spans="1:62">
      <c r="A88" s="3" t="str">
        <f t="shared" si="15"/>
        <v>|テキスト|&gt;|&gt;|&gt;|&gt;|クリーチャー1体を対象とする。それは+3/+3の修整を受けるとともにトランプルを得る。|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クリーチャー1体を対象とする。それは+3/+3の修整を受けるとともにトランプルを得る。</v>
      </c>
      <c r="O88" s="3" t="s">
        <v>83</v>
      </c>
      <c r="Q88" s="17" t="s">
        <v>27</v>
      </c>
      <c r="R88" s="13" t="str">
        <f>INDEX(BE:BE,W83+1)</f>
        <v>Target creature gets +3/+3 and Trample until the end of your turn.</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c r="BH88" s="3" t="s">
        <v>346</v>
      </c>
      <c r="BI88" s="3" t="s">
        <v>39</v>
      </c>
      <c r="BJ88" s="3" t="s">
        <v>347</v>
      </c>
    </row>
    <row r="89" spans="1:62">
      <c r="A89" s="3" t="str">
        <f t="shared" si="15"/>
        <v>|英テキスト|&gt;|&gt;|&gt;|&gt;|Target creature gets +3/+3 and Trample until the end of your turn.|</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Target creature gets +3/+3 and Trample until the end of your turn.</v>
      </c>
      <c r="O89" s="3" t="s">
        <v>83</v>
      </c>
      <c r="Q89" s="12" t="s">
        <v>18</v>
      </c>
      <c r="R89" s="13">
        <f>IF(INDEX(AX:AX,W83+1)="",0,INDEX(AX:AX,W83+1)&amp;"/"&amp;INDEX(AY:AY,W83+1))</f>
        <v>0</v>
      </c>
      <c r="S89" s="14"/>
      <c r="T89" s="14"/>
      <c r="U89" s="14"/>
      <c r="V89" s="15"/>
      <c r="W89" s="19"/>
      <c r="X89" s="12"/>
      <c r="Y89" s="31"/>
      <c r="Z89" s="31"/>
      <c r="AA89" s="32"/>
      <c r="BF89" s="12" t="s">
        <v>0</v>
      </c>
      <c r="BG89" s="3">
        <v>88</v>
      </c>
      <c r="BH89" s="3" t="s">
        <v>348</v>
      </c>
      <c r="BI89" s="3" t="s">
        <v>39</v>
      </c>
      <c r="BJ89" s="3" t="s">
        <v>349</v>
      </c>
    </row>
    <row r="90" spans="1:62">
      <c r="A90" s="3" t="str">
        <f t="shared" si="15"/>
        <v>|PT|&gt;||シールド数|&gt;||</v>
      </c>
      <c r="B90" s="3" t="s">
        <v>0</v>
      </c>
      <c r="C90" s="3" t="s">
        <v>83</v>
      </c>
      <c r="D90" s="3" t="s">
        <v>18</v>
      </c>
      <c r="E90" s="3" t="s">
        <v>83</v>
      </c>
      <c r="F90" s="3" t="s">
        <v>115</v>
      </c>
      <c r="G90" s="3" t="s">
        <v>83</v>
      </c>
      <c r="H90" s="3" t="str">
        <f>IF(R89=0,"",R89)</f>
        <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5"/>
        <v>&amp;br;&amp;br;</v>
      </c>
      <c r="B91" s="3" t="s">
        <v>0</v>
      </c>
      <c r="C91" s="3" t="s">
        <v>142</v>
      </c>
      <c r="R91" s="3"/>
      <c r="S91" s="3"/>
      <c r="T91" s="3"/>
      <c r="U91" s="3"/>
      <c r="V91" s="3"/>
      <c r="BF91" s="12" t="s">
        <v>0</v>
      </c>
      <c r="BG91" s="3">
        <v>90</v>
      </c>
      <c r="BH91" s="3" t="s">
        <v>352</v>
      </c>
      <c r="BI91" s="3" t="s">
        <v>39</v>
      </c>
      <c r="BJ91" s="3" t="s">
        <v>40</v>
      </c>
    </row>
    <row r="92" spans="1:62">
      <c r="A92" s="3" t="str">
        <f t="shared" si="15"/>
        <v>#back(text=戻る,left)</v>
      </c>
      <c r="B92" s="3" t="s">
        <v>0</v>
      </c>
      <c r="C92" s="3" t="s">
        <v>151</v>
      </c>
      <c r="R92" s="3"/>
      <c r="S92" s="3"/>
      <c r="T92" s="3"/>
      <c r="U92" s="3"/>
      <c r="V92" s="3"/>
      <c r="BF92" s="12" t="s">
        <v>0</v>
      </c>
      <c r="BG92" s="3">
        <v>91</v>
      </c>
      <c r="BH92" s="3" t="s">
        <v>353</v>
      </c>
      <c r="BI92" s="3" t="s">
        <v>39</v>
      </c>
      <c r="BJ92" s="3" t="s">
        <v>354</v>
      </c>
    </row>
    <row r="93" spans="1:62">
      <c r="A93" s="3" t="str">
        <f t="shared" si="15"/>
        <v>&amp;br;</v>
      </c>
      <c r="B93" s="3" t="s">
        <v>0</v>
      </c>
      <c r="C93" s="3" t="s">
        <v>161</v>
      </c>
      <c r="R93" s="3"/>
      <c r="S93" s="3"/>
      <c r="T93" s="3"/>
      <c r="U93" s="3"/>
      <c r="V93" s="3"/>
      <c r="BF93" s="12" t="s">
        <v>0</v>
      </c>
      <c r="BG93" s="3">
        <v>92</v>
      </c>
      <c r="BH93" s="3" t="s">
        <v>355</v>
      </c>
      <c r="BI93" s="3" t="s">
        <v>39</v>
      </c>
      <c r="BJ93" s="3" t="s">
        <v>356</v>
      </c>
    </row>
    <row r="94" spans="1:62">
      <c r="A94" s="3" t="str">
        <f t="shared" si="15"/>
        <v>#comment(above,nsize=[15],size=[30],num=[10])</v>
      </c>
      <c r="B94" s="3" t="s">
        <v>0</v>
      </c>
      <c r="C94" s="3" t="s">
        <v>170</v>
      </c>
      <c r="R94" s="3"/>
      <c r="S94" s="3"/>
      <c r="T94" s="3"/>
      <c r="U94" s="3"/>
      <c r="V94" s="3"/>
      <c r="BF94" s="12" t="s">
        <v>0</v>
      </c>
      <c r="BG94" s="3">
        <v>93</v>
      </c>
      <c r="BH94" s="3" t="s">
        <v>357</v>
      </c>
      <c r="BI94" s="3" t="s">
        <v>39</v>
      </c>
      <c r="BJ94" s="3" t="s">
        <v>342</v>
      </c>
    </row>
    <row r="95" spans="1:62">
      <c r="A95" s="3" t="str">
        <f t="shared" si="15"/>
        <v>&amp;br;&amp;br;</v>
      </c>
      <c r="B95" s="3" t="s">
        <v>0</v>
      </c>
      <c r="C95" s="3" t="s">
        <v>142</v>
      </c>
      <c r="R95" s="3"/>
      <c r="S95" s="3"/>
      <c r="T95" s="3"/>
      <c r="U95" s="3"/>
      <c r="V95" s="3"/>
      <c r="BF95" s="12" t="s">
        <v>0</v>
      </c>
      <c r="BG95" s="3">
        <v>94</v>
      </c>
      <c r="BH95" s="3" t="s">
        <v>358</v>
      </c>
      <c r="BI95" s="3" t="s">
        <v>39</v>
      </c>
      <c r="BJ95" s="3" t="s">
        <v>359</v>
      </c>
    </row>
    <row r="96" spans="1:62">
      <c r="A96" s="3" t="str">
        <f t="shared" si="15"/>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5"/>
        <v>*安堵の再会/Cathartic Reunion</v>
      </c>
      <c r="B97" s="3" t="s">
        <v>0</v>
      </c>
      <c r="C97" s="3" t="str">
        <f>"*"&amp;R97&amp;"/"&amp;T97</f>
        <v>*安堵の再会/Cathartic Reunion</v>
      </c>
      <c r="Q97" s="12" t="s">
        <v>9</v>
      </c>
      <c r="R97" s="13" t="str">
        <f>INDEX(AJ:AJ,W96+1)</f>
        <v>安堵の再会</v>
      </c>
      <c r="S97" s="14" t="s">
        <v>10</v>
      </c>
      <c r="T97" s="13" t="str">
        <f>INDEX(AK:AK,W96+1)</f>
        <v>Cathartic Reunion</v>
      </c>
      <c r="U97" s="14"/>
      <c r="V97" s="15"/>
      <c r="W97" s="16"/>
      <c r="X97" s="12"/>
      <c r="Y97" s="31"/>
      <c r="Z97" s="31"/>
      <c r="AA97" s="32"/>
      <c r="BF97" s="12" t="s">
        <v>0</v>
      </c>
      <c r="BG97" s="3">
        <v>96</v>
      </c>
      <c r="BH97" s="3" t="s">
        <v>362</v>
      </c>
      <c r="BI97" s="3" t="s">
        <v>39</v>
      </c>
      <c r="BJ97" s="3" t="s">
        <v>363</v>
      </c>
    </row>
    <row r="98" spans="1:62">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赤</v>
      </c>
      <c r="S98" s="18" t="s">
        <v>7</v>
      </c>
      <c r="T98" s="13" t="str">
        <f>INDEX(AG:AG,W96+1)</f>
        <v>コモン</v>
      </c>
      <c r="U98" s="18" t="s">
        <v>8</v>
      </c>
      <c r="V98" s="13">
        <f>INDEX(AI:AI,W96+1)</f>
        <v>6</v>
      </c>
      <c r="W98" s="19"/>
      <c r="X98" s="13" t="str">
        <f>INDEX(AQ:AQ,W96+1)</f>
        <v>あなたはカードを2枚捨てて3枚引く。</v>
      </c>
      <c r="Y98" s="31"/>
      <c r="Z98" s="31"/>
      <c r="AA98" s="32"/>
      <c r="BF98" s="12" t="s">
        <v>0</v>
      </c>
      <c r="BG98" s="3">
        <v>97</v>
      </c>
      <c r="BH98" s="3" t="s">
        <v>364</v>
      </c>
      <c r="BI98" s="3" t="s">
        <v>39</v>
      </c>
      <c r="BJ98" s="3" t="s">
        <v>365</v>
      </c>
    </row>
    <row r="99" spans="1:62">
      <c r="A99" s="3" t="str">
        <f t="shared" si="15"/>
        <v>|色|赤|レアリティ|コモン|マナコスト|6|</v>
      </c>
      <c r="B99" s="3" t="s">
        <v>0</v>
      </c>
      <c r="C99" s="3" t="s">
        <v>83</v>
      </c>
      <c r="D99" s="7" t="s">
        <v>6</v>
      </c>
      <c r="E99" s="3" t="s">
        <v>83</v>
      </c>
      <c r="F99" s="3" t="str">
        <f>IF(R98=0,"",R98)</f>
        <v>赤</v>
      </c>
      <c r="G99" s="3" t="s">
        <v>83</v>
      </c>
      <c r="H99" s="7" t="s">
        <v>92</v>
      </c>
      <c r="I99" s="3" t="s">
        <v>83</v>
      </c>
      <c r="J99" s="3" t="str">
        <f>IF(T98=0,"",T98)</f>
        <v>コモン</v>
      </c>
      <c r="K99" s="3" t="s">
        <v>83</v>
      </c>
      <c r="L99" s="7" t="s">
        <v>93</v>
      </c>
      <c r="M99" s="3" t="s">
        <v>83</v>
      </c>
      <c r="N99" s="3">
        <f>IF(V98=0,"",V98)</f>
        <v>6</v>
      </c>
      <c r="O99" s="3" t="s">
        <v>83</v>
      </c>
      <c r="Q99" s="12" t="s">
        <v>11</v>
      </c>
      <c r="R99" s="13" t="str">
        <f>INDEX(AL:AL,W96+1)</f>
        <v>呪文</v>
      </c>
      <c r="S99" s="18" t="s">
        <v>94</v>
      </c>
      <c r="T99" s="13">
        <f>INDEX(AN:AN,W96+1)</f>
        <v>0</v>
      </c>
      <c r="U99" s="13">
        <f>INDEX(AO:AO,W96+1)</f>
        <v>0</v>
      </c>
      <c r="V99" s="13">
        <f>INDEX(AP:AP,W96+1)</f>
        <v>0</v>
      </c>
      <c r="W99" s="19"/>
      <c r="X99" s="13" t="str">
        <f>INDEX(AZ:AZ,W96+1)</f>
        <v>あな</v>
      </c>
      <c r="Y99" s="13" t="str">
        <f>INDEX(BA:BA,W96+1)</f>
        <v/>
      </c>
      <c r="Z99" s="13" t="str">
        <f>INDEX(BB:BB,W96+1)</f>
        <v/>
      </c>
      <c r="AA99" s="13">
        <f>INDEX(BC:BC,W96+1)</f>
        <v>0</v>
      </c>
      <c r="BF99" s="12" t="s">
        <v>0</v>
      </c>
      <c r="BG99" s="3">
        <v>98</v>
      </c>
      <c r="BH99" s="3" t="s">
        <v>366</v>
      </c>
      <c r="BI99" s="3" t="s">
        <v>39</v>
      </c>
      <c r="BJ99" s="3" t="s">
        <v>54</v>
      </c>
    </row>
    <row r="100" spans="1:62">
      <c r="A100" s="3" t="str">
        <f t="shared" si="15"/>
        <v>|種別|呪文|サブタイプ||||</v>
      </c>
      <c r="B100" s="3" t="s">
        <v>0</v>
      </c>
      <c r="C100" s="3" t="s">
        <v>83</v>
      </c>
      <c r="D100" s="7" t="s">
        <v>11</v>
      </c>
      <c r="E100" s="3" t="s">
        <v>83</v>
      </c>
      <c r="F100" s="3" t="str">
        <f>IF(R99=0,"",R99)</f>
        <v>呪文</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あなたはカードを2枚捨てて3枚引く。</v>
      </c>
      <c r="S100" s="14"/>
      <c r="T100" s="14"/>
      <c r="U100" s="14"/>
      <c r="V100" s="15"/>
      <c r="W100" s="19"/>
      <c r="X100" s="11"/>
      <c r="Y100" s="11"/>
      <c r="Z100" s="11"/>
      <c r="AA100" s="33"/>
      <c r="BF100" s="12" t="s">
        <v>0</v>
      </c>
      <c r="BG100" s="3">
        <v>99</v>
      </c>
      <c r="BH100" s="3" t="s">
        <v>367</v>
      </c>
      <c r="BI100" s="3" t="s">
        <v>39</v>
      </c>
      <c r="BJ100" s="3" t="s">
        <v>368</v>
      </c>
    </row>
    <row r="101" spans="1:62">
      <c r="A101" s="3" t="str">
        <f t="shared" si="15"/>
        <v>|テキスト|&gt;|&gt;|&gt;|&gt;|あなたはカードを2枚捨てて3枚引く。|</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あなたはカードを2枚捨てて3枚引く。</v>
      </c>
      <c r="O101" s="3" t="s">
        <v>83</v>
      </c>
      <c r="Q101" s="17" t="s">
        <v>27</v>
      </c>
      <c r="R101" s="13" t="str">
        <f>INDEX(BE:BE,W96+1)</f>
        <v>You discard 2 cards and draw 3 cards.</v>
      </c>
      <c r="S101" s="14" t="s">
        <v>324</v>
      </c>
      <c r="T101" s="13" t="str">
        <f>IF(X101="","",X101&amp;IF(Y101="",""," "&amp;Y101)&amp;IF(Z101="",""," "&amp;Z101)&amp;IF(AA101="",""," "&amp;AA101))</f>
        <v/>
      </c>
      <c r="U101" s="14"/>
      <c r="V101" s="15"/>
      <c r="W101" s="19" t="s">
        <v>116</v>
      </c>
      <c r="X101" s="12" t="str">
        <f t="shared" ref="X101:AA101" si="21">IF(ISERROR(IF(LEN(X100)&gt;1,X100,VLOOKUP(X99,$AC:$AD,2,FALSE))),"",IF(LEN(X100)&gt;1,X100,VLOOKUP(X99,$AC:$AD,2,FALSE)))</f>
        <v/>
      </c>
      <c r="Y101" s="12" t="str">
        <f t="shared" si="21"/>
        <v/>
      </c>
      <c r="Z101" s="12" t="str">
        <f t="shared" si="21"/>
        <v/>
      </c>
      <c r="AA101" s="12" t="str">
        <f t="shared" si="21"/>
        <v> </v>
      </c>
      <c r="BF101" s="12" t="s">
        <v>0</v>
      </c>
      <c r="BG101" s="3">
        <v>100</v>
      </c>
      <c r="BH101" s="3" t="s">
        <v>369</v>
      </c>
      <c r="BI101" s="3" t="s">
        <v>39</v>
      </c>
      <c r="BJ101" s="3" t="s">
        <v>370</v>
      </c>
    </row>
    <row r="102" spans="1:62">
      <c r="A102" s="3" t="str">
        <f t="shared" si="15"/>
        <v>|英テキスト|&gt;|&gt;|&gt;|&gt;|You discard 2 cards and draw 3 cards.|</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You discard 2 cards and draw 3 cards.</v>
      </c>
      <c r="O102" s="3" t="s">
        <v>83</v>
      </c>
      <c r="Q102" s="12" t="s">
        <v>18</v>
      </c>
      <c r="R102" s="13">
        <f>IF(INDEX(AX:AX,W96+1)="",0,INDEX(AX:AX,W96+1)&amp;"/"&amp;INDEX(AY:AY,W96+1))</f>
        <v>0</v>
      </c>
      <c r="S102" s="14"/>
      <c r="T102" s="14"/>
      <c r="U102" s="14"/>
      <c r="V102" s="15"/>
      <c r="W102" s="19"/>
      <c r="X102" s="12"/>
      <c r="Y102" s="31"/>
      <c r="Z102" s="31"/>
      <c r="AA102" s="32"/>
      <c r="BF102" s="12" t="s">
        <v>0</v>
      </c>
      <c r="BG102" s="3">
        <v>101</v>
      </c>
      <c r="BH102" s="3" t="s">
        <v>371</v>
      </c>
      <c r="BI102" s="3" t="s">
        <v>39</v>
      </c>
      <c r="BJ102" s="3" t="s">
        <v>372</v>
      </c>
    </row>
    <row r="103" spans="1:62">
      <c r="A103" s="3" t="str">
        <f t="shared" si="15"/>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5"/>
        <v>&amp;br;&amp;br;</v>
      </c>
      <c r="B104" s="3" t="s">
        <v>0</v>
      </c>
      <c r="C104" s="3" t="s">
        <v>142</v>
      </c>
      <c r="R104" s="3"/>
      <c r="S104" s="3"/>
      <c r="T104" s="3"/>
      <c r="U104" s="3"/>
      <c r="V104" s="3"/>
      <c r="BF104" s="12" t="s">
        <v>0</v>
      </c>
      <c r="BG104" s="3">
        <v>103</v>
      </c>
      <c r="BH104" s="3" t="s">
        <v>375</v>
      </c>
      <c r="BI104" s="3" t="s">
        <v>39</v>
      </c>
      <c r="BJ104" s="3" t="s">
        <v>376</v>
      </c>
    </row>
    <row r="105" spans="1:62">
      <c r="A105" s="3" t="str">
        <f t="shared" si="15"/>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5"/>
        <v>&amp;br;</v>
      </c>
      <c r="B106" s="3" t="s">
        <v>0</v>
      </c>
      <c r="C106" s="3" t="s">
        <v>161</v>
      </c>
      <c r="R106" s="3"/>
      <c r="S106" s="3"/>
      <c r="T106" s="3"/>
      <c r="U106" s="3"/>
      <c r="V106" s="3"/>
      <c r="BF106" s="12" t="s">
        <v>0</v>
      </c>
      <c r="BG106" s="3">
        <v>105</v>
      </c>
      <c r="BH106" s="3" t="s">
        <v>378</v>
      </c>
      <c r="BI106" s="3" t="s">
        <v>39</v>
      </c>
      <c r="BJ106" s="3" t="s">
        <v>379</v>
      </c>
    </row>
    <row r="107" spans="1:62">
      <c r="A107" s="3" t="str">
        <f t="shared" si="15"/>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5"/>
        <v>&amp;br;&amp;br;</v>
      </c>
      <c r="B108" s="3" t="s">
        <v>0</v>
      </c>
      <c r="C108" s="3" t="s">
        <v>142</v>
      </c>
      <c r="R108" s="3"/>
      <c r="S108" s="3"/>
      <c r="T108" s="3"/>
      <c r="U108" s="3"/>
      <c r="V108" s="3"/>
      <c r="BF108" s="12" t="s">
        <v>0</v>
      </c>
      <c r="BG108" s="3">
        <v>107</v>
      </c>
      <c r="BH108" s="3" t="s">
        <v>382</v>
      </c>
      <c r="BI108" s="3" t="s">
        <v>39</v>
      </c>
      <c r="BJ108" s="3" t="s">
        <v>383</v>
      </c>
    </row>
    <row r="109" spans="1:62">
      <c r="A109" s="3" t="str">
        <f t="shared" si="15"/>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5"/>
        <v>*巨人の光景/Giant Spectacle</v>
      </c>
      <c r="B110" s="3" t="s">
        <v>0</v>
      </c>
      <c r="C110" s="3" t="str">
        <f>"*"&amp;R110&amp;"/"&amp;T110</f>
        <v>*巨人の光景/Giant Spectacle</v>
      </c>
      <c r="Q110" s="12" t="s">
        <v>9</v>
      </c>
      <c r="R110" s="13" t="str">
        <f>INDEX(AJ:AJ,W109+1)</f>
        <v>巨人の光景</v>
      </c>
      <c r="S110" s="14" t="s">
        <v>10</v>
      </c>
      <c r="T110" s="13" t="str">
        <f>INDEX(AK:AK,W109+1)</f>
        <v>Giant Spectacle</v>
      </c>
      <c r="U110" s="14"/>
      <c r="V110" s="15"/>
      <c r="W110" s="16"/>
      <c r="X110" s="12"/>
      <c r="Y110" s="31"/>
      <c r="Z110" s="31"/>
      <c r="AA110" s="32"/>
      <c r="BF110" s="12" t="s">
        <v>0</v>
      </c>
      <c r="BG110" s="3">
        <v>109</v>
      </c>
      <c r="BH110" s="3" t="s">
        <v>386</v>
      </c>
      <c r="BI110" s="3" t="s">
        <v>39</v>
      </c>
      <c r="BJ110" s="3" t="s">
        <v>387</v>
      </c>
    </row>
    <row r="111" spans="1:62">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赤</v>
      </c>
      <c r="S111" s="18" t="s">
        <v>7</v>
      </c>
      <c r="T111" s="13" t="str">
        <f>INDEX(AG:AG,W109+1)</f>
        <v>コモン</v>
      </c>
      <c r="U111" s="18" t="s">
        <v>8</v>
      </c>
      <c r="V111" s="13">
        <f>INDEX(AI:AI,W109+1)</f>
        <v>5</v>
      </c>
      <c r="W111" s="19"/>
      <c r="X111" s="13" t="str">
        <f>INDEX(AQ:AQ,W109+1)</f>
        <v>クリーチャー1体を対象とする。それは+2/+1の修整を受けるとともにバーサーカーとトランプルを得る。</v>
      </c>
      <c r="Y111" s="31"/>
      <c r="Z111" s="31"/>
      <c r="AA111" s="32"/>
      <c r="BF111" s="12" t="s">
        <v>0</v>
      </c>
      <c r="BG111" s="3">
        <v>110</v>
      </c>
      <c r="BH111" s="3" t="s">
        <v>388</v>
      </c>
      <c r="BI111" s="3" t="s">
        <v>39</v>
      </c>
      <c r="BJ111" s="3" t="s">
        <v>389</v>
      </c>
    </row>
    <row r="112" spans="1:62">
      <c r="A112" s="3" t="str">
        <f t="shared" si="15"/>
        <v>|色|赤|レアリティ|コモン|マナコスト|5|</v>
      </c>
      <c r="B112" s="3" t="s">
        <v>0</v>
      </c>
      <c r="C112" s="3" t="s">
        <v>83</v>
      </c>
      <c r="D112" s="7" t="s">
        <v>6</v>
      </c>
      <c r="E112" s="3" t="s">
        <v>83</v>
      </c>
      <c r="F112" s="3" t="str">
        <f>IF(R111=0,"",R111)</f>
        <v>赤</v>
      </c>
      <c r="G112" s="3" t="s">
        <v>83</v>
      </c>
      <c r="H112" s="7" t="s">
        <v>92</v>
      </c>
      <c r="I112" s="3" t="s">
        <v>83</v>
      </c>
      <c r="J112" s="3" t="str">
        <f>IF(T111=0,"",T111)</f>
        <v>コモン</v>
      </c>
      <c r="K112" s="3" t="s">
        <v>83</v>
      </c>
      <c r="L112" s="7" t="s">
        <v>93</v>
      </c>
      <c r="M112" s="3" t="s">
        <v>83</v>
      </c>
      <c r="N112" s="3">
        <f>IF(V111=0,"",V111)</f>
        <v>5</v>
      </c>
      <c r="O112" s="3" t="s">
        <v>83</v>
      </c>
      <c r="Q112" s="12" t="s">
        <v>11</v>
      </c>
      <c r="R112" s="13" t="str">
        <f>INDEX(AL:AL,W109+1)</f>
        <v>呪文</v>
      </c>
      <c r="S112" s="18" t="s">
        <v>94</v>
      </c>
      <c r="T112" s="13">
        <f>INDEX(AN:AN,W109+1)</f>
        <v>0</v>
      </c>
      <c r="U112" s="13">
        <f>INDEX(AO:AO,W109+1)</f>
        <v>0</v>
      </c>
      <c r="V112" s="13">
        <f>INDEX(AP:AP,W109+1)</f>
        <v>0</v>
      </c>
      <c r="W112" s="19"/>
      <c r="X112" s="13" t="str">
        <f>INDEX(AZ:AZ,W109+1)</f>
        <v>クリ</v>
      </c>
      <c r="Y112" s="13" t="str">
        <f>INDEX(BA:BA,W109+1)</f>
        <v/>
      </c>
      <c r="Z112" s="13" t="str">
        <f>INDEX(BB:BB,W109+1)</f>
        <v/>
      </c>
      <c r="AA112" s="13">
        <f>INDEX(BC:BC,W109+1)</f>
        <v>0</v>
      </c>
      <c r="BF112" s="12" t="s">
        <v>0</v>
      </c>
      <c r="BG112" s="3">
        <v>111</v>
      </c>
      <c r="BH112" s="3" t="s">
        <v>390</v>
      </c>
      <c r="BI112" s="3" t="s">
        <v>39</v>
      </c>
      <c r="BJ112" s="3" t="s">
        <v>391</v>
      </c>
    </row>
    <row r="113" spans="1:62">
      <c r="A113" s="3" t="str">
        <f t="shared" si="15"/>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クリーチャー1体を対象とする。それは+2/+1の修整を受けるとともにバーサーカーとトランプルを得る。</v>
      </c>
      <c r="S113" s="14"/>
      <c r="T113" s="14"/>
      <c r="U113" s="14"/>
      <c r="V113" s="15"/>
      <c r="W113" s="19"/>
      <c r="X113" s="11"/>
      <c r="Y113" s="11"/>
      <c r="Z113" s="11"/>
      <c r="AA113" s="33"/>
      <c r="BF113" s="12" t="s">
        <v>0</v>
      </c>
      <c r="BG113" s="3">
        <v>112</v>
      </c>
      <c r="BH113" s="3" t="s">
        <v>392</v>
      </c>
      <c r="BI113" s="3" t="s">
        <v>39</v>
      </c>
      <c r="BJ113" s="3" t="s">
        <v>393</v>
      </c>
    </row>
    <row r="114" spans="1:62">
      <c r="A114" s="3" t="str">
        <f t="shared" si="15"/>
        <v>|テキスト|&gt;|&gt;|&gt;|&gt;|クリーチャー1体を対象とする。それは+2/+1の修整を受けるとともにバーサーカーとトランプルを得る。|</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クリーチャー1体を対象とする。それは+2/+1の修整を受けるとともにバーサーカーとトランプルを得る。</v>
      </c>
      <c r="O114" s="3" t="s">
        <v>83</v>
      </c>
      <c r="Q114" s="17" t="s">
        <v>27</v>
      </c>
      <c r="R114" s="13" t="str">
        <f>INDEX(BE:BE,W109+1)</f>
        <v>Target creature gets +2/+1, Berserker and Trample.</v>
      </c>
      <c r="S114" s="14" t="s">
        <v>324</v>
      </c>
      <c r="T114" s="13" t="str">
        <f>IF(X114="","",X114&amp;IF(Y114="",""," "&amp;Y114)&amp;IF(Z114="",""," "&amp;Z114)&amp;IF(AA114="",""," "&amp;AA114))</f>
        <v/>
      </c>
      <c r="U114" s="14"/>
      <c r="V114" s="15"/>
      <c r="W114" s="19" t="s">
        <v>116</v>
      </c>
      <c r="X114" s="12" t="str">
        <f t="shared" ref="X114:AA114" si="23">IF(ISERROR(IF(LEN(X113)&gt;1,X113,VLOOKUP(X112,$AC:$AD,2,FALSE))),"",IF(LEN(X113)&gt;1,X113,VLOOKUP(X112,$AC:$AD,2,FALSE)))</f>
        <v/>
      </c>
      <c r="Y114" s="12" t="str">
        <f t="shared" si="23"/>
        <v/>
      </c>
      <c r="Z114" s="12" t="str">
        <f t="shared" si="23"/>
        <v/>
      </c>
      <c r="AA114" s="12" t="str">
        <f t="shared" si="23"/>
        <v> </v>
      </c>
      <c r="BF114" s="12" t="s">
        <v>0</v>
      </c>
      <c r="BG114" s="3">
        <v>113</v>
      </c>
      <c r="BH114" s="3" t="s">
        <v>394</v>
      </c>
      <c r="BI114" s="3" t="s">
        <v>39</v>
      </c>
      <c r="BJ114" s="3" t="s">
        <v>395</v>
      </c>
    </row>
    <row r="115" spans="1:62">
      <c r="A115" s="3" t="str">
        <f t="shared" si="15"/>
        <v>|英テキスト|&gt;|&gt;|&gt;|&gt;|Target creature gets +2/+1, Berserker and Trample.|</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Target creature gets +2/+1, Berserker and Trample.</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5"/>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5"/>
        <v>&amp;br;&amp;br;</v>
      </c>
      <c r="B117" s="3" t="s">
        <v>0</v>
      </c>
      <c r="C117" s="3" t="s">
        <v>142</v>
      </c>
      <c r="R117" s="3"/>
      <c r="S117" s="3"/>
      <c r="T117" s="3"/>
      <c r="U117" s="3"/>
      <c r="V117" s="3"/>
      <c r="BF117" s="12" t="s">
        <v>0</v>
      </c>
      <c r="BG117" s="3">
        <v>116</v>
      </c>
      <c r="BH117" s="3" t="s">
        <v>400</v>
      </c>
      <c r="BI117" s="3" t="s">
        <v>39</v>
      </c>
      <c r="BJ117" s="3" t="s">
        <v>401</v>
      </c>
    </row>
    <row r="118" spans="1:62">
      <c r="A118" s="3" t="str">
        <f t="shared" si="15"/>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5"/>
        <v>&amp;br;</v>
      </c>
      <c r="B119" s="3" t="s">
        <v>0</v>
      </c>
      <c r="C119" s="3" t="s">
        <v>161</v>
      </c>
      <c r="R119" s="3"/>
      <c r="S119" s="3"/>
      <c r="T119" s="3"/>
      <c r="U119" s="3"/>
      <c r="V119" s="3"/>
      <c r="BF119" s="12" t="s">
        <v>0</v>
      </c>
      <c r="BG119" s="3">
        <v>118</v>
      </c>
      <c r="BH119" s="3" t="s">
        <v>403</v>
      </c>
      <c r="BI119" s="3" t="s">
        <v>39</v>
      </c>
      <c r="BJ119" s="3" t="s">
        <v>404</v>
      </c>
    </row>
    <row r="120" spans="1:62">
      <c r="A120" s="3" t="str">
        <f t="shared" si="15"/>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5"/>
        <v>&amp;br;&amp;br;</v>
      </c>
      <c r="B121" s="3" t="s">
        <v>0</v>
      </c>
      <c r="C121" s="3" t="s">
        <v>142</v>
      </c>
      <c r="R121" s="3"/>
      <c r="S121" s="3"/>
      <c r="T121" s="3"/>
      <c r="U121" s="3"/>
      <c r="V121" s="3"/>
      <c r="BF121" s="12" t="s">
        <v>0</v>
      </c>
      <c r="BG121" s="3">
        <v>120</v>
      </c>
      <c r="BH121" s="3" t="s">
        <v>407</v>
      </c>
      <c r="BI121" s="3" t="s">
        <v>39</v>
      </c>
      <c r="BJ121" s="3" t="s">
        <v>408</v>
      </c>
    </row>
    <row r="122" spans="1:62">
      <c r="A122" s="3" t="str">
        <f t="shared" si="15"/>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5"/>
        <v>*改革派の戦術/Renegade Tactics</v>
      </c>
      <c r="B123" s="3" t="s">
        <v>0</v>
      </c>
      <c r="C123" s="3" t="str">
        <f>"*"&amp;R123&amp;"/"&amp;T123</f>
        <v>*改革派の戦術/Renegade Tactics</v>
      </c>
      <c r="Q123" s="12" t="s">
        <v>9</v>
      </c>
      <c r="R123" s="13" t="str">
        <f>INDEX(AJ:AJ,W122+1)</f>
        <v>改革派の戦術</v>
      </c>
      <c r="S123" s="14" t="s">
        <v>10</v>
      </c>
      <c r="T123" s="13" t="str">
        <f>INDEX(AK:AK,W122+1)</f>
        <v>Renegade Tactics</v>
      </c>
      <c r="U123" s="14"/>
      <c r="V123" s="15"/>
      <c r="W123" s="16"/>
      <c r="X123" s="12"/>
      <c r="Y123" s="31"/>
      <c r="Z123" s="31"/>
      <c r="AA123" s="32"/>
      <c r="BF123" s="12" t="s">
        <v>0</v>
      </c>
      <c r="BG123" s="3">
        <v>122</v>
      </c>
      <c r="BH123" s="3" t="s">
        <v>410</v>
      </c>
      <c r="BI123" s="3" t="s">
        <v>39</v>
      </c>
      <c r="BJ123" s="3" t="s">
        <v>411</v>
      </c>
    </row>
    <row r="124" spans="1:62">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赤</v>
      </c>
      <c r="S124" s="18" t="s">
        <v>7</v>
      </c>
      <c r="T124" s="13" t="str">
        <f>INDEX(AG:AG,W122+1)</f>
        <v>コモン</v>
      </c>
      <c r="U124" s="18" t="s">
        <v>8</v>
      </c>
      <c r="V124" s="13">
        <f>INDEX(AI:AI,W122+1)</f>
        <v>9</v>
      </c>
      <c r="W124" s="19"/>
      <c r="X124" s="13" t="str">
        <f>INDEX(AQ:AQ,W122+1)</f>
        <v>クリーチャー1体を対象とする。あなたのターン終了時まで、それはブロックできない。あなたはカードを1枚引く。</v>
      </c>
      <c r="Y124" s="31"/>
      <c r="Z124" s="31"/>
      <c r="AA124" s="32"/>
      <c r="BF124" s="12" t="s">
        <v>0</v>
      </c>
      <c r="BG124" s="3">
        <v>123</v>
      </c>
      <c r="BH124" s="3" t="s">
        <v>412</v>
      </c>
      <c r="BI124" s="3" t="s">
        <v>39</v>
      </c>
      <c r="BJ124" s="3" t="s">
        <v>413</v>
      </c>
    </row>
    <row r="125" spans="1:62">
      <c r="A125" s="3" t="str">
        <f t="shared" si="15"/>
        <v>|色|赤|レアリティ|コモン|マナコスト|9|</v>
      </c>
      <c r="B125" s="3" t="s">
        <v>0</v>
      </c>
      <c r="C125" s="3" t="s">
        <v>83</v>
      </c>
      <c r="D125" s="7" t="s">
        <v>6</v>
      </c>
      <c r="E125" s="3" t="s">
        <v>83</v>
      </c>
      <c r="F125" s="3" t="str">
        <f>IF(R124=0,"",R124)</f>
        <v>赤</v>
      </c>
      <c r="G125" s="3" t="s">
        <v>83</v>
      </c>
      <c r="H125" s="7" t="s">
        <v>92</v>
      </c>
      <c r="I125" s="3" t="s">
        <v>83</v>
      </c>
      <c r="J125" s="3" t="str">
        <f>IF(T124=0,"",T124)</f>
        <v>コモン</v>
      </c>
      <c r="K125" s="3" t="s">
        <v>83</v>
      </c>
      <c r="L125" s="7" t="s">
        <v>93</v>
      </c>
      <c r="M125" s="3" t="s">
        <v>83</v>
      </c>
      <c r="N125" s="3">
        <f>IF(V124=0,"",V124)</f>
        <v>9</v>
      </c>
      <c r="O125" s="3" t="s">
        <v>83</v>
      </c>
      <c r="Q125" s="12" t="s">
        <v>11</v>
      </c>
      <c r="R125" s="13" t="str">
        <f>INDEX(AL:AL,W122+1)</f>
        <v>呪文</v>
      </c>
      <c r="S125" s="18" t="s">
        <v>94</v>
      </c>
      <c r="T125" s="13">
        <f>INDEX(AN:AN,W122+1)</f>
        <v>0</v>
      </c>
      <c r="U125" s="13">
        <f>INDEX(AO:AO,W122+1)</f>
        <v>0</v>
      </c>
      <c r="V125" s="13">
        <f>INDEX(AP:AP,W122+1)</f>
        <v>0</v>
      </c>
      <c r="W125" s="19"/>
      <c r="X125" s="13" t="str">
        <f>INDEX(AZ:AZ,W122+1)</f>
        <v>クリ</v>
      </c>
      <c r="Y125" s="13" t="str">
        <f>INDEX(BA:BA,W122+1)</f>
        <v/>
      </c>
      <c r="Z125" s="13" t="str">
        <f>INDEX(BB:BB,W122+1)</f>
        <v/>
      </c>
      <c r="AA125" s="13">
        <f>INDEX(BC:BC,W122+1)</f>
        <v>0</v>
      </c>
      <c r="BF125" s="12" t="s">
        <v>0</v>
      </c>
      <c r="BG125" s="3">
        <v>124</v>
      </c>
      <c r="BH125" s="3" t="s">
        <v>414</v>
      </c>
      <c r="BI125" s="3" t="s">
        <v>39</v>
      </c>
      <c r="BJ125" s="3" t="s">
        <v>415</v>
      </c>
    </row>
    <row r="126" spans="1:62">
      <c r="A126" s="3" t="str">
        <f t="shared" si="15"/>
        <v>|種別|呪文|サブタイプ||||</v>
      </c>
      <c r="B126" s="3" t="s">
        <v>0</v>
      </c>
      <c r="C126" s="3" t="s">
        <v>83</v>
      </c>
      <c r="D126" s="7" t="s">
        <v>11</v>
      </c>
      <c r="E126" s="3" t="s">
        <v>83</v>
      </c>
      <c r="F126" s="3" t="str">
        <f>IF(R125=0,"",R125)</f>
        <v>呪文</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クリーチャー1体を対象とする。あなたのターン終了時まで、それはブロックできない。あなたはカードを1枚引く。</v>
      </c>
      <c r="S126" s="14"/>
      <c r="T126" s="14"/>
      <c r="U126" s="14"/>
      <c r="V126" s="15"/>
      <c r="W126" s="19"/>
      <c r="X126" s="11"/>
      <c r="Y126" s="11"/>
      <c r="Z126" s="11"/>
      <c r="AA126" s="33"/>
      <c r="BF126" s="12" t="s">
        <v>0</v>
      </c>
      <c r="BG126" s="3">
        <v>125</v>
      </c>
      <c r="BH126" s="3" t="s">
        <v>416</v>
      </c>
      <c r="BI126" s="3" t="s">
        <v>39</v>
      </c>
      <c r="BJ126" s="3" t="s">
        <v>417</v>
      </c>
    </row>
    <row r="127" spans="1:62">
      <c r="A127" s="3" t="str">
        <f t="shared" si="15"/>
        <v>|テキスト|&gt;|&gt;|&gt;|&gt;|クリーチャー1体を対象とする。あなたのターン終了時まで、それはブロックできない。あなたはカードを1枚引く。|</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クリーチャー1体を対象とする。あなたのターン終了時まで、それはブロックできない。あなたはカードを1枚引く。</v>
      </c>
      <c r="O127" s="3" t="s">
        <v>83</v>
      </c>
      <c r="Q127" s="17" t="s">
        <v>27</v>
      </c>
      <c r="R127" s="13" t="str">
        <f>INDEX(BE:BE,W122+1)</f>
        <v>Target creature can't block until the end of your turn and you draw 1 card.</v>
      </c>
      <c r="S127" s="14" t="s">
        <v>324</v>
      </c>
      <c r="T127" s="13" t="str">
        <f>IF(X127="","",X127&amp;IF(Y127="",""," "&amp;Y127)&amp;IF(Z127="",""," "&amp;Z127)&amp;IF(AA127="",""," "&amp;AA127))</f>
        <v/>
      </c>
      <c r="U127" s="14"/>
      <c r="V127" s="15"/>
      <c r="W127" s="19" t="s">
        <v>116</v>
      </c>
      <c r="X127" s="12" t="str">
        <f t="shared" ref="X127:AA127" si="25">IF(ISERROR(IF(LEN(X126)&gt;1,X126,VLOOKUP(X125,$AC:$AD,2,FALSE))),"",IF(LEN(X126)&gt;1,X126,VLOOKUP(X125,$AC:$AD,2,FALSE)))</f>
        <v/>
      </c>
      <c r="Y127" s="12" t="str">
        <f t="shared" si="25"/>
        <v/>
      </c>
      <c r="Z127" s="12" t="str">
        <f t="shared" si="25"/>
        <v/>
      </c>
      <c r="AA127" s="12" t="str">
        <f t="shared" si="25"/>
        <v> </v>
      </c>
      <c r="BF127" s="12" t="s">
        <v>0</v>
      </c>
      <c r="BG127" s="3">
        <v>126</v>
      </c>
      <c r="BH127" s="3" t="s">
        <v>418</v>
      </c>
      <c r="BI127" s="3" t="s">
        <v>39</v>
      </c>
      <c r="BJ127" s="3" t="s">
        <v>40</v>
      </c>
    </row>
    <row r="128" spans="1:62">
      <c r="A128" s="3" t="str">
        <f t="shared" si="15"/>
        <v>|英テキスト|&gt;|&gt;|&gt;|&gt;|Target creature can't block until the end of your turn and you draw 1 card.|</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Target creature can't block until the end of your turn and you draw 1 card.</v>
      </c>
      <c r="O128" s="3" t="s">
        <v>83</v>
      </c>
      <c r="Q128" s="12" t="s">
        <v>18</v>
      </c>
      <c r="R128" s="13">
        <f>IF(INDEX(AX:AX,W122+1)="",0,INDEX(AX:AX,W122+1)&amp;"/"&amp;INDEX(AY:AY,W122+1))</f>
        <v>0</v>
      </c>
      <c r="S128" s="14"/>
      <c r="T128" s="14"/>
      <c r="U128" s="14"/>
      <c r="V128" s="15"/>
      <c r="W128" s="19"/>
      <c r="X128" s="12"/>
      <c r="Y128" s="31"/>
      <c r="Z128" s="31"/>
      <c r="AA128" s="32"/>
      <c r="BF128" s="12" t="s">
        <v>0</v>
      </c>
      <c r="BG128" s="3">
        <v>127</v>
      </c>
      <c r="BH128" s="3" t="s">
        <v>419</v>
      </c>
      <c r="BI128" s="3" t="s">
        <v>39</v>
      </c>
      <c r="BJ128" s="3" t="s">
        <v>420</v>
      </c>
    </row>
    <row r="129" spans="1:62">
      <c r="A129" s="3" t="str">
        <f t="shared" si="15"/>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5"/>
        <v>&amp;br;&amp;br;</v>
      </c>
      <c r="B130" s="3" t="s">
        <v>0</v>
      </c>
      <c r="C130" s="3" t="s">
        <v>142</v>
      </c>
      <c r="R130" s="3"/>
      <c r="S130" s="3"/>
      <c r="T130" s="3"/>
      <c r="U130" s="3"/>
      <c r="V130" s="3"/>
      <c r="BF130" s="12" t="s">
        <v>0</v>
      </c>
      <c r="BG130" s="3">
        <v>129</v>
      </c>
      <c r="BH130" s="3" t="s">
        <v>130</v>
      </c>
      <c r="BI130" s="3" t="s">
        <v>39</v>
      </c>
      <c r="BJ130" s="3" t="s">
        <v>423</v>
      </c>
    </row>
    <row r="131" spans="1:62">
      <c r="A131" s="3" t="str">
        <f t="shared" si="15"/>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5"/>
        <v>&amp;br;</v>
      </c>
      <c r="B132" s="3" t="s">
        <v>0</v>
      </c>
      <c r="C132" s="3" t="s">
        <v>161</v>
      </c>
      <c r="R132" s="3"/>
      <c r="S132" s="3"/>
      <c r="T132" s="3"/>
      <c r="U132" s="3"/>
      <c r="V132" s="3"/>
      <c r="BF132" s="12" t="s">
        <v>0</v>
      </c>
      <c r="BG132" s="3">
        <v>131</v>
      </c>
      <c r="BH132" s="3" t="s">
        <v>424</v>
      </c>
      <c r="BI132" s="3" t="s">
        <v>39</v>
      </c>
      <c r="BJ132" s="3" t="s">
        <v>425</v>
      </c>
    </row>
    <row r="133" spans="1:62">
      <c r="A133" s="3" t="str">
        <f t="shared" si="15"/>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6">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6"/>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6"/>
        <v>*改革派の霊気砲手/Aethertorch Renegade</v>
      </c>
      <c r="B136" s="3" t="s">
        <v>0</v>
      </c>
      <c r="C136" s="3" t="str">
        <f>"*"&amp;R136&amp;"/"&amp;T136</f>
        <v>*改革派の霊気砲手/Aethertorch Renegade</v>
      </c>
      <c r="Q136" s="12" t="s">
        <v>9</v>
      </c>
      <c r="R136" s="13" t="str">
        <f>INDEX(AJ:AJ,W135+1)</f>
        <v>改革派の霊気砲手</v>
      </c>
      <c r="S136" s="14" t="s">
        <v>10</v>
      </c>
      <c r="T136" s="13" t="str">
        <f>INDEX(AK:AK,W135+1)</f>
        <v>Aethertorch Renegade</v>
      </c>
      <c r="U136" s="14"/>
      <c r="V136" s="15"/>
      <c r="W136" s="16"/>
      <c r="X136" s="12"/>
      <c r="Y136" s="31"/>
      <c r="Z136" s="31"/>
      <c r="AA136" s="32"/>
      <c r="BF136" s="12" t="s">
        <v>0</v>
      </c>
      <c r="BG136" s="3">
        <v>135</v>
      </c>
      <c r="BH136" s="3" t="s">
        <v>209</v>
      </c>
      <c r="BI136" s="3" t="s">
        <v>39</v>
      </c>
      <c r="BJ136" s="3" t="s">
        <v>432</v>
      </c>
    </row>
    <row r="137" spans="1:62">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赤</v>
      </c>
      <c r="S137" s="18" t="s">
        <v>7</v>
      </c>
      <c r="T137" s="13" t="str">
        <f>INDEX(AG:AG,W135+1)</f>
        <v>アンコモン</v>
      </c>
      <c r="U137" s="18" t="s">
        <v>8</v>
      </c>
      <c r="V137" s="13">
        <f>INDEX(AI:AI,W135+1)</f>
        <v>12</v>
      </c>
      <c r="W137" s="19"/>
      <c r="X137" s="13" t="str">
        <f>INDEX(AQ:AQ,W135+1)</f>
        <v>このクリーチャーが戦場に出たとき、エネルギー化4を行う。</v>
      </c>
      <c r="Y137" s="31"/>
      <c r="Z137" s="31"/>
      <c r="AA137" s="32"/>
      <c r="BF137" s="12" t="s">
        <v>0</v>
      </c>
      <c r="BG137" s="3">
        <v>136</v>
      </c>
      <c r="BH137" s="3" t="s">
        <v>433</v>
      </c>
      <c r="BI137" s="3" t="s">
        <v>39</v>
      </c>
      <c r="BJ137" s="3" t="s">
        <v>434</v>
      </c>
    </row>
    <row r="138" spans="1:62">
      <c r="A138" s="3" t="str">
        <f t="shared" si="26"/>
        <v>|色|赤|レアリティ|アンコモン|マナコスト|12|</v>
      </c>
      <c r="B138" s="3" t="s">
        <v>0</v>
      </c>
      <c r="C138" s="3" t="s">
        <v>83</v>
      </c>
      <c r="D138" s="7" t="s">
        <v>6</v>
      </c>
      <c r="E138" s="3" t="s">
        <v>83</v>
      </c>
      <c r="F138" s="3" t="str">
        <f>IF(R137=0,"",R137)</f>
        <v>赤</v>
      </c>
      <c r="G138" s="3" t="s">
        <v>83</v>
      </c>
      <c r="H138" s="7" t="s">
        <v>92</v>
      </c>
      <c r="I138" s="3" t="s">
        <v>83</v>
      </c>
      <c r="J138" s="3" t="str">
        <f>IF(T137=0,"",T137)</f>
        <v>アンコモン</v>
      </c>
      <c r="K138" s="3" t="s">
        <v>83</v>
      </c>
      <c r="L138" s="7" t="s">
        <v>93</v>
      </c>
      <c r="M138" s="3" t="s">
        <v>83</v>
      </c>
      <c r="N138" s="3">
        <f>IF(V137=0,"",V137)</f>
        <v>12</v>
      </c>
      <c r="O138" s="3" t="s">
        <v>83</v>
      </c>
      <c r="Q138" s="12" t="s">
        <v>11</v>
      </c>
      <c r="R138" s="13" t="str">
        <f>INDEX(AL:AL,W135+1)</f>
        <v>クリーチャー</v>
      </c>
      <c r="S138" s="18" t="s">
        <v>94</v>
      </c>
      <c r="T138" s="13" t="str">
        <f>INDEX(AN:AN,W135+1)</f>
        <v>人間</v>
      </c>
      <c r="U138" s="13" t="str">
        <f>INDEX(AO:AO,W135+1)</f>
        <v>ならず者</v>
      </c>
      <c r="V138" s="13">
        <f>INDEX(AP:AP,W135+1)</f>
        <v>0</v>
      </c>
      <c r="W138" s="19"/>
      <c r="X138" s="13" t="str">
        <f>INDEX(AZ:AZ,W135+1)</f>
        <v>この</v>
      </c>
      <c r="Y138" s="13" t="str">
        <f>INDEX(BA:BA,W135+1)</f>
        <v/>
      </c>
      <c r="Z138" s="13" t="str">
        <f>INDEX(BB:BB,W135+1)</f>
        <v/>
      </c>
      <c r="AA138" s="13">
        <f>INDEX(BC:BC,W135+1)</f>
        <v>0</v>
      </c>
      <c r="BF138" s="12" t="s">
        <v>0</v>
      </c>
      <c r="BG138" s="3">
        <v>137</v>
      </c>
      <c r="BH138" s="3" t="s">
        <v>435</v>
      </c>
      <c r="BI138" s="3" t="s">
        <v>39</v>
      </c>
      <c r="BJ138" s="3" t="s">
        <v>436</v>
      </c>
    </row>
    <row r="139" spans="1:62">
      <c r="A139" s="3" t="str">
        <f t="shared" si="26"/>
        <v>|種別|クリーチャー|サブタイプ|人間|ならず者||</v>
      </c>
      <c r="B139" s="3" t="s">
        <v>0</v>
      </c>
      <c r="C139" s="3" t="s">
        <v>83</v>
      </c>
      <c r="D139" s="7" t="s">
        <v>11</v>
      </c>
      <c r="E139" s="3" t="s">
        <v>83</v>
      </c>
      <c r="F139" s="3" t="str">
        <f>IF(R138=0,"",R138)</f>
        <v>クリーチャー</v>
      </c>
      <c r="G139" s="3" t="s">
        <v>83</v>
      </c>
      <c r="H139" s="7" t="s">
        <v>104</v>
      </c>
      <c r="I139" s="3" t="s">
        <v>83</v>
      </c>
      <c r="J139" s="3" t="str">
        <f>IF(T138=0,"",T138)</f>
        <v>人間</v>
      </c>
      <c r="K139" s="3" t="s">
        <v>83</v>
      </c>
      <c r="L139" s="3" t="str">
        <f>IF(U138=0,"",U138)</f>
        <v>ならず者</v>
      </c>
      <c r="M139" s="3" t="s">
        <v>83</v>
      </c>
      <c r="N139" s="3" t="str">
        <f>IF(V138=0,"",V138)</f>
        <v/>
      </c>
      <c r="O139" s="3" t="s">
        <v>83</v>
      </c>
      <c r="Q139" s="12" t="s">
        <v>105</v>
      </c>
      <c r="R139" s="13" t="str">
        <f>INDEX(BD:BD,W135+1)</f>
        <v>このクリーチャーが戦場に出たとき、エネルギー化4を行う。&amp;br;超過1：対戦相手は3点のダメージを受ける。</v>
      </c>
      <c r="S139" s="14"/>
      <c r="T139" s="14"/>
      <c r="U139" s="14"/>
      <c r="V139" s="15"/>
      <c r="W139" s="19"/>
      <c r="X139" s="11"/>
      <c r="Y139" s="11"/>
      <c r="Z139" s="11"/>
      <c r="AA139" s="33"/>
      <c r="BF139" s="12" t="s">
        <v>0</v>
      </c>
      <c r="BG139" s="3">
        <v>138</v>
      </c>
      <c r="BH139" s="3" t="s">
        <v>437</v>
      </c>
      <c r="BI139" s="3" t="s">
        <v>39</v>
      </c>
      <c r="BJ139" s="3" t="s">
        <v>438</v>
      </c>
    </row>
    <row r="140" spans="1:62">
      <c r="A140" s="3" t="str">
        <f t="shared" si="26"/>
        <v>|テキスト|&gt;|&gt;|&gt;|&gt;|このクリーチャーが戦場に出たとき、エネルギー化4を行う。&amp;br;超過1：対戦相手は3点のダメージを受ける。|</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このクリーチャーが戦場に出たとき、エネルギー化4を行う。&amp;br;超過1：対戦相手は3点のダメージを受ける。</v>
      </c>
      <c r="O140" s="3" t="s">
        <v>83</v>
      </c>
      <c r="Q140" s="17" t="s">
        <v>27</v>
      </c>
      <c r="R140" s="13" t="str">
        <f>INDEX(BE:BE,W135+1)</f>
        <v>When this creature enters the battlefield, Energize 4.&amp;br;Overload 1: Your opponent takes 3 damage.</v>
      </c>
      <c r="S140" s="14" t="s">
        <v>324</v>
      </c>
      <c r="T140" s="13" t="str">
        <f>IF(X140="","",X140&amp;IF(Y140="",""," "&amp;Y140)&amp;IF(Z140="",""," "&amp;Z140)&amp;IF(AA140="",""," "&amp;AA140))</f>
        <v/>
      </c>
      <c r="U140" s="14"/>
      <c r="V140" s="15"/>
      <c r="W140" s="19" t="s">
        <v>116</v>
      </c>
      <c r="X140" s="12" t="str">
        <f t="shared" ref="X140:AA140" si="28">IF(ISERROR(IF(LEN(X139)&gt;1,X139,VLOOKUP(X138,$AC:$AD,2,FALSE))),"",IF(LEN(X139)&gt;1,X139,VLOOKUP(X138,$AC:$AD,2,FALSE)))</f>
        <v/>
      </c>
      <c r="Y140" s="12" t="str">
        <f t="shared" si="28"/>
        <v/>
      </c>
      <c r="Z140" s="12" t="str">
        <f t="shared" si="28"/>
        <v/>
      </c>
      <c r="AA140" s="12" t="str">
        <f t="shared" si="28"/>
        <v> </v>
      </c>
      <c r="BF140" s="12" t="s">
        <v>0</v>
      </c>
      <c r="BG140" s="3">
        <v>139</v>
      </c>
      <c r="BH140" s="3" t="s">
        <v>439</v>
      </c>
      <c r="BI140" s="3" t="s">
        <v>39</v>
      </c>
      <c r="BJ140" s="3" t="s">
        <v>440</v>
      </c>
    </row>
    <row r="141" spans="1:62">
      <c r="A141" s="3" t="str">
        <f t="shared" si="26"/>
        <v>|英テキスト|&gt;|&gt;|&gt;|&gt;|When this creature enters the battlefield, Energize 4.&amp;br;Overload 1: Your opponent takes 3 damage.|</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When this creature enters the battlefield, Energize 4.&amp;br;Overload 1: Your opponent takes 3 damage.</v>
      </c>
      <c r="O141" s="3" t="s">
        <v>83</v>
      </c>
      <c r="Q141" s="12" t="s">
        <v>18</v>
      </c>
      <c r="R141" s="13" t="str">
        <f>IF(INDEX(AX:AX,W135+1)="",0,INDEX(AX:AX,W135+1)&amp;"/"&amp;INDEX(AY:AY,W135+1))</f>
        <v>3/4</v>
      </c>
      <c r="S141" s="14"/>
      <c r="T141" s="14"/>
      <c r="U141" s="14"/>
      <c r="V141" s="15"/>
      <c r="W141" s="19"/>
      <c r="X141" s="12"/>
      <c r="Y141" s="31"/>
      <c r="Z141" s="31"/>
      <c r="AA141" s="32"/>
      <c r="BF141" s="12" t="s">
        <v>0</v>
      </c>
      <c r="BG141" s="3">
        <v>140</v>
      </c>
      <c r="BH141" s="3" t="s">
        <v>441</v>
      </c>
      <c r="BI141" s="3" t="s">
        <v>39</v>
      </c>
      <c r="BJ141" s="3" t="s">
        <v>442</v>
      </c>
    </row>
    <row r="142" spans="1:62">
      <c r="A142" s="3" t="str">
        <f t="shared" si="26"/>
        <v>|PT|&gt;|3/4|シールド数|&gt;||</v>
      </c>
      <c r="B142" s="3" t="s">
        <v>0</v>
      </c>
      <c r="C142" s="3" t="s">
        <v>83</v>
      </c>
      <c r="D142" s="3" t="s">
        <v>18</v>
      </c>
      <c r="E142" s="3" t="s">
        <v>83</v>
      </c>
      <c r="F142" s="3" t="s">
        <v>115</v>
      </c>
      <c r="G142" s="3" t="s">
        <v>83</v>
      </c>
      <c r="H142" s="3" t="str">
        <f>IF(R141=0,"",R141)</f>
        <v>3/4</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6"/>
        <v>&amp;br;&amp;br;</v>
      </c>
      <c r="B143" s="3" t="s">
        <v>0</v>
      </c>
      <c r="C143" s="3" t="s">
        <v>142</v>
      </c>
      <c r="R143" s="3"/>
      <c r="S143" s="3"/>
      <c r="T143" s="3"/>
      <c r="U143" s="3"/>
      <c r="V143" s="3"/>
      <c r="BF143" s="12" t="s">
        <v>0</v>
      </c>
      <c r="BG143" s="3">
        <v>142</v>
      </c>
      <c r="BH143" s="3" t="s">
        <v>445</v>
      </c>
      <c r="BI143" s="3" t="s">
        <v>39</v>
      </c>
      <c r="BJ143" s="3" t="s">
        <v>446</v>
      </c>
    </row>
    <row r="144" spans="1:62">
      <c r="A144" s="3" t="str">
        <f t="shared" si="26"/>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6"/>
        <v>&amp;br;</v>
      </c>
      <c r="B145" s="3" t="s">
        <v>0</v>
      </c>
      <c r="C145" s="3" t="s">
        <v>161</v>
      </c>
      <c r="R145" s="3"/>
      <c r="S145" s="3"/>
      <c r="T145" s="3"/>
      <c r="U145" s="3"/>
      <c r="V145" s="3"/>
      <c r="BF145" s="12" t="s">
        <v>0</v>
      </c>
      <c r="BG145" s="3">
        <v>144</v>
      </c>
      <c r="BH145" s="3" t="s">
        <v>449</v>
      </c>
      <c r="BI145" s="3" t="s">
        <v>39</v>
      </c>
      <c r="BJ145" s="3" t="s">
        <v>450</v>
      </c>
    </row>
    <row r="146" spans="1:62">
      <c r="A146" s="3" t="str">
        <f t="shared" si="26"/>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6"/>
        <v>&amp;br;&amp;br;</v>
      </c>
      <c r="B147" s="3" t="s">
        <v>0</v>
      </c>
      <c r="C147" s="3" t="s">
        <v>142</v>
      </c>
      <c r="R147" s="3"/>
      <c r="S147" s="3"/>
      <c r="T147" s="3"/>
      <c r="U147" s="3"/>
      <c r="V147" s="3"/>
      <c r="BF147" s="12" t="s">
        <v>0</v>
      </c>
      <c r="BG147" s="3">
        <v>146</v>
      </c>
      <c r="BH147" s="3" t="s">
        <v>453</v>
      </c>
      <c r="BI147" s="3" t="s">
        <v>39</v>
      </c>
      <c r="BJ147" s="3" t="s">
        <v>454</v>
      </c>
    </row>
    <row r="148" spans="1:62">
      <c r="A148" s="3" t="str">
        <f t="shared" si="26"/>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6"/>
        <v>*真鍮の災い魔/Brazen Scourge</v>
      </c>
      <c r="B149" s="3" t="s">
        <v>0</v>
      </c>
      <c r="C149" s="3" t="str">
        <f>"*"&amp;R149&amp;"/"&amp;T149</f>
        <v>*真鍮の災い魔/Brazen Scourge</v>
      </c>
      <c r="Q149" s="12" t="s">
        <v>9</v>
      </c>
      <c r="R149" s="13" t="str">
        <f>INDEX(AJ:AJ,W148+1)</f>
        <v>真鍮の災い魔</v>
      </c>
      <c r="S149" s="14" t="s">
        <v>10</v>
      </c>
      <c r="T149" s="13" t="str">
        <f>INDEX(AK:AK,W148+1)</f>
        <v>Brazen Scourge</v>
      </c>
      <c r="U149" s="14"/>
      <c r="V149" s="15"/>
      <c r="W149" s="16"/>
      <c r="X149" s="12"/>
      <c r="Y149" s="31"/>
      <c r="Z149" s="31"/>
      <c r="AA149" s="32"/>
      <c r="BF149" s="12" t="s">
        <v>0</v>
      </c>
      <c r="BG149" s="3">
        <v>148</v>
      </c>
      <c r="BH149" s="3" t="s">
        <v>457</v>
      </c>
      <c r="BI149" s="3" t="s">
        <v>39</v>
      </c>
      <c r="BJ149" s="3" t="s">
        <v>458</v>
      </c>
    </row>
    <row r="150" spans="1:62">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赤</v>
      </c>
      <c r="S150" s="18" t="s">
        <v>7</v>
      </c>
      <c r="T150" s="13" t="str">
        <f>INDEX(AG:AG,W148+1)</f>
        <v>アンコモン</v>
      </c>
      <c r="U150" s="18" t="s">
        <v>8</v>
      </c>
      <c r="V150" s="13">
        <f>INDEX(AI:AI,W148+1)</f>
        <v>7</v>
      </c>
      <c r="W150" s="19"/>
      <c r="X150" s="13" t="str">
        <f>INDEX(AQ:AQ,W148+1)</f>
        <v>速攻</v>
      </c>
      <c r="Y150" s="31"/>
      <c r="Z150" s="31"/>
      <c r="AA150" s="32"/>
      <c r="BF150" s="12" t="s">
        <v>0</v>
      </c>
      <c r="BG150" s="3">
        <v>149</v>
      </c>
      <c r="BH150" s="3" t="s">
        <v>459</v>
      </c>
      <c r="BI150" s="3" t="s">
        <v>39</v>
      </c>
      <c r="BJ150" s="3" t="s">
        <v>186</v>
      </c>
    </row>
    <row r="151" spans="1:62">
      <c r="A151" s="3" t="str">
        <f t="shared" si="26"/>
        <v>|色|赤|レアリティ|アンコモン|マナコスト|7|</v>
      </c>
      <c r="B151" s="3" t="s">
        <v>0</v>
      </c>
      <c r="C151" s="3" t="s">
        <v>83</v>
      </c>
      <c r="D151" s="7" t="s">
        <v>6</v>
      </c>
      <c r="E151" s="3" t="s">
        <v>83</v>
      </c>
      <c r="F151" s="3" t="str">
        <f>IF(R150=0,"",R150)</f>
        <v>赤</v>
      </c>
      <c r="G151" s="3" t="s">
        <v>83</v>
      </c>
      <c r="H151" s="7" t="s">
        <v>92</v>
      </c>
      <c r="I151" s="3" t="s">
        <v>83</v>
      </c>
      <c r="J151" s="3" t="str">
        <f>IF(T150=0,"",T150)</f>
        <v>アンコモン</v>
      </c>
      <c r="K151" s="3" t="s">
        <v>83</v>
      </c>
      <c r="L151" s="7" t="s">
        <v>93</v>
      </c>
      <c r="M151" s="3" t="s">
        <v>83</v>
      </c>
      <c r="N151" s="3">
        <f>IF(V150=0,"",V150)</f>
        <v>7</v>
      </c>
      <c r="O151" s="3" t="s">
        <v>83</v>
      </c>
      <c r="Q151" s="12" t="s">
        <v>11</v>
      </c>
      <c r="R151" s="13" t="str">
        <f>INDEX(AL:AL,W148+1)</f>
        <v>クリーチャー</v>
      </c>
      <c r="S151" s="18" t="s">
        <v>94</v>
      </c>
      <c r="T151" s="13" t="str">
        <f>INDEX(AN:AN,W148+1)</f>
        <v>グレムリン</v>
      </c>
      <c r="U151" s="13">
        <f>INDEX(AO:AO,W148+1)</f>
        <v>0</v>
      </c>
      <c r="V151" s="13">
        <f>INDEX(AP:AP,W148+1)</f>
        <v>0</v>
      </c>
      <c r="W151" s="19"/>
      <c r="X151" s="13" t="str">
        <f>INDEX(AZ:AZ,W148+1)</f>
        <v>速攻</v>
      </c>
      <c r="Y151" s="13" t="str">
        <f>INDEX(BA:BA,W148+1)</f>
        <v/>
      </c>
      <c r="Z151" s="13" t="str">
        <f>INDEX(BB:BB,W148+1)</f>
        <v/>
      </c>
      <c r="AA151" s="13">
        <f>INDEX(BC:BC,W148+1)</f>
        <v>0</v>
      </c>
      <c r="BF151" s="12" t="s">
        <v>0</v>
      </c>
      <c r="BG151" s="3">
        <v>150</v>
      </c>
      <c r="BH151" s="3" t="s">
        <v>460</v>
      </c>
      <c r="BI151" s="3" t="s">
        <v>39</v>
      </c>
      <c r="BJ151" s="3" t="s">
        <v>461</v>
      </c>
    </row>
    <row r="152" spans="1:62">
      <c r="A152" s="3" t="str">
        <f t="shared" si="26"/>
        <v>|種別|クリーチャー|サブタイプ|グレムリン|||</v>
      </c>
      <c r="B152" s="3" t="s">
        <v>0</v>
      </c>
      <c r="C152" s="3" t="s">
        <v>83</v>
      </c>
      <c r="D152" s="7" t="s">
        <v>11</v>
      </c>
      <c r="E152" s="3" t="s">
        <v>83</v>
      </c>
      <c r="F152" s="3" t="str">
        <f>IF(R151=0,"",R151)</f>
        <v>クリーチャー</v>
      </c>
      <c r="G152" s="3" t="s">
        <v>83</v>
      </c>
      <c r="H152" s="7" t="s">
        <v>104</v>
      </c>
      <c r="I152" s="3" t="s">
        <v>83</v>
      </c>
      <c r="J152" s="3" t="str">
        <f>IF(T151=0,"",T151)</f>
        <v>グレムリン</v>
      </c>
      <c r="K152" s="3" t="s">
        <v>83</v>
      </c>
      <c r="L152" s="3" t="str">
        <f>IF(U151=0,"",U151)</f>
        <v/>
      </c>
      <c r="M152" s="3" t="s">
        <v>83</v>
      </c>
      <c r="N152" s="3" t="str">
        <f>IF(V151=0,"",V151)</f>
        <v/>
      </c>
      <c r="O152" s="3" t="s">
        <v>83</v>
      </c>
      <c r="Q152" s="12" t="s">
        <v>105</v>
      </c>
      <c r="R152" s="13" t="str">
        <f>INDEX(BD:BD,W148+1)</f>
        <v>速攻</v>
      </c>
      <c r="S152" s="14"/>
      <c r="T152" s="14"/>
      <c r="U152" s="14"/>
      <c r="V152" s="15"/>
      <c r="W152" s="19"/>
      <c r="X152" s="11"/>
      <c r="Y152" s="11"/>
      <c r="Z152" s="11"/>
      <c r="AA152" s="33"/>
      <c r="BF152" s="12" t="s">
        <v>0</v>
      </c>
      <c r="BG152" s="3">
        <v>151</v>
      </c>
      <c r="BH152" s="3" t="s">
        <v>462</v>
      </c>
      <c r="BI152" s="3" t="s">
        <v>39</v>
      </c>
      <c r="BJ152" s="3" t="s">
        <v>463</v>
      </c>
    </row>
    <row r="153" spans="1:62">
      <c r="A153" s="3" t="str">
        <f t="shared" si="26"/>
        <v>|テキスト|&gt;|&gt;|&gt;|&gt;|速攻|</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速攻</v>
      </c>
      <c r="O153" s="3" t="s">
        <v>83</v>
      </c>
      <c r="Q153" s="17" t="s">
        <v>27</v>
      </c>
      <c r="R153" s="13" t="str">
        <f>INDEX(BE:BE,W148+1)</f>
        <v/>
      </c>
      <c r="S153" s="14" t="s">
        <v>324</v>
      </c>
      <c r="T153" s="13" t="str">
        <f>IF(X153="","",X153&amp;IF(Y153="",""," "&amp;Y153)&amp;IF(Z153="",""," "&amp;Z153)&amp;IF(AA153="",""," "&amp;AA153))</f>
        <v>Haste  </v>
      </c>
      <c r="U153" s="14"/>
      <c r="V153" s="15"/>
      <c r="W153" s="19" t="s">
        <v>116</v>
      </c>
      <c r="X153" s="12" t="str">
        <f t="shared" ref="X153:AA153" si="30">IF(ISERROR(IF(LEN(X152)&gt;1,X152,VLOOKUP(X151,$AC:$AD,2,FALSE))),"",IF(LEN(X152)&gt;1,X152,VLOOKUP(X151,$AC:$AD,2,FALSE)))</f>
        <v>Haste</v>
      </c>
      <c r="Y153" s="12" t="str">
        <f t="shared" si="30"/>
        <v/>
      </c>
      <c r="Z153" s="12" t="str">
        <f t="shared" si="30"/>
        <v/>
      </c>
      <c r="AA153" s="12" t="str">
        <f t="shared" si="30"/>
        <v> </v>
      </c>
      <c r="BF153" s="12" t="s">
        <v>0</v>
      </c>
      <c r="BG153" s="3">
        <v>152</v>
      </c>
      <c r="BH153" s="3" t="s">
        <v>175</v>
      </c>
      <c r="BI153" s="3" t="s">
        <v>39</v>
      </c>
      <c r="BJ153" s="3" t="s">
        <v>464</v>
      </c>
    </row>
    <row r="154" spans="1:62">
      <c r="A154" s="3" t="str">
        <f t="shared" si="26"/>
        <v>|英テキスト|&gt;|&gt;|&gt;|&gt;|Haste  &amp;br;|</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Haste  &amp;br;</v>
      </c>
      <c r="O154" s="3" t="s">
        <v>83</v>
      </c>
      <c r="Q154" s="12" t="s">
        <v>18</v>
      </c>
      <c r="R154" s="13" t="str">
        <f>IF(INDEX(AX:AX,W148+1)="",0,INDEX(AX:AX,W148+1)&amp;"/"&amp;INDEX(AY:AY,W148+1))</f>
        <v>3/3</v>
      </c>
      <c r="S154" s="14"/>
      <c r="T154" s="14"/>
      <c r="U154" s="14"/>
      <c r="V154" s="15"/>
      <c r="W154" s="19"/>
      <c r="X154" s="12"/>
      <c r="Y154" s="31"/>
      <c r="Z154" s="31"/>
      <c r="AA154" s="32"/>
      <c r="BF154" s="12" t="s">
        <v>0</v>
      </c>
      <c r="BG154" s="3">
        <v>153</v>
      </c>
      <c r="BH154" s="3" t="s">
        <v>465</v>
      </c>
      <c r="BI154" s="3" t="s">
        <v>39</v>
      </c>
      <c r="BJ154" s="3" t="s">
        <v>466</v>
      </c>
    </row>
    <row r="155" spans="1:62">
      <c r="A155" s="3" t="str">
        <f t="shared" si="26"/>
        <v>|PT|&gt;|3/3|シールド数|&gt;||</v>
      </c>
      <c r="B155" s="3" t="s">
        <v>0</v>
      </c>
      <c r="C155" s="3" t="s">
        <v>83</v>
      </c>
      <c r="D155" s="3" t="s">
        <v>18</v>
      </c>
      <c r="E155" s="3" t="s">
        <v>83</v>
      </c>
      <c r="F155" s="3" t="s">
        <v>115</v>
      </c>
      <c r="G155" s="3" t="s">
        <v>83</v>
      </c>
      <c r="H155" s="3" t="str">
        <f>IF(R154=0,"",R154)</f>
        <v>3/3</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6"/>
        <v>&amp;br;&amp;br;</v>
      </c>
      <c r="B156" s="3" t="s">
        <v>0</v>
      </c>
      <c r="C156" s="3" t="s">
        <v>142</v>
      </c>
      <c r="R156" s="3"/>
      <c r="S156" s="3"/>
      <c r="T156" s="3"/>
      <c r="U156" s="3"/>
      <c r="V156" s="3"/>
      <c r="BF156" s="12" t="s">
        <v>0</v>
      </c>
      <c r="BG156" s="3">
        <v>155</v>
      </c>
      <c r="BH156" s="3" t="s">
        <v>468</v>
      </c>
      <c r="BI156" s="3" t="s">
        <v>39</v>
      </c>
      <c r="BJ156" s="3" t="s">
        <v>469</v>
      </c>
    </row>
    <row r="157" spans="1:62">
      <c r="A157" s="3" t="str">
        <f t="shared" si="26"/>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6"/>
        <v>&amp;br;</v>
      </c>
      <c r="B158" s="3" t="s">
        <v>0</v>
      </c>
      <c r="C158" s="3" t="s">
        <v>161</v>
      </c>
      <c r="R158" s="3"/>
      <c r="S158" s="3"/>
      <c r="T158" s="3"/>
      <c r="U158" s="3"/>
      <c r="V158" s="3"/>
      <c r="BF158" s="12" t="s">
        <v>0</v>
      </c>
      <c r="BG158" s="3">
        <v>157</v>
      </c>
      <c r="BH158" s="3" t="s">
        <v>472</v>
      </c>
      <c r="BI158" s="3" t="s">
        <v>39</v>
      </c>
      <c r="BJ158" s="3" t="s">
        <v>473</v>
      </c>
    </row>
    <row r="159" spans="1:62">
      <c r="A159" s="3" t="str">
        <f t="shared" si="26"/>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6"/>
        <v>&amp;br;&amp;br;</v>
      </c>
      <c r="B160" s="3" t="s">
        <v>0</v>
      </c>
      <c r="C160" s="3" t="s">
        <v>142</v>
      </c>
      <c r="R160" s="3"/>
      <c r="S160" s="3"/>
      <c r="T160" s="3"/>
      <c r="U160" s="3"/>
      <c r="V160" s="3"/>
      <c r="BF160" s="12" t="s">
        <v>0</v>
      </c>
      <c r="BG160" s="3">
        <v>159</v>
      </c>
      <c r="BH160" s="3" t="s">
        <v>476</v>
      </c>
      <c r="BI160" s="3" t="s">
        <v>39</v>
      </c>
      <c r="BJ160" s="3" t="s">
        <v>477</v>
      </c>
    </row>
    <row r="161" spans="1:62">
      <c r="A161" s="3" t="str">
        <f t="shared" si="26"/>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6"/>
        <v>*発明者の見習い/Inventor's Apprentice</v>
      </c>
      <c r="B162" s="3" t="s">
        <v>0</v>
      </c>
      <c r="C162" s="3" t="str">
        <f>"*"&amp;R162&amp;"/"&amp;T162</f>
        <v>*発明者の見習い/Inventor's Apprentice</v>
      </c>
      <c r="Q162" s="12" t="s">
        <v>9</v>
      </c>
      <c r="R162" s="13" t="str">
        <f>INDEX(AJ:AJ,W161+1)</f>
        <v>発明者の見習い</v>
      </c>
      <c r="S162" s="14" t="s">
        <v>10</v>
      </c>
      <c r="T162" s="13" t="str">
        <f>INDEX(AK:AK,W161+1)</f>
        <v>Inventor's Apprentice</v>
      </c>
      <c r="U162" s="14"/>
      <c r="V162" s="15"/>
      <c r="W162" s="16"/>
      <c r="X162" s="12"/>
      <c r="Y162" s="31"/>
      <c r="Z162" s="31"/>
      <c r="AA162" s="32"/>
      <c r="BF162" s="12" t="s">
        <v>0</v>
      </c>
      <c r="BG162" s="3">
        <v>161</v>
      </c>
      <c r="BH162" s="3" t="s">
        <v>480</v>
      </c>
      <c r="BI162" s="3" t="s">
        <v>39</v>
      </c>
      <c r="BJ162" s="3" t="s">
        <v>481</v>
      </c>
    </row>
    <row r="163" spans="1:62">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赤</v>
      </c>
      <c r="S163" s="18" t="s">
        <v>7</v>
      </c>
      <c r="T163" s="13" t="str">
        <f>INDEX(AG:AG,W161+1)</f>
        <v>アンコモン</v>
      </c>
      <c r="U163" s="18" t="s">
        <v>8</v>
      </c>
      <c r="V163" s="13">
        <f>INDEX(AI:AI,W161+1)</f>
        <v>7</v>
      </c>
      <c r="W163" s="19"/>
      <c r="X163" s="13" t="str">
        <f>INDEX(AQ:AQ,W161+1)</f>
        <v>このクリーチャーが戦場に出ている間、あなたがサポートをコントロールしている場合、このクリーチャーは+1/+1の修整を受ける。</v>
      </c>
      <c r="Y163" s="31"/>
      <c r="Z163" s="31"/>
      <c r="AA163" s="32"/>
      <c r="BF163" s="12" t="s">
        <v>0</v>
      </c>
      <c r="BG163" s="3">
        <v>162</v>
      </c>
      <c r="BH163" s="3" t="s">
        <v>482</v>
      </c>
      <c r="BI163" s="3" t="s">
        <v>39</v>
      </c>
      <c r="BJ163" s="3" t="s">
        <v>483</v>
      </c>
    </row>
    <row r="164" spans="1:62">
      <c r="A164" s="3" t="str">
        <f t="shared" si="26"/>
        <v>|色|赤|レアリティ|アンコモン|マナコスト|7|</v>
      </c>
      <c r="B164" s="3" t="s">
        <v>0</v>
      </c>
      <c r="C164" s="3" t="s">
        <v>83</v>
      </c>
      <c r="D164" s="7" t="s">
        <v>6</v>
      </c>
      <c r="E164" s="3" t="s">
        <v>83</v>
      </c>
      <c r="F164" s="3" t="str">
        <f>IF(R163=0,"",R163)</f>
        <v>赤</v>
      </c>
      <c r="G164" s="3" t="s">
        <v>83</v>
      </c>
      <c r="H164" s="7" t="s">
        <v>92</v>
      </c>
      <c r="I164" s="3" t="s">
        <v>83</v>
      </c>
      <c r="J164" s="3" t="str">
        <f>IF(T163=0,"",T163)</f>
        <v>アンコモン</v>
      </c>
      <c r="K164" s="3" t="s">
        <v>83</v>
      </c>
      <c r="L164" s="7" t="s">
        <v>93</v>
      </c>
      <c r="M164" s="3" t="s">
        <v>83</v>
      </c>
      <c r="N164" s="3">
        <f>IF(V163=0,"",V163)</f>
        <v>7</v>
      </c>
      <c r="O164" s="3" t="s">
        <v>83</v>
      </c>
      <c r="Q164" s="12" t="s">
        <v>11</v>
      </c>
      <c r="R164" s="13" t="str">
        <f>INDEX(AL:AL,W161+1)</f>
        <v>クリーチャー</v>
      </c>
      <c r="S164" s="18" t="s">
        <v>94</v>
      </c>
      <c r="T164" s="13" t="str">
        <f>INDEX(AN:AN,W161+1)</f>
        <v>人間</v>
      </c>
      <c r="U164" s="13" t="str">
        <f>INDEX(AO:AO,W161+1)</f>
        <v>工匠</v>
      </c>
      <c r="V164" s="13">
        <f>INDEX(AP:AP,W161+1)</f>
        <v>0</v>
      </c>
      <c r="W164" s="19"/>
      <c r="X164" s="13" t="str">
        <f>INDEX(AZ:AZ,W161+1)</f>
        <v>この</v>
      </c>
      <c r="Y164" s="13" t="str">
        <f>INDEX(BA:BA,W161+1)</f>
        <v/>
      </c>
      <c r="Z164" s="13" t="str">
        <f>INDEX(BB:BB,W161+1)</f>
        <v/>
      </c>
      <c r="AA164" s="13">
        <f>INDEX(BC:BC,W161+1)</f>
        <v>0</v>
      </c>
      <c r="BF164" s="12" t="s">
        <v>0</v>
      </c>
      <c r="BG164" s="3">
        <v>163</v>
      </c>
      <c r="BH164" s="3" t="s">
        <v>484</v>
      </c>
      <c r="BI164" s="3" t="s">
        <v>39</v>
      </c>
      <c r="BJ164" s="3" t="s">
        <v>485</v>
      </c>
    </row>
    <row r="165" spans="1:62">
      <c r="A165" s="3" t="str">
        <f t="shared" si="26"/>
        <v>|種別|クリーチャー|サブタイプ|人間|工匠||</v>
      </c>
      <c r="B165" s="3" t="s">
        <v>0</v>
      </c>
      <c r="C165" s="3" t="s">
        <v>83</v>
      </c>
      <c r="D165" s="7" t="s">
        <v>11</v>
      </c>
      <c r="E165" s="3" t="s">
        <v>83</v>
      </c>
      <c r="F165" s="3" t="str">
        <f>IF(R164=0,"",R164)</f>
        <v>クリーチャー</v>
      </c>
      <c r="G165" s="3" t="s">
        <v>83</v>
      </c>
      <c r="H165" s="7" t="s">
        <v>104</v>
      </c>
      <c r="I165" s="3" t="s">
        <v>83</v>
      </c>
      <c r="J165" s="3" t="str">
        <f>IF(T164=0,"",T164)</f>
        <v>人間</v>
      </c>
      <c r="K165" s="3" t="s">
        <v>83</v>
      </c>
      <c r="L165" s="3" t="str">
        <f>IF(U164=0,"",U164)</f>
        <v>工匠</v>
      </c>
      <c r="M165" s="3" t="s">
        <v>83</v>
      </c>
      <c r="N165" s="3" t="str">
        <f>IF(V164=0,"",V164)</f>
        <v/>
      </c>
      <c r="O165" s="3" t="s">
        <v>83</v>
      </c>
      <c r="Q165" s="12" t="s">
        <v>105</v>
      </c>
      <c r="R165" s="13" t="str">
        <f>INDEX(BD:BD,W161+1)</f>
        <v>このクリーチャーが戦場に出ている間、あなたがサポートをコントロールしている場合、このクリーチャーは+1/+1の修整を受ける。</v>
      </c>
      <c r="S165" s="14"/>
      <c r="T165" s="14"/>
      <c r="U165" s="14"/>
      <c r="V165" s="15"/>
      <c r="W165" s="19"/>
      <c r="X165" s="11"/>
      <c r="Y165" s="11"/>
      <c r="Z165" s="11"/>
      <c r="AA165" s="33"/>
      <c r="BF165" s="12" t="s">
        <v>0</v>
      </c>
      <c r="BG165" s="3">
        <v>164</v>
      </c>
      <c r="BH165" s="3" t="s">
        <v>99</v>
      </c>
      <c r="BI165" s="3" t="s">
        <v>39</v>
      </c>
      <c r="BJ165" s="3" t="s">
        <v>485</v>
      </c>
    </row>
    <row r="166" spans="1:62">
      <c r="A166" s="3" t="str">
        <f t="shared" si="26"/>
        <v>|テキスト|&gt;|&gt;|&gt;|&gt;|このクリーチャーが戦場に出ている間、あなたがサポートをコントロールしている場合、このクリーチャーは+1/+1の修整を受ける。|</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このクリーチャーが戦場に出ている間、あなたがサポートをコントロールしている場合、このクリーチャーは+1/+1の修整を受ける。</v>
      </c>
      <c r="O166" s="3" t="s">
        <v>83</v>
      </c>
      <c r="Q166" s="17" t="s">
        <v>27</v>
      </c>
      <c r="R166" s="13" t="str">
        <f>INDEX(BE:BE,W161+1)</f>
        <v>While this creature is on the battlefield, if you control a support, this creature gets +1/+1.</v>
      </c>
      <c r="S166" s="14" t="s">
        <v>324</v>
      </c>
      <c r="T166" s="13" t="str">
        <f>IF(X166="","",X166&amp;IF(Y166="",""," "&amp;Y166)&amp;IF(Z166="",""," "&amp;Z166)&amp;IF(AA166="",""," "&amp;AA166))</f>
        <v/>
      </c>
      <c r="U166" s="14"/>
      <c r="V166" s="15"/>
      <c r="W166" s="19" t="s">
        <v>116</v>
      </c>
      <c r="X166" s="12" t="str">
        <f t="shared" ref="X166:AA166" si="32">IF(ISERROR(IF(LEN(X165)&gt;1,X165,VLOOKUP(X164,$AC:$AD,2,FALSE))),"",IF(LEN(X165)&gt;1,X165,VLOOKUP(X164,$AC:$AD,2,FALSE)))</f>
        <v/>
      </c>
      <c r="Y166" s="12" t="str">
        <f t="shared" si="32"/>
        <v/>
      </c>
      <c r="Z166" s="12" t="str">
        <f t="shared" si="32"/>
        <v/>
      </c>
      <c r="AA166" s="12" t="str">
        <f t="shared" si="32"/>
        <v> </v>
      </c>
      <c r="BF166" s="12" t="s">
        <v>0</v>
      </c>
      <c r="BG166" s="3">
        <v>165</v>
      </c>
      <c r="BH166" s="3" t="s">
        <v>486</v>
      </c>
      <c r="BI166" s="3" t="s">
        <v>39</v>
      </c>
      <c r="BJ166" s="3" t="s">
        <v>485</v>
      </c>
    </row>
    <row r="167" spans="1:62">
      <c r="A167" s="3" t="str">
        <f t="shared" si="26"/>
        <v>|英テキスト|&gt;|&gt;|&gt;|&gt;|While this creature is on the battlefield, if you control a support, this creature gets +1/+1.|</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While this creature is on the battlefield, if you control a support, this creature gets +1/+1.</v>
      </c>
      <c r="O167" s="3" t="s">
        <v>83</v>
      </c>
      <c r="Q167" s="12" t="s">
        <v>18</v>
      </c>
      <c r="R167" s="13" t="str">
        <f>IF(INDEX(AX:AX,W161+1)="",0,INDEX(AX:AX,W161+1)&amp;"/"&amp;INDEX(AY:AY,W161+1))</f>
        <v>3/4</v>
      </c>
      <c r="S167" s="14"/>
      <c r="T167" s="14"/>
      <c r="U167" s="14"/>
      <c r="V167" s="15"/>
      <c r="W167" s="19"/>
      <c r="X167" s="12"/>
      <c r="Y167" s="31"/>
      <c r="Z167" s="31"/>
      <c r="AA167" s="32"/>
      <c r="BF167" s="12" t="s">
        <v>0</v>
      </c>
      <c r="BG167" s="3">
        <v>166</v>
      </c>
      <c r="BH167" s="3" t="s">
        <v>487</v>
      </c>
      <c r="BI167" s="3" t="s">
        <v>39</v>
      </c>
      <c r="BJ167" s="3" t="s">
        <v>485</v>
      </c>
    </row>
    <row r="168" spans="1:62">
      <c r="A168" s="3" t="str">
        <f t="shared" si="26"/>
        <v>|PT|&gt;|3/4|シールド数|&gt;||</v>
      </c>
      <c r="B168" s="3" t="s">
        <v>0</v>
      </c>
      <c r="C168" s="3" t="s">
        <v>83</v>
      </c>
      <c r="D168" s="3" t="s">
        <v>18</v>
      </c>
      <c r="E168" s="3" t="s">
        <v>83</v>
      </c>
      <c r="F168" s="3" t="s">
        <v>115</v>
      </c>
      <c r="G168" s="3" t="s">
        <v>83</v>
      </c>
      <c r="H168" s="3" t="str">
        <f>IF(R167=0,"",R167)</f>
        <v>3/4</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6"/>
        <v>&amp;br;&amp;br;</v>
      </c>
      <c r="B169" s="3" t="s">
        <v>0</v>
      </c>
      <c r="C169" s="3" t="s">
        <v>142</v>
      </c>
      <c r="R169" s="3"/>
      <c r="S169" s="3"/>
      <c r="T169" s="3"/>
      <c r="U169" s="3"/>
      <c r="V169" s="3"/>
      <c r="BF169" s="12" t="s">
        <v>0</v>
      </c>
      <c r="BG169" s="3">
        <v>168</v>
      </c>
      <c r="BH169" s="3" t="s">
        <v>489</v>
      </c>
      <c r="BI169" s="3" t="s">
        <v>39</v>
      </c>
      <c r="BJ169" s="3" t="s">
        <v>490</v>
      </c>
    </row>
    <row r="170" spans="1:62">
      <c r="A170" s="3" t="str">
        <f t="shared" si="26"/>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6"/>
        <v>&amp;br;</v>
      </c>
      <c r="B171" s="3" t="s">
        <v>0</v>
      </c>
      <c r="C171" s="3" t="s">
        <v>161</v>
      </c>
      <c r="R171" s="3"/>
      <c r="S171" s="3"/>
      <c r="T171" s="3"/>
      <c r="U171" s="3"/>
      <c r="V171" s="3"/>
      <c r="BF171" s="12" t="s">
        <v>0</v>
      </c>
      <c r="BG171" s="3">
        <v>170</v>
      </c>
      <c r="BH171" s="3" t="s">
        <v>492</v>
      </c>
      <c r="BI171" s="3" t="s">
        <v>39</v>
      </c>
      <c r="BJ171" s="3" t="s">
        <v>493</v>
      </c>
    </row>
    <row r="172" spans="1:62">
      <c r="A172" s="3" t="str">
        <f t="shared" si="26"/>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6"/>
        <v>&amp;br;&amp;br;</v>
      </c>
      <c r="B173" s="3" t="s">
        <v>0</v>
      </c>
      <c r="C173" s="3" t="s">
        <v>142</v>
      </c>
      <c r="R173" s="3"/>
      <c r="S173" s="3"/>
      <c r="T173" s="3"/>
      <c r="U173" s="3"/>
      <c r="V173" s="3"/>
      <c r="BF173" s="12" t="s">
        <v>0</v>
      </c>
      <c r="BG173" s="3">
        <v>172</v>
      </c>
      <c r="BH173" s="3" t="s">
        <v>496</v>
      </c>
      <c r="BI173" s="3" t="s">
        <v>39</v>
      </c>
      <c r="BJ173" s="3" t="s">
        <v>497</v>
      </c>
    </row>
    <row r="174" spans="1:62">
      <c r="A174" s="3" t="str">
        <f t="shared" si="26"/>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6"/>
        <v>*天才速製職人/Quicksmith Genius</v>
      </c>
      <c r="B175" s="3" t="s">
        <v>0</v>
      </c>
      <c r="C175" s="3" t="str">
        <f>"*"&amp;R175&amp;"/"&amp;T175</f>
        <v>*天才速製職人/Quicksmith Genius</v>
      </c>
      <c r="Q175" s="12" t="s">
        <v>9</v>
      </c>
      <c r="R175" s="13" t="str">
        <f>INDEX(AJ:AJ,W174+1)</f>
        <v>天才速製職人</v>
      </c>
      <c r="S175" s="14" t="s">
        <v>10</v>
      </c>
      <c r="T175" s="13" t="str">
        <f>INDEX(AK:AK,W174+1)</f>
        <v>Quicksmith Genius</v>
      </c>
      <c r="U175" s="14"/>
      <c r="V175" s="15"/>
      <c r="W175" s="16"/>
      <c r="X175" s="12"/>
      <c r="Y175" s="31"/>
      <c r="Z175" s="31"/>
      <c r="AA175" s="32"/>
      <c r="BF175" s="12" t="s">
        <v>0</v>
      </c>
      <c r="BG175" s="3">
        <v>174</v>
      </c>
      <c r="BH175" s="3" t="s">
        <v>500</v>
      </c>
      <c r="BI175" s="3" t="s">
        <v>39</v>
      </c>
      <c r="BJ175" s="3" t="s">
        <v>501</v>
      </c>
    </row>
    <row r="176" spans="1:62">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赤</v>
      </c>
      <c r="S176" s="18" t="s">
        <v>7</v>
      </c>
      <c r="T176" s="13" t="str">
        <f>INDEX(AG:AG,W174+1)</f>
        <v>アンコモン</v>
      </c>
      <c r="U176" s="18" t="s">
        <v>8</v>
      </c>
      <c r="V176" s="13">
        <f>INDEX(AI:AI,W174+1)</f>
        <v>10</v>
      </c>
      <c r="W176" s="19"/>
      <c r="X176" s="13" t="str">
        <f>INDEX(AQ:AQ,W174+1)</f>
        <v>接死</v>
      </c>
      <c r="Y176" s="31"/>
      <c r="Z176" s="31"/>
      <c r="AA176" s="32"/>
      <c r="BF176" s="12" t="s">
        <v>0</v>
      </c>
      <c r="BG176" s="3">
        <v>175</v>
      </c>
      <c r="BH176" s="3" t="s">
        <v>502</v>
      </c>
      <c r="BI176" s="3" t="s">
        <v>39</v>
      </c>
      <c r="BJ176" s="3" t="s">
        <v>503</v>
      </c>
    </row>
    <row r="177" spans="1:62">
      <c r="A177" s="3" t="str">
        <f t="shared" si="26"/>
        <v>|色|赤|レアリティ|アンコモン|マナコスト|10|</v>
      </c>
      <c r="B177" s="3" t="s">
        <v>0</v>
      </c>
      <c r="C177" s="3" t="s">
        <v>83</v>
      </c>
      <c r="D177" s="7" t="s">
        <v>6</v>
      </c>
      <c r="E177" s="3" t="s">
        <v>83</v>
      </c>
      <c r="F177" s="3" t="str">
        <f>IF(R176=0,"",R176)</f>
        <v>赤</v>
      </c>
      <c r="G177" s="3" t="s">
        <v>83</v>
      </c>
      <c r="H177" s="7" t="s">
        <v>92</v>
      </c>
      <c r="I177" s="3" t="s">
        <v>83</v>
      </c>
      <c r="J177" s="3" t="str">
        <f>IF(T176=0,"",T176)</f>
        <v>アンコモン</v>
      </c>
      <c r="K177" s="3" t="s">
        <v>83</v>
      </c>
      <c r="L177" s="7" t="s">
        <v>93</v>
      </c>
      <c r="M177" s="3" t="s">
        <v>83</v>
      </c>
      <c r="N177" s="3">
        <f>IF(V176=0,"",V176)</f>
        <v>10</v>
      </c>
      <c r="O177" s="3" t="s">
        <v>83</v>
      </c>
      <c r="Q177" s="12" t="s">
        <v>11</v>
      </c>
      <c r="R177" s="13" t="str">
        <f>INDEX(AL:AL,W174+1)</f>
        <v>クリーチャー</v>
      </c>
      <c r="S177" s="18" t="s">
        <v>94</v>
      </c>
      <c r="T177" s="13" t="str">
        <f>INDEX(AN:AN,W174+1)</f>
        <v>人間</v>
      </c>
      <c r="U177" s="13" t="str">
        <f>INDEX(AO:AO,W174+1)</f>
        <v>工匠</v>
      </c>
      <c r="V177" s="13">
        <f>INDEX(AP:AP,W174+1)</f>
        <v>0</v>
      </c>
      <c r="W177" s="19"/>
      <c r="X177" s="13" t="str">
        <f>INDEX(AZ:AZ,W174+1)</f>
        <v>接死</v>
      </c>
      <c r="Y177" s="13" t="str">
        <f>INDEX(BA:BA,W174+1)</f>
        <v/>
      </c>
      <c r="Z177" s="13" t="str">
        <f>INDEX(BB:BB,W174+1)</f>
        <v/>
      </c>
      <c r="AA177" s="13">
        <f>INDEX(BC:BC,W174+1)</f>
        <v>0</v>
      </c>
      <c r="BF177" s="12" t="s">
        <v>0</v>
      </c>
      <c r="BG177" s="3">
        <v>176</v>
      </c>
      <c r="BH177" s="3" t="s">
        <v>166</v>
      </c>
      <c r="BI177" s="3" t="s">
        <v>39</v>
      </c>
      <c r="BJ177" s="3" t="s">
        <v>504</v>
      </c>
    </row>
    <row r="178" spans="1:62">
      <c r="A178" s="3" t="str">
        <f t="shared" si="26"/>
        <v>|種別|クリーチャー|サブタイプ|人間|工匠||</v>
      </c>
      <c r="B178" s="3" t="s">
        <v>0</v>
      </c>
      <c r="C178" s="3" t="s">
        <v>83</v>
      </c>
      <c r="D178" s="7" t="s">
        <v>11</v>
      </c>
      <c r="E178" s="3" t="s">
        <v>83</v>
      </c>
      <c r="F178" s="3" t="str">
        <f>IF(R177=0,"",R177)</f>
        <v>クリーチャー</v>
      </c>
      <c r="G178" s="3" t="s">
        <v>83</v>
      </c>
      <c r="H178" s="7" t="s">
        <v>104</v>
      </c>
      <c r="I178" s="3" t="s">
        <v>83</v>
      </c>
      <c r="J178" s="3" t="str">
        <f>IF(T177=0,"",T177)</f>
        <v>人間</v>
      </c>
      <c r="K178" s="3" t="s">
        <v>83</v>
      </c>
      <c r="L178" s="3" t="str">
        <f>IF(U177=0,"",U177)</f>
        <v>工匠</v>
      </c>
      <c r="M178" s="3" t="s">
        <v>83</v>
      </c>
      <c r="N178" s="3" t="str">
        <f>IF(V177=0,"",V177)</f>
        <v/>
      </c>
      <c r="O178" s="3" t="s">
        <v>83</v>
      </c>
      <c r="Q178" s="12" t="s">
        <v>105</v>
      </c>
      <c r="R178" s="13" t="str">
        <f>INDEX(BD:BD,W174+1)</f>
        <v>接死&amp;br;あなたがサポートを唱えたとき、あなたはカードを無作為に1枚捨てて1枚引く。</v>
      </c>
      <c r="S178" s="14"/>
      <c r="T178" s="14"/>
      <c r="U178" s="14"/>
      <c r="V178" s="15"/>
      <c r="W178" s="19"/>
      <c r="X178" s="11"/>
      <c r="Y178" s="11"/>
      <c r="Z178" s="11"/>
      <c r="AA178" s="33"/>
      <c r="BF178" s="12" t="s">
        <v>0</v>
      </c>
      <c r="BG178" s="3">
        <v>177</v>
      </c>
      <c r="BH178" s="3" t="s">
        <v>505</v>
      </c>
      <c r="BI178" s="3" t="s">
        <v>39</v>
      </c>
      <c r="BJ178" s="3" t="s">
        <v>506</v>
      </c>
    </row>
    <row r="179" spans="1:62">
      <c r="A179" s="3" t="str">
        <f t="shared" si="26"/>
        <v>|テキスト|&gt;|&gt;|&gt;|&gt;|接死&amp;br;あなたがサポートを唱えたとき、あなたはカードを無作為に1枚捨てて1枚引く。|</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接死&amp;br;あなたがサポートを唱えたとき、あなたはカードを無作為に1枚捨てて1枚引く。</v>
      </c>
      <c r="O179" s="3" t="s">
        <v>83</v>
      </c>
      <c r="Q179" s="17" t="s">
        <v>27</v>
      </c>
      <c r="R179" s="13" t="str">
        <f>INDEX(BE:BE,W174+1)</f>
        <v>When you cast a support, you discard 1 random card and you draw 1 card.</v>
      </c>
      <c r="S179" s="14" t="s">
        <v>324</v>
      </c>
      <c r="T179" s="13" t="str">
        <f>IF(X179="","",X179&amp;IF(Y179="",""," "&amp;Y179)&amp;IF(Z179="",""," "&amp;Z179)&amp;IF(AA179="",""," "&amp;AA179))</f>
        <v>Death Touch  </v>
      </c>
      <c r="U179" s="14"/>
      <c r="V179" s="15"/>
      <c r="W179" s="19" t="s">
        <v>116</v>
      </c>
      <c r="X179" s="12" t="str">
        <f t="shared" ref="X179:AA179" si="34">IF(ISERROR(IF(LEN(X178)&gt;1,X178,VLOOKUP(X177,$AC:$AD,2,FALSE))),"",IF(LEN(X178)&gt;1,X178,VLOOKUP(X177,$AC:$AD,2,FALSE)))</f>
        <v>Death Touch</v>
      </c>
      <c r="Y179" s="12" t="str">
        <f t="shared" si="34"/>
        <v/>
      </c>
      <c r="Z179" s="12" t="str">
        <f t="shared" si="34"/>
        <v/>
      </c>
      <c r="AA179" s="12" t="str">
        <f t="shared" si="34"/>
        <v> </v>
      </c>
      <c r="BF179" s="12" t="s">
        <v>0</v>
      </c>
      <c r="BG179" s="3">
        <v>178</v>
      </c>
      <c r="BH179" s="3" t="s">
        <v>507</v>
      </c>
      <c r="BI179" s="3" t="s">
        <v>39</v>
      </c>
      <c r="BJ179" s="3" t="s">
        <v>504</v>
      </c>
    </row>
    <row r="180" spans="1:62">
      <c r="A180" s="3" t="str">
        <f t="shared" si="26"/>
        <v>|英テキスト|&gt;|&gt;|&gt;|&gt;|Death Touch  &amp;br;When you cast a support, you discard 1 random card and you draw 1 card.|</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Death Touch  &amp;br;When you cast a support, you discard 1 random card and you draw 1 card.</v>
      </c>
      <c r="O180" s="3" t="s">
        <v>83</v>
      </c>
      <c r="Q180" s="12" t="s">
        <v>18</v>
      </c>
      <c r="R180" s="13" t="str">
        <f>IF(INDEX(AX:AX,W174+1)="",0,INDEX(AX:AX,W174+1)&amp;"/"&amp;INDEX(AY:AY,W174+1))</f>
        <v>3/4</v>
      </c>
      <c r="S180" s="14"/>
      <c r="T180" s="14"/>
      <c r="U180" s="14"/>
      <c r="V180" s="15"/>
      <c r="W180" s="19"/>
      <c r="X180" s="12"/>
      <c r="Y180" s="31"/>
      <c r="Z180" s="31"/>
      <c r="AA180" s="32"/>
      <c r="BF180" s="12" t="s">
        <v>0</v>
      </c>
      <c r="BG180" s="3">
        <v>179</v>
      </c>
      <c r="BH180" s="3" t="s">
        <v>508</v>
      </c>
      <c r="BI180" s="3" t="s">
        <v>39</v>
      </c>
      <c r="BJ180" s="3" t="s">
        <v>509</v>
      </c>
    </row>
    <row r="181" spans="1:62">
      <c r="A181" s="3" t="str">
        <f t="shared" si="26"/>
        <v>|PT|&gt;|3/4|シールド数|&gt;||</v>
      </c>
      <c r="B181" s="3" t="s">
        <v>0</v>
      </c>
      <c r="C181" s="3" t="s">
        <v>83</v>
      </c>
      <c r="D181" s="3" t="s">
        <v>18</v>
      </c>
      <c r="E181" s="3" t="s">
        <v>83</v>
      </c>
      <c r="F181" s="3" t="s">
        <v>115</v>
      </c>
      <c r="G181" s="3" t="s">
        <v>83</v>
      </c>
      <c r="H181" s="3" t="str">
        <f>IF(R180=0,"",R180)</f>
        <v>3/4</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6"/>
        <v>&amp;br;&amp;br;</v>
      </c>
      <c r="B182" s="3" t="s">
        <v>0</v>
      </c>
      <c r="C182" s="3" t="s">
        <v>142</v>
      </c>
      <c r="R182" s="3"/>
      <c r="S182" s="3"/>
      <c r="T182" s="3"/>
      <c r="U182" s="3"/>
      <c r="V182" s="3"/>
      <c r="BF182" s="12" t="s">
        <v>0</v>
      </c>
      <c r="BG182" s="3">
        <v>181</v>
      </c>
      <c r="BH182" s="3" t="s">
        <v>512</v>
      </c>
      <c r="BI182" s="3" t="s">
        <v>39</v>
      </c>
      <c r="BJ182" s="3" t="s">
        <v>513</v>
      </c>
    </row>
    <row r="183" spans="1:62">
      <c r="A183" s="3" t="str">
        <f t="shared" si="26"/>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6"/>
        <v>&amp;br;</v>
      </c>
      <c r="B184" s="3" t="s">
        <v>0</v>
      </c>
      <c r="C184" s="3" t="s">
        <v>161</v>
      </c>
      <c r="R184" s="3"/>
      <c r="S184" s="3"/>
      <c r="T184" s="3"/>
      <c r="U184" s="3"/>
      <c r="V184" s="3"/>
      <c r="BF184" s="12" t="s">
        <v>0</v>
      </c>
      <c r="BG184" s="3">
        <v>183</v>
      </c>
      <c r="BH184" s="3" t="s">
        <v>516</v>
      </c>
      <c r="BI184" s="3" t="s">
        <v>39</v>
      </c>
      <c r="BJ184" s="3" t="s">
        <v>517</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*競走路の熱狂者/Speedway Fanatic</v>
      </c>
      <c r="B188" s="3" t="s">
        <v>0</v>
      </c>
      <c r="C188" s="3" t="str">
        <f>"*"&amp;R188&amp;"/"&amp;T188</f>
        <v>*競走路の熱狂者/Speedway Fanatic</v>
      </c>
      <c r="Q188" s="12" t="s">
        <v>9</v>
      </c>
      <c r="R188" s="13" t="str">
        <f>INDEX(AJ:AJ,W187+1)</f>
        <v>競走路の熱狂者</v>
      </c>
      <c r="S188" s="14" t="s">
        <v>10</v>
      </c>
      <c r="T188" s="13" t="str">
        <f>INDEX(AK:AK,W187+1)</f>
        <v>Speedway Fanatic</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赤</v>
      </c>
      <c r="S189" s="18" t="s">
        <v>7</v>
      </c>
      <c r="T189" s="13" t="str">
        <f>INDEX(AG:AG,W187+1)</f>
        <v>アンコモン</v>
      </c>
      <c r="U189" s="18" t="s">
        <v>8</v>
      </c>
      <c r="V189" s="13">
        <f>INDEX(AI:AI,W187+1)</f>
        <v>10</v>
      </c>
      <c r="W189" s="19"/>
      <c r="X189" s="13" t="str">
        <f>INDEX(AQ:AQ,W187+1)</f>
        <v>速攻</v>
      </c>
      <c r="Y189" s="31"/>
      <c r="Z189" s="31"/>
      <c r="AA189" s="32"/>
      <c r="BF189" s="12" t="s">
        <v>0</v>
      </c>
      <c r="BG189" s="3">
        <v>188</v>
      </c>
    </row>
    <row r="190" spans="1:59">
      <c r="A190" s="3" t="str">
        <f t="shared" si="26"/>
        <v>|色|赤|レアリティ|アンコモン|マナコスト|10|</v>
      </c>
      <c r="B190" s="3" t="s">
        <v>0</v>
      </c>
      <c r="C190" s="3" t="s">
        <v>83</v>
      </c>
      <c r="D190" s="7" t="s">
        <v>6</v>
      </c>
      <c r="E190" s="3" t="s">
        <v>83</v>
      </c>
      <c r="F190" s="3" t="str">
        <f>IF(R189=0,"",R189)</f>
        <v>赤</v>
      </c>
      <c r="G190" s="3" t="s">
        <v>83</v>
      </c>
      <c r="H190" s="7" t="s">
        <v>92</v>
      </c>
      <c r="I190" s="3" t="s">
        <v>83</v>
      </c>
      <c r="J190" s="3" t="str">
        <f>IF(T189=0,"",T189)</f>
        <v>アンコモン</v>
      </c>
      <c r="K190" s="3" t="s">
        <v>83</v>
      </c>
      <c r="L190" s="7" t="s">
        <v>93</v>
      </c>
      <c r="M190" s="3" t="s">
        <v>83</v>
      </c>
      <c r="N190" s="3">
        <f>IF(V189=0,"",V189)</f>
        <v>10</v>
      </c>
      <c r="O190" s="3" t="s">
        <v>83</v>
      </c>
      <c r="Q190" s="12" t="s">
        <v>11</v>
      </c>
      <c r="R190" s="13" t="str">
        <f>INDEX(AL:AL,W187+1)</f>
        <v>クリーチャー</v>
      </c>
      <c r="S190" s="18" t="s">
        <v>94</v>
      </c>
      <c r="T190" s="13" t="str">
        <f>INDEX(AN:AN,W187+1)</f>
        <v>人間</v>
      </c>
      <c r="U190" s="13" t="str">
        <f>INDEX(AO:AO,W187+1)</f>
        <v>操縦士</v>
      </c>
      <c r="V190" s="13">
        <f>INDEX(AP:AP,W187+1)</f>
        <v>0</v>
      </c>
      <c r="W190" s="19"/>
      <c r="X190" s="13" t="str">
        <f>INDEX(AZ:AZ,W187+1)</f>
        <v>速攻</v>
      </c>
      <c r="Y190" s="13" t="str">
        <f>INDEX(BA:BA,W187+1)</f>
        <v/>
      </c>
      <c r="Z190" s="13" t="str">
        <f>INDEX(BB:BB,W187+1)</f>
        <v/>
      </c>
      <c r="AA190" s="13">
        <f>INDEX(BC:BC,W187+1)</f>
        <v>0</v>
      </c>
      <c r="BF190" s="12" t="s">
        <v>0</v>
      </c>
      <c r="BG190" s="3">
        <v>189</v>
      </c>
    </row>
    <row r="191" spans="1:59">
      <c r="A191" s="3" t="str">
        <f t="shared" si="26"/>
        <v>|種別|クリーチャー|サブタイプ|人間|操縦士||</v>
      </c>
      <c r="B191" s="3" t="s">
        <v>0</v>
      </c>
      <c r="C191" s="3" t="s">
        <v>83</v>
      </c>
      <c r="D191" s="7" t="s">
        <v>11</v>
      </c>
      <c r="E191" s="3" t="s">
        <v>83</v>
      </c>
      <c r="F191" s="3" t="str">
        <f>IF(R190=0,"",R190)</f>
        <v>クリーチャー</v>
      </c>
      <c r="G191" s="3" t="s">
        <v>83</v>
      </c>
      <c r="H191" s="7" t="s">
        <v>104</v>
      </c>
      <c r="I191" s="3" t="s">
        <v>83</v>
      </c>
      <c r="J191" s="3" t="str">
        <f>IF(T190=0,"",T190)</f>
        <v>人間</v>
      </c>
      <c r="K191" s="3" t="s">
        <v>83</v>
      </c>
      <c r="L191" s="3" t="str">
        <f>IF(U190=0,"",U190)</f>
        <v>操縦士</v>
      </c>
      <c r="M191" s="3" t="s">
        <v>83</v>
      </c>
      <c r="N191" s="3" t="str">
        <f>IF(V190=0,"",V190)</f>
        <v/>
      </c>
      <c r="O191" s="3" t="s">
        <v>83</v>
      </c>
      <c r="Q191" s="12" t="s">
        <v>105</v>
      </c>
      <c r="R191" s="13" t="str">
        <f>INDEX(BD:BD,W187+1)</f>
        <v>速攻&amp;br;このクリーチャーが戦場に出たとき、あなたの手札の各機体は速攻を得る。</v>
      </c>
      <c r="S191" s="14"/>
      <c r="T191" s="14"/>
      <c r="U191" s="14"/>
      <c r="V191" s="15"/>
      <c r="W191" s="19"/>
      <c r="X191" s="11"/>
      <c r="Y191" s="11"/>
      <c r="Z191" s="11"/>
      <c r="AA191" s="33"/>
      <c r="BF191" s="12" t="s">
        <v>0</v>
      </c>
      <c r="BG191" s="3">
        <v>190</v>
      </c>
    </row>
    <row r="192" spans="1:59">
      <c r="A192" s="3" t="str">
        <f t="shared" si="26"/>
        <v>|テキスト|&gt;|&gt;|&gt;|&gt;|速攻&amp;br;このクリーチャーが戦場に出たとき、あなたの手札の各機体は速攻を得る。|</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速攻&amp;br;このクリーチャーが戦場に出たとき、あなたの手札の各機体は速攻を得る。</v>
      </c>
      <c r="O192" s="3" t="s">
        <v>83</v>
      </c>
      <c r="Q192" s="17" t="s">
        <v>27</v>
      </c>
      <c r="R192" s="13" t="str">
        <f>INDEX(BE:BE,W187+1)</f>
        <v>When this creature enters the battlefield, each Vehicle in your hand gains Haste.</v>
      </c>
      <c r="S192" s="14" t="s">
        <v>324</v>
      </c>
      <c r="T192" s="13" t="str">
        <f>IF(X192="","",X192&amp;IF(Y192="",""," "&amp;Y192)&amp;IF(Z192="",""," "&amp;Z192)&amp;IF(AA192="",""," "&amp;AA192))</f>
        <v>Haste  </v>
      </c>
      <c r="U192" s="14"/>
      <c r="V192" s="15"/>
      <c r="W192" s="19" t="s">
        <v>116</v>
      </c>
      <c r="X192" s="12" t="str">
        <f t="shared" ref="X192:AA192" si="36">IF(ISERROR(IF(LEN(X191)&gt;1,X191,VLOOKUP(X190,$AC:$AD,2,FALSE))),"",IF(LEN(X191)&gt;1,X191,VLOOKUP(X190,$AC:$AD,2,FALSE)))</f>
        <v>Haste</v>
      </c>
      <c r="Y192" s="12" t="str">
        <f t="shared" si="36"/>
        <v/>
      </c>
      <c r="Z192" s="12" t="str">
        <f t="shared" si="36"/>
        <v/>
      </c>
      <c r="AA192" s="12" t="str">
        <f t="shared" si="36"/>
        <v> </v>
      </c>
      <c r="BF192" s="12" t="s">
        <v>0</v>
      </c>
      <c r="BG192" s="3">
        <v>191</v>
      </c>
    </row>
    <row r="193" spans="1:59">
      <c r="A193" s="3" t="str">
        <f t="shared" si="26"/>
        <v>|英テキスト|&gt;|&gt;|&gt;|&gt;|Haste  &amp;br;When this creature enters the battlefield, each Vehicle in your hand gains Haste.|</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Haste  &amp;br;When this creature enters the battlefield, each Vehicle in your hand gains Haste.</v>
      </c>
      <c r="O193" s="3" t="s">
        <v>83</v>
      </c>
      <c r="Q193" s="12" t="s">
        <v>18</v>
      </c>
      <c r="R193" s="13" t="str">
        <f>IF(INDEX(AX:AX,W187+1)="",0,INDEX(AX:AX,W187+1)&amp;"/"&amp;INDEX(AY:AY,W187+1))</f>
        <v>4/3</v>
      </c>
      <c r="S193" s="14"/>
      <c r="T193" s="14"/>
      <c r="U193" s="14"/>
      <c r="V193" s="15"/>
      <c r="W193" s="19"/>
      <c r="X193" s="12"/>
      <c r="Y193" s="31"/>
      <c r="Z193" s="31"/>
      <c r="AA193" s="32"/>
      <c r="BF193" s="12" t="s">
        <v>0</v>
      </c>
      <c r="BG193" s="3">
        <v>192</v>
      </c>
    </row>
    <row r="194" spans="1:59">
      <c r="A194" s="3" t="str">
        <f t="shared" si="26"/>
        <v>|PT|&gt;|4/3|シールド数|&gt;||</v>
      </c>
      <c r="B194" s="3" t="s">
        <v>0</v>
      </c>
      <c r="C194" s="3" t="s">
        <v>83</v>
      </c>
      <c r="D194" s="3" t="s">
        <v>18</v>
      </c>
      <c r="E194" s="3" t="s">
        <v>83</v>
      </c>
      <c r="F194" s="3" t="s">
        <v>115</v>
      </c>
      <c r="G194" s="3" t="s">
        <v>83</v>
      </c>
      <c r="H194" s="3" t="str">
        <f>IF(R193=0,"",R193)</f>
        <v>4/3</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*猛然たる報復/Furious Reprisal</v>
      </c>
      <c r="B201" s="3" t="s">
        <v>0</v>
      </c>
      <c r="C201" s="3" t="str">
        <f>"*"&amp;R201&amp;"/"&amp;T201</f>
        <v>*猛然たる報復/Furious Reprisal</v>
      </c>
      <c r="Q201" s="12" t="s">
        <v>9</v>
      </c>
      <c r="R201" s="13" t="str">
        <f>INDEX(AJ:AJ,W200+1)</f>
        <v>猛然たる報復</v>
      </c>
      <c r="S201" s="14" t="s">
        <v>10</v>
      </c>
      <c r="T201" s="13" t="str">
        <f>INDEX(AK:AK,W200+1)</f>
        <v>Furious Reprisal</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赤</v>
      </c>
      <c r="S202" s="18" t="s">
        <v>7</v>
      </c>
      <c r="T202" s="13" t="str">
        <f>INDEX(AG:AG,W200+1)</f>
        <v>アンコモン</v>
      </c>
      <c r="U202" s="18" t="s">
        <v>8</v>
      </c>
      <c r="V202" s="13">
        <f>INDEX(AI:AI,W200+1)</f>
        <v>6</v>
      </c>
      <c r="W202" s="19"/>
      <c r="X202" s="13" t="str">
        <f>INDEX(AQ:AQ,W200+1)</f>
        <v>クリーチャー1体かプレインズウォーカー1体を対象とする。それは2点のダメージを受ける。これを2回行う。</v>
      </c>
      <c r="Y202" s="31"/>
      <c r="Z202" s="31"/>
      <c r="AA202" s="32"/>
      <c r="BF202" s="12" t="s">
        <v>0</v>
      </c>
      <c r="BG202" s="3">
        <v>201</v>
      </c>
    </row>
    <row r="203" spans="1:59">
      <c r="A203" s="3" t="str">
        <f t="shared" si="37"/>
        <v>|色|赤|レアリティ|アンコモン|マナコスト|6|</v>
      </c>
      <c r="B203" s="3" t="s">
        <v>0</v>
      </c>
      <c r="C203" s="3" t="s">
        <v>83</v>
      </c>
      <c r="D203" s="7" t="s">
        <v>6</v>
      </c>
      <c r="E203" s="3" t="s">
        <v>83</v>
      </c>
      <c r="F203" s="3" t="str">
        <f>IF(R202=0,"",R202)</f>
        <v>赤</v>
      </c>
      <c r="G203" s="3" t="s">
        <v>83</v>
      </c>
      <c r="H203" s="7" t="s">
        <v>92</v>
      </c>
      <c r="I203" s="3" t="s">
        <v>83</v>
      </c>
      <c r="J203" s="3" t="str">
        <f>IF(T202=0,"",T202)</f>
        <v>アンコモン</v>
      </c>
      <c r="K203" s="3" t="s">
        <v>83</v>
      </c>
      <c r="L203" s="7" t="s">
        <v>93</v>
      </c>
      <c r="M203" s="3" t="s">
        <v>83</v>
      </c>
      <c r="N203" s="3">
        <f>IF(V202=0,"",V202)</f>
        <v>6</v>
      </c>
      <c r="O203" s="3" t="s">
        <v>83</v>
      </c>
      <c r="Q203" s="12" t="s">
        <v>11</v>
      </c>
      <c r="R203" s="13" t="str">
        <f>INDEX(AL:AL,W200+1)</f>
        <v>呪文</v>
      </c>
      <c r="S203" s="18" t="s">
        <v>94</v>
      </c>
      <c r="T203" s="13">
        <f>INDEX(AN:AN,W200+1)</f>
        <v>0</v>
      </c>
      <c r="U203" s="13">
        <f>INDEX(AO:AO,W200+1)</f>
        <v>0</v>
      </c>
      <c r="V203" s="13">
        <f>INDEX(AP:AP,W200+1)</f>
        <v>0</v>
      </c>
      <c r="W203" s="19"/>
      <c r="X203" s="13" t="str">
        <f>INDEX(AZ:AZ,W200+1)</f>
        <v>クリ</v>
      </c>
      <c r="Y203" s="13" t="str">
        <f>INDEX(BA:BA,W200+1)</f>
        <v/>
      </c>
      <c r="Z203" s="13" t="str">
        <f>INDEX(BB:BB,W200+1)</f>
        <v/>
      </c>
      <c r="AA203" s="13">
        <f>INDEX(BC:BC,W200+1)</f>
        <v>0</v>
      </c>
      <c r="BF203" s="12" t="s">
        <v>0</v>
      </c>
      <c r="BG203" s="3">
        <v>202</v>
      </c>
    </row>
    <row r="204" spans="1:59">
      <c r="A204" s="3" t="str">
        <f t="shared" si="37"/>
        <v>|種別|呪文|サブタイプ||||</v>
      </c>
      <c r="B204" s="3" t="s">
        <v>0</v>
      </c>
      <c r="C204" s="3" t="s">
        <v>83</v>
      </c>
      <c r="D204" s="7" t="s">
        <v>11</v>
      </c>
      <c r="E204" s="3" t="s">
        <v>83</v>
      </c>
      <c r="F204" s="3" t="str">
        <f>IF(R203=0,"",R203)</f>
        <v>呪文</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クリーチャー1体かプレインズウォーカー1体を対象とする。それは2点のダメージを受ける。これを2回行う。</v>
      </c>
      <c r="S204" s="14"/>
      <c r="T204" s="14"/>
      <c r="U204" s="14"/>
      <c r="V204" s="15"/>
      <c r="W204" s="19"/>
      <c r="X204" s="11"/>
      <c r="Y204" s="11"/>
      <c r="Z204" s="11"/>
      <c r="AA204" s="33"/>
      <c r="BF204" s="12" t="s">
        <v>0</v>
      </c>
      <c r="BG204" s="3">
        <v>203</v>
      </c>
    </row>
    <row r="205" spans="1:59">
      <c r="A205" s="3" t="str">
        <f t="shared" si="37"/>
        <v>|テキスト|&gt;|&gt;|&gt;|&gt;|クリーチャー1体かプレインズウォーカー1体を対象とする。それは2点のダメージを受ける。これを2回行う。|</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クリーチャー1体かプレインズウォーカー1体を対象とする。それは2点のダメージを受ける。これを2回行う。</v>
      </c>
      <c r="O205" s="3" t="s">
        <v>83</v>
      </c>
      <c r="Q205" s="17" t="s">
        <v>27</v>
      </c>
      <c r="R205" s="13" t="str">
        <f>INDEX(BE:BE,W200+1)</f>
        <v>Target creature or planeswalker takes 2 damage. This action is performed twice.</v>
      </c>
      <c r="S205" s="14" t="s">
        <v>324</v>
      </c>
      <c r="T205" s="13" t="str">
        <f>IF(X205="","",X205&amp;IF(Y205="",""," "&amp;Y205)&amp;IF(Z205="",""," "&amp;Z205)&amp;IF(AA205="",""," "&amp;AA205))</f>
        <v/>
      </c>
      <c r="U205" s="14"/>
      <c r="V205" s="15"/>
      <c r="W205" s="19" t="s">
        <v>116</v>
      </c>
      <c r="X205" s="12" t="str">
        <f t="shared" ref="X205:AA205" si="39">IF(ISERROR(IF(LEN(X204)&gt;1,X204,VLOOKUP(X203,$AC:$AD,2,FALSE))),"",IF(LEN(X204)&gt;1,X204,VLOOKUP(X203,$AC:$AD,2,FALSE)))</f>
        <v/>
      </c>
      <c r="Y205" s="12" t="str">
        <f t="shared" si="39"/>
        <v/>
      </c>
      <c r="Z205" s="12" t="str">
        <f t="shared" si="39"/>
        <v/>
      </c>
      <c r="AA205" s="12" t="str">
        <f t="shared" si="39"/>
        <v> </v>
      </c>
      <c r="BF205" s="12" t="s">
        <v>0</v>
      </c>
      <c r="BG205" s="3">
        <v>204</v>
      </c>
    </row>
    <row r="206" spans="1:59">
      <c r="A206" s="3" t="str">
        <f t="shared" si="37"/>
        <v>|英テキスト|&gt;|&gt;|&gt;|&gt;|Target creature or planeswalker takes 2 damage. This action is performed twice.|</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Target creature or planeswalker takes 2 damage. This action is performed twice.</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37"/>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*焼夷式破壊工作/Incendiary Sabotage</v>
      </c>
      <c r="B214" s="3" t="s">
        <v>0</v>
      </c>
      <c r="C214" s="3" t="str">
        <f>"*"&amp;R214&amp;"/"&amp;T214</f>
        <v>*焼夷式破壊工作/Incendiary Sabotage</v>
      </c>
      <c r="Q214" s="12" t="s">
        <v>9</v>
      </c>
      <c r="R214" s="13" t="str">
        <f>INDEX(AJ:AJ,W213+1)</f>
        <v>焼夷式破壊工作</v>
      </c>
      <c r="S214" s="14" t="s">
        <v>10</v>
      </c>
      <c r="T214" s="13" t="str">
        <f>INDEX(AK:AK,W213+1)</f>
        <v>Incendiary Sabotage</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赤</v>
      </c>
      <c r="S215" s="18" t="s">
        <v>7</v>
      </c>
      <c r="T215" s="13" t="str">
        <f>INDEX(AG:AG,W213+1)</f>
        <v>アンコモン</v>
      </c>
      <c r="U215" s="18" t="s">
        <v>8</v>
      </c>
      <c r="V215" s="13">
        <f>INDEX(AI:AI,W213+1)</f>
        <v>10</v>
      </c>
      <c r="W215" s="19"/>
      <c r="X215" s="13" t="str">
        <f>INDEX(AQ:AQ,W213+1)</f>
        <v>あなたがコントロールするサポートを1個破壊し、その後、戦場に出ている対戦相手がコントロールする各クリーチャーは4点のダメージを受ける。</v>
      </c>
      <c r="Y215" s="31"/>
      <c r="Z215" s="31"/>
      <c r="AA215" s="32"/>
      <c r="BF215" s="12" t="s">
        <v>0</v>
      </c>
      <c r="BG215" s="3">
        <v>214</v>
      </c>
    </row>
    <row r="216" spans="1:59">
      <c r="A216" s="3" t="str">
        <f t="shared" si="37"/>
        <v>|色|赤|レアリティ|アンコモン|マナコスト|10|</v>
      </c>
      <c r="B216" s="3" t="s">
        <v>0</v>
      </c>
      <c r="C216" s="3" t="s">
        <v>83</v>
      </c>
      <c r="D216" s="7" t="s">
        <v>6</v>
      </c>
      <c r="E216" s="3" t="s">
        <v>83</v>
      </c>
      <c r="F216" s="3" t="str">
        <f>IF(R215=0,"",R215)</f>
        <v>赤</v>
      </c>
      <c r="G216" s="3" t="s">
        <v>83</v>
      </c>
      <c r="H216" s="7" t="s">
        <v>92</v>
      </c>
      <c r="I216" s="3" t="s">
        <v>83</v>
      </c>
      <c r="J216" s="3" t="str">
        <f>IF(T215=0,"",T215)</f>
        <v>アンコモン</v>
      </c>
      <c r="K216" s="3" t="s">
        <v>83</v>
      </c>
      <c r="L216" s="7" t="s">
        <v>93</v>
      </c>
      <c r="M216" s="3" t="s">
        <v>83</v>
      </c>
      <c r="N216" s="3">
        <f>IF(V215=0,"",V215)</f>
        <v>10</v>
      </c>
      <c r="O216" s="3" t="s">
        <v>83</v>
      </c>
      <c r="Q216" s="12" t="s">
        <v>11</v>
      </c>
      <c r="R216" s="13" t="str">
        <f>INDEX(AL:AL,W213+1)</f>
        <v>呪文</v>
      </c>
      <c r="S216" s="18" t="s">
        <v>94</v>
      </c>
      <c r="T216" s="13">
        <f>INDEX(AN:AN,W213+1)</f>
        <v>0</v>
      </c>
      <c r="U216" s="13">
        <f>INDEX(AO:AO,W213+1)</f>
        <v>0</v>
      </c>
      <c r="V216" s="13">
        <f>INDEX(AP:AP,W213+1)</f>
        <v>0</v>
      </c>
      <c r="W216" s="19"/>
      <c r="X216" s="13" t="str">
        <f>INDEX(AZ:AZ,W213+1)</f>
        <v>あな</v>
      </c>
      <c r="Y216" s="13" t="str">
        <f>INDEX(BA:BA,W213+1)</f>
        <v/>
      </c>
      <c r="Z216" s="13" t="str">
        <f>INDEX(BB:BB,W213+1)</f>
        <v/>
      </c>
      <c r="AA216" s="13">
        <f>INDEX(BC:BC,W213+1)</f>
        <v>0</v>
      </c>
      <c r="BF216" s="12" t="s">
        <v>0</v>
      </c>
      <c r="BG216" s="3">
        <v>215</v>
      </c>
    </row>
    <row r="217" spans="1:59">
      <c r="A217" s="3" t="str">
        <f t="shared" si="37"/>
        <v>|種別|呪文|サブタイプ||||</v>
      </c>
      <c r="B217" s="3" t="s">
        <v>0</v>
      </c>
      <c r="C217" s="3" t="s">
        <v>83</v>
      </c>
      <c r="D217" s="7" t="s">
        <v>11</v>
      </c>
      <c r="E217" s="3" t="s">
        <v>83</v>
      </c>
      <c r="F217" s="3" t="str">
        <f>IF(R216=0,"",R216)</f>
        <v>呪文</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あなたがコントロールするサポートを1個破壊し、その後、戦場に出ている対戦相手がコントロールする各クリーチャーは4点のダメージを受ける。</v>
      </c>
      <c r="S217" s="14"/>
      <c r="T217" s="14"/>
      <c r="U217" s="14"/>
      <c r="V217" s="15"/>
      <c r="W217" s="19"/>
      <c r="X217" s="11"/>
      <c r="Y217" s="11"/>
      <c r="Z217" s="11"/>
      <c r="AA217" s="33"/>
      <c r="BF217" s="12" t="s">
        <v>0</v>
      </c>
      <c r="BG217" s="3">
        <v>216</v>
      </c>
    </row>
    <row r="218" spans="1:59">
      <c r="A218" s="3" t="str">
        <f t="shared" si="37"/>
        <v>|テキスト|&gt;|&gt;|&gt;|&gt;|あなたがコントロールするサポートを1個破壊し、その後、戦場に出ている対戦相手がコントロールする各クリーチャーは4点のダメージを受ける。|</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あなたがコントロールするサポートを1個破壊し、その後、戦場に出ている対戦相手がコントロールする各クリーチャーは4点のダメージを受ける。</v>
      </c>
      <c r="O218" s="3" t="s">
        <v>83</v>
      </c>
      <c r="Q218" s="17" t="s">
        <v>27</v>
      </c>
      <c r="R218" s="13" t="str">
        <f>INDEX(BE:BE,W213+1)</f>
        <v>Destroy a support you control then each creature your opponent controls on the battlefield takes 4 damage.</v>
      </c>
      <c r="S218" s="14" t="s">
        <v>324</v>
      </c>
      <c r="T218" s="13" t="str">
        <f>IF(X218="","",X218&amp;IF(Y218="",""," "&amp;Y218)&amp;IF(Z218="",""," "&amp;Z218)&amp;IF(AA218="",""," "&amp;AA218))</f>
        <v/>
      </c>
      <c r="U218" s="14"/>
      <c r="V218" s="15"/>
      <c r="W218" s="19" t="s">
        <v>116</v>
      </c>
      <c r="X218" s="12" t="str">
        <f t="shared" ref="X218:AA218" si="41">IF(ISERROR(IF(LEN(X217)&gt;1,X217,VLOOKUP(X216,$AC:$AD,2,FALSE))),"",IF(LEN(X217)&gt;1,X217,VLOOKUP(X216,$AC:$AD,2,FALSE)))</f>
        <v/>
      </c>
      <c r="Y218" s="12" t="str">
        <f t="shared" si="41"/>
        <v/>
      </c>
      <c r="Z218" s="12" t="str">
        <f t="shared" si="41"/>
        <v/>
      </c>
      <c r="AA218" s="12" t="str">
        <f t="shared" si="41"/>
        <v> </v>
      </c>
      <c r="BF218" s="12" t="s">
        <v>0</v>
      </c>
      <c r="BG218" s="3">
        <v>217</v>
      </c>
    </row>
    <row r="219" spans="1:59">
      <c r="A219" s="3" t="str">
        <f t="shared" si="37"/>
        <v>|英テキスト|&gt;|&gt;|&gt;|&gt;|Destroy a support you control then each creature your opponent controls on the battlefield takes 4 damage.|</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Destroy a support you control then each creature your opponent controls on the battlefield takes 4 damage.</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37"/>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*独創の火花/Spark of Creativity</v>
      </c>
      <c r="B227" s="3" t="s">
        <v>0</v>
      </c>
      <c r="C227" s="3" t="str">
        <f>"*"&amp;R227&amp;"/"&amp;T227</f>
        <v>*独創の火花/Spark of Creativity</v>
      </c>
      <c r="Q227" s="12" t="s">
        <v>9</v>
      </c>
      <c r="R227" s="13" t="str">
        <f>INDEX(AJ:AJ,W226+1)</f>
        <v>独創の火花</v>
      </c>
      <c r="S227" s="14" t="s">
        <v>10</v>
      </c>
      <c r="T227" s="13" t="str">
        <f>INDEX(AK:AK,W226+1)</f>
        <v>Spark of Creativity</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赤</v>
      </c>
      <c r="S228" s="18" t="s">
        <v>7</v>
      </c>
      <c r="T228" s="13" t="str">
        <f>INDEX(AG:AG,W226+1)</f>
        <v>アンコモン</v>
      </c>
      <c r="U228" s="18" t="s">
        <v>8</v>
      </c>
      <c r="V228" s="13">
        <f>INDEX(AI:AI,W226+1)</f>
        <v>3</v>
      </c>
      <c r="W228" s="19"/>
      <c r="X228" s="13" t="str">
        <f>INDEX(AQ:AQ,W226+1)</f>
        <v>あなたはカードを無作為に1枚捨てる。クリーチャー1体を対象とする。それは6点のダメージを受ける。</v>
      </c>
      <c r="Y228" s="31"/>
      <c r="Z228" s="31"/>
      <c r="AA228" s="32"/>
      <c r="BF228" s="12" t="s">
        <v>0</v>
      </c>
      <c r="BG228" s="3">
        <v>227</v>
      </c>
    </row>
    <row r="229" spans="1:59">
      <c r="A229" s="3" t="str">
        <f t="shared" si="37"/>
        <v>|色|赤|レアリティ|アンコモン|マナコスト|3|</v>
      </c>
      <c r="B229" s="3" t="s">
        <v>0</v>
      </c>
      <c r="C229" s="3" t="s">
        <v>83</v>
      </c>
      <c r="D229" s="7" t="s">
        <v>6</v>
      </c>
      <c r="E229" s="3" t="s">
        <v>83</v>
      </c>
      <c r="F229" s="3" t="str">
        <f>IF(R228=0,"",R228)</f>
        <v>赤</v>
      </c>
      <c r="G229" s="3" t="s">
        <v>83</v>
      </c>
      <c r="H229" s="7" t="s">
        <v>92</v>
      </c>
      <c r="I229" s="3" t="s">
        <v>83</v>
      </c>
      <c r="J229" s="3" t="str">
        <f>IF(T228=0,"",T228)</f>
        <v>アンコモン</v>
      </c>
      <c r="K229" s="3" t="s">
        <v>83</v>
      </c>
      <c r="L229" s="7" t="s">
        <v>93</v>
      </c>
      <c r="M229" s="3" t="s">
        <v>83</v>
      </c>
      <c r="N229" s="3">
        <f>IF(V228=0,"",V228)</f>
        <v>3</v>
      </c>
      <c r="O229" s="3" t="s">
        <v>83</v>
      </c>
      <c r="Q229" s="12" t="s">
        <v>11</v>
      </c>
      <c r="R229" s="13" t="str">
        <f>INDEX(AL:AL,W226+1)</f>
        <v>呪文</v>
      </c>
      <c r="S229" s="18" t="s">
        <v>94</v>
      </c>
      <c r="T229" s="13">
        <f>INDEX(AN:AN,W226+1)</f>
        <v>0</v>
      </c>
      <c r="U229" s="13">
        <f>INDEX(AO:AO,W226+1)</f>
        <v>0</v>
      </c>
      <c r="V229" s="13">
        <f>INDEX(AP:AP,W226+1)</f>
        <v>0</v>
      </c>
      <c r="W229" s="19"/>
      <c r="X229" s="13" t="str">
        <f>INDEX(AZ:AZ,W226+1)</f>
        <v>あな</v>
      </c>
      <c r="Y229" s="13" t="str">
        <f>INDEX(BA:BA,W226+1)</f>
        <v/>
      </c>
      <c r="Z229" s="13" t="str">
        <f>INDEX(BB:BB,W226+1)</f>
        <v/>
      </c>
      <c r="AA229" s="13">
        <f>INDEX(BC:BC,W226+1)</f>
        <v>0</v>
      </c>
      <c r="BF229" s="12" t="s">
        <v>0</v>
      </c>
      <c r="BG229" s="3">
        <v>228</v>
      </c>
    </row>
    <row r="230" spans="1:59">
      <c r="A230" s="3" t="str">
        <f t="shared" si="37"/>
        <v>|種別|呪文|サブタイプ||||</v>
      </c>
      <c r="B230" s="3" t="s">
        <v>0</v>
      </c>
      <c r="C230" s="3" t="s">
        <v>83</v>
      </c>
      <c r="D230" s="7" t="s">
        <v>11</v>
      </c>
      <c r="E230" s="3" t="s">
        <v>83</v>
      </c>
      <c r="F230" s="3" t="str">
        <f>IF(R229=0,"",R229)</f>
        <v>呪文</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あなたはカードを無作為に1枚捨てる。クリーチャー1体を対象とする。それは6点のダメージを受ける。</v>
      </c>
      <c r="S230" s="14"/>
      <c r="T230" s="14"/>
      <c r="U230" s="14"/>
      <c r="V230" s="15"/>
      <c r="W230" s="19"/>
      <c r="X230" s="11"/>
      <c r="Y230" s="11"/>
      <c r="Z230" s="11"/>
      <c r="AA230" s="33"/>
      <c r="BF230" s="12" t="s">
        <v>0</v>
      </c>
      <c r="BG230" s="3">
        <v>229</v>
      </c>
    </row>
    <row r="231" spans="1:59">
      <c r="A231" s="3" t="str">
        <f t="shared" si="37"/>
        <v>|テキスト|&gt;|&gt;|&gt;|&gt;|あなたはカードを無作為に1枚捨てる。クリーチャー1体を対象とする。それは6点のダメージを受ける。|</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あなたはカードを無作為に1枚捨てる。クリーチャー1体を対象とする。それは6点のダメージを受ける。</v>
      </c>
      <c r="O231" s="3" t="s">
        <v>83</v>
      </c>
      <c r="Q231" s="17" t="s">
        <v>27</v>
      </c>
      <c r="R231" s="13" t="str">
        <f>INDEX(BE:BE,W226+1)</f>
        <v>You discard 1 random card and target creature takes 6 damage.</v>
      </c>
      <c r="S231" s="14" t="s">
        <v>324</v>
      </c>
      <c r="T231" s="13" t="str">
        <f>IF(X231="","",X231&amp;IF(Y231="",""," "&amp;Y231)&amp;IF(Z231="",""," "&amp;Z231)&amp;IF(AA231="",""," "&amp;AA231))</f>
        <v/>
      </c>
      <c r="U231" s="14"/>
      <c r="V231" s="15"/>
      <c r="W231" s="19" t="s">
        <v>116</v>
      </c>
      <c r="X231" s="12" t="str">
        <f t="shared" ref="X231:AA231" si="43">IF(ISERROR(IF(LEN(X230)&gt;1,X230,VLOOKUP(X229,$AC:$AD,2,FALSE))),"",IF(LEN(X230)&gt;1,X230,VLOOKUP(X229,$AC:$AD,2,FALSE)))</f>
        <v/>
      </c>
      <c r="Y231" s="12" t="str">
        <f t="shared" si="43"/>
        <v/>
      </c>
      <c r="Z231" s="12" t="str">
        <f t="shared" si="43"/>
        <v/>
      </c>
      <c r="AA231" s="12" t="str">
        <f t="shared" si="43"/>
        <v> </v>
      </c>
      <c r="BF231" s="12" t="s">
        <v>0</v>
      </c>
      <c r="BG231" s="3">
        <v>230</v>
      </c>
    </row>
    <row r="232" spans="1:59">
      <c r="A232" s="3" t="str">
        <f t="shared" si="37"/>
        <v>|英テキスト|&gt;|&gt;|&gt;|&gt;|You discard 1 random card and target creature takes 6 damage.|</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You discard 1 random card and target creature takes 6 damage.</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37"/>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*エンジン始動/Start Your Engines</v>
      </c>
      <c r="B240" s="3" t="s">
        <v>0</v>
      </c>
      <c r="C240" s="3" t="str">
        <f>"*"&amp;R240&amp;"/"&amp;T240</f>
        <v>*エンジン始動/Start Your Engines</v>
      </c>
      <c r="Q240" s="12" t="s">
        <v>9</v>
      </c>
      <c r="R240" s="13" t="str">
        <f>INDEX(AJ:AJ,W239+1)</f>
        <v>エンジン始動</v>
      </c>
      <c r="S240" s="14" t="s">
        <v>10</v>
      </c>
      <c r="T240" s="13" t="str">
        <f>INDEX(AK:AK,W239+1)</f>
        <v>Start Your Engines</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赤</v>
      </c>
      <c r="S241" s="18" t="s">
        <v>7</v>
      </c>
      <c r="T241" s="13" t="str">
        <f>INDEX(AG:AG,W239+1)</f>
        <v>アンコモン</v>
      </c>
      <c r="U241" s="18" t="s">
        <v>8</v>
      </c>
      <c r="V241" s="13">
        <f>INDEX(AI:AI,W239+1)</f>
        <v>2</v>
      </c>
      <c r="W241" s="19"/>
      <c r="X241" s="13" t="str">
        <f>INDEX(AQ:AQ,W239+1)</f>
        <v>あなたのターン終了時まで、あなたがコントロールする各クリーチャーは+2/0の修整を受ける。あなたのターン終了時まで、あなたがコントロールする各機体は追加で+2/0の修整を受ける。</v>
      </c>
      <c r="Y241" s="31"/>
      <c r="Z241" s="31"/>
      <c r="AA241" s="32"/>
      <c r="BF241" s="12" t="s">
        <v>0</v>
      </c>
    </row>
    <row r="242" spans="1:58">
      <c r="A242" s="3" t="str">
        <f t="shared" si="37"/>
        <v>|色|赤|レアリティ|アンコモン|マナコスト|2|</v>
      </c>
      <c r="B242" s="3" t="s">
        <v>0</v>
      </c>
      <c r="C242" s="3" t="s">
        <v>83</v>
      </c>
      <c r="D242" s="7" t="s">
        <v>6</v>
      </c>
      <c r="E242" s="3" t="s">
        <v>83</v>
      </c>
      <c r="F242" s="3" t="str">
        <f>IF(R241=0,"",R241)</f>
        <v>赤</v>
      </c>
      <c r="G242" s="3" t="s">
        <v>83</v>
      </c>
      <c r="H242" s="7" t="s">
        <v>92</v>
      </c>
      <c r="I242" s="3" t="s">
        <v>83</v>
      </c>
      <c r="J242" s="3" t="str">
        <f>IF(T241=0,"",T241)</f>
        <v>アンコモン</v>
      </c>
      <c r="K242" s="3" t="s">
        <v>83</v>
      </c>
      <c r="L242" s="7" t="s">
        <v>93</v>
      </c>
      <c r="M242" s="3" t="s">
        <v>83</v>
      </c>
      <c r="N242" s="3">
        <f>IF(V241=0,"",V241)</f>
        <v>2</v>
      </c>
      <c r="O242" s="3" t="s">
        <v>83</v>
      </c>
      <c r="Q242" s="12" t="s">
        <v>11</v>
      </c>
      <c r="R242" s="13" t="str">
        <f>INDEX(AL:AL,W239+1)</f>
        <v>呪文</v>
      </c>
      <c r="S242" s="18" t="s">
        <v>94</v>
      </c>
      <c r="T242" s="13">
        <f>INDEX(AN:AN,W239+1)</f>
        <v>0</v>
      </c>
      <c r="U242" s="13">
        <f>INDEX(AO:AO,W239+1)</f>
        <v>0</v>
      </c>
      <c r="V242" s="13">
        <f>INDEX(AP:AP,W239+1)</f>
        <v>0</v>
      </c>
      <c r="W242" s="19"/>
      <c r="X242" s="13" t="str">
        <f>INDEX(AZ:AZ,W239+1)</f>
        <v>あな</v>
      </c>
      <c r="Y242" s="13" t="str">
        <f>INDEX(BA:BA,W239+1)</f>
        <v/>
      </c>
      <c r="Z242" s="13" t="str">
        <f>INDEX(BB:BB,W239+1)</f>
        <v/>
      </c>
      <c r="AA242" s="13">
        <f>INDEX(BC:BC,W239+1)</f>
        <v>0</v>
      </c>
      <c r="BF242" s="12" t="s">
        <v>0</v>
      </c>
    </row>
    <row r="243" spans="1:58">
      <c r="A243" s="3" t="str">
        <f t="shared" si="37"/>
        <v>|種別|呪文|サブタイプ||||</v>
      </c>
      <c r="B243" s="3" t="s">
        <v>0</v>
      </c>
      <c r="C243" s="3" t="s">
        <v>83</v>
      </c>
      <c r="D243" s="7" t="s">
        <v>11</v>
      </c>
      <c r="E243" s="3" t="s">
        <v>83</v>
      </c>
      <c r="F243" s="3" t="str">
        <f>IF(R242=0,"",R242)</f>
        <v>呪文</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あなたのターン終了時まで、あなたがコントロールする各クリーチャーは+2/0の修整を受ける。あなたのターン終了時まで、あなたがコントロールする各機体は追加で+2/0の修整を受ける。</v>
      </c>
      <c r="S243" s="14"/>
      <c r="T243" s="14"/>
      <c r="U243" s="14"/>
      <c r="V243" s="15"/>
      <c r="W243" s="19"/>
      <c r="X243" s="11"/>
      <c r="Y243" s="11"/>
      <c r="Z243" s="11"/>
      <c r="AA243" s="33"/>
      <c r="BF243" s="12" t="s">
        <v>0</v>
      </c>
    </row>
    <row r="244" spans="1:58">
      <c r="A244" s="3" t="str">
        <f t="shared" si="37"/>
        <v>|テキスト|&gt;|&gt;|&gt;|&gt;|あなたのターン終了時まで、あなたがコントロールする各クリーチャーは+2/0の修整を受ける。あなたのターン終了時まで、あなたがコントロールする各機体は追加で+2/0の修整を受ける。|</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あなたのターン終了時まで、あなたがコントロールする各クリーチャーは+2/0の修整を受ける。あなたのターン終了時まで、あなたがコントロールする各機体は追加で+2/0の修整を受ける。</v>
      </c>
      <c r="O244" s="3" t="s">
        <v>83</v>
      </c>
      <c r="Q244" s="17" t="s">
        <v>27</v>
      </c>
      <c r="R244" s="13" t="str">
        <f>INDEX(BE:BE,W239+1)</f>
        <v>Each creature you control gets +2/0 until the end of your turn. Each Vehicle you control gets an additional +2/0 until the end of your turn.</v>
      </c>
      <c r="S244" s="14" t="s">
        <v>324</v>
      </c>
      <c r="T244" s="13" t="str">
        <f>IF(X244="","",X244&amp;IF(Y244="",""," "&amp;Y244)&amp;IF(Z244="",""," "&amp;Z244)&amp;IF(AA244="",""," "&amp;AA244))</f>
        <v/>
      </c>
      <c r="U244" s="14"/>
      <c r="V244" s="15"/>
      <c r="W244" s="19" t="s">
        <v>116</v>
      </c>
      <c r="X244" s="12" t="str">
        <f t="shared" ref="X244:AA244" si="45">IF(ISERROR(IF(LEN(X243)&gt;1,X243,VLOOKUP(X242,$AC:$AD,2,FALSE))),"",IF(LEN(X243)&gt;1,X243,VLOOKUP(X242,$AC:$AD,2,FALSE)))</f>
        <v/>
      </c>
      <c r="Y244" s="12" t="str">
        <f t="shared" si="45"/>
        <v/>
      </c>
      <c r="Z244" s="12" t="str">
        <f t="shared" si="45"/>
        <v/>
      </c>
      <c r="AA244" s="12" t="str">
        <f t="shared" si="45"/>
        <v> </v>
      </c>
      <c r="BF244" s="12" t="s">
        <v>0</v>
      </c>
    </row>
    <row r="245" spans="1:58">
      <c r="A245" s="3" t="str">
        <f t="shared" si="37"/>
        <v>|英テキスト|&gt;|&gt;|&gt;|&gt;|Each creature you control gets +2/0 until the end of your turn. Each Vehicle you control gets an additional +2/0 until the end of your turn.|</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Each creature you control gets +2/0 until the end of your turn. Each Vehicle you control gets an additional +2/0 until the end of your turn.</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37"/>
        <v>|PT|&gt;||シールド数|&gt;||</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*ラスヌーのヘリオン/Lathnu Hellion</v>
      </c>
      <c r="B253" s="3" t="s">
        <v>0</v>
      </c>
      <c r="C253" s="3" t="str">
        <f>"*"&amp;R253&amp;"/"&amp;T253</f>
        <v>*ラスヌーのヘリオン/Lathnu Hellion</v>
      </c>
      <c r="Q253" s="12" t="s">
        <v>9</v>
      </c>
      <c r="R253" s="13" t="str">
        <f>INDEX(AJ:AJ,W252+1)</f>
        <v>ラスヌーのヘリオン</v>
      </c>
      <c r="S253" s="14" t="s">
        <v>10</v>
      </c>
      <c r="T253" s="13" t="str">
        <f>INDEX(AK:AK,W252+1)</f>
        <v>Lathnu Hellion</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赤</v>
      </c>
      <c r="S254" s="18" t="s">
        <v>7</v>
      </c>
      <c r="T254" s="13" t="str">
        <f>INDEX(AG:AG,W252+1)</f>
        <v>レア</v>
      </c>
      <c r="U254" s="18" t="s">
        <v>8</v>
      </c>
      <c r="V254" s="13">
        <f>INDEX(AI:AI,W252+1)</f>
        <v>10</v>
      </c>
      <c r="W254" s="19"/>
      <c r="X254" s="13" t="str">
        <f>INDEX(AQ:AQ,W252+1)</f>
        <v>速攻</v>
      </c>
      <c r="Y254" s="31"/>
      <c r="Z254" s="31"/>
      <c r="AA254" s="32"/>
      <c r="BF254" s="12" t="s">
        <v>0</v>
      </c>
    </row>
    <row r="255" spans="1:58">
      <c r="A255" s="3" t="str">
        <f t="shared" si="37"/>
        <v>|色|赤|レアリティ|レア|マナコスト|10|</v>
      </c>
      <c r="B255" s="3" t="s">
        <v>0</v>
      </c>
      <c r="C255" s="3" t="s">
        <v>83</v>
      </c>
      <c r="D255" s="7" t="s">
        <v>6</v>
      </c>
      <c r="E255" s="3" t="s">
        <v>83</v>
      </c>
      <c r="F255" s="3" t="str">
        <f>IF(R254=0,"",R254)</f>
        <v>赤</v>
      </c>
      <c r="G255" s="3" t="s">
        <v>83</v>
      </c>
      <c r="H255" s="7" t="s">
        <v>92</v>
      </c>
      <c r="I255" s="3" t="s">
        <v>83</v>
      </c>
      <c r="J255" s="3" t="str">
        <f>IF(T254=0,"",T254)</f>
        <v>レア</v>
      </c>
      <c r="K255" s="3" t="s">
        <v>83</v>
      </c>
      <c r="L255" s="7" t="s">
        <v>93</v>
      </c>
      <c r="M255" s="3" t="s">
        <v>83</v>
      </c>
      <c r="N255" s="3">
        <f>IF(V254=0,"",V254)</f>
        <v>10</v>
      </c>
      <c r="O255" s="3" t="s">
        <v>83</v>
      </c>
      <c r="Q255" s="12" t="s">
        <v>11</v>
      </c>
      <c r="R255" s="13" t="str">
        <f>INDEX(AL:AL,W252+1)</f>
        <v>クリーチャー</v>
      </c>
      <c r="S255" s="18" t="s">
        <v>94</v>
      </c>
      <c r="T255" s="13" t="str">
        <f>INDEX(AN:AN,W252+1)</f>
        <v>ヘリオン</v>
      </c>
      <c r="U255" s="13">
        <f>INDEX(AO:AO,W252+1)</f>
        <v>0</v>
      </c>
      <c r="V255" s="13">
        <f>INDEX(AP:AP,W252+1)</f>
        <v>0</v>
      </c>
      <c r="W255" s="19"/>
      <c r="X255" s="13" t="str">
        <f>INDEX(AZ:AZ,W252+1)</f>
        <v>速攻</v>
      </c>
      <c r="Y255" s="13" t="str">
        <f>INDEX(BA:BA,W252+1)</f>
        <v/>
      </c>
      <c r="Z255" s="13" t="str">
        <f>INDEX(BB:BB,W252+1)</f>
        <v/>
      </c>
      <c r="AA255" s="13">
        <f>INDEX(BC:BC,W252+1)</f>
        <v>0</v>
      </c>
      <c r="BF255" s="12" t="s">
        <v>0</v>
      </c>
    </row>
    <row r="256" spans="1:58">
      <c r="A256" s="3" t="str">
        <f t="shared" si="37"/>
        <v>|種別|クリーチャー|サブタイプ|ヘリオン|||</v>
      </c>
      <c r="B256" s="3" t="s">
        <v>0</v>
      </c>
      <c r="C256" s="3" t="s">
        <v>83</v>
      </c>
      <c r="D256" s="7" t="s">
        <v>11</v>
      </c>
      <c r="E256" s="3" t="s">
        <v>83</v>
      </c>
      <c r="F256" s="3" t="str">
        <f>IF(R255=0,"",R255)</f>
        <v>クリーチャー</v>
      </c>
      <c r="G256" s="3" t="s">
        <v>83</v>
      </c>
      <c r="H256" s="7" t="s">
        <v>104</v>
      </c>
      <c r="I256" s="3" t="s">
        <v>83</v>
      </c>
      <c r="J256" s="3" t="str">
        <f>IF(T255=0,"",T255)</f>
        <v>ヘリオン</v>
      </c>
      <c r="K256" s="3" t="s">
        <v>83</v>
      </c>
      <c r="L256" s="3" t="str">
        <f>IF(U255=0,"",U255)</f>
        <v/>
      </c>
      <c r="M256" s="3" t="s">
        <v>83</v>
      </c>
      <c r="N256" s="3" t="str">
        <f>IF(V255=0,"",V255)</f>
        <v/>
      </c>
      <c r="O256" s="3" t="s">
        <v>83</v>
      </c>
      <c r="Q256" s="12" t="s">
        <v>105</v>
      </c>
      <c r="R256" s="13" t="str">
        <f>INDEX(BD:BD,W252+1)</f>
        <v>速攻&amp;br;このクリーチャーが戦場に出たとき、エネルギー化2を行う。&amp;br;あなたのターン終了時に、ボード上にエネルギー化ジェムがない場合、このクリーチャーを破壊する。そうでないなら、ボード上のジェム1個からエネルギーを取り除く。</v>
      </c>
      <c r="S256" s="14"/>
      <c r="T256" s="14"/>
      <c r="U256" s="14"/>
      <c r="V256" s="15"/>
      <c r="W256" s="19"/>
      <c r="X256" s="11"/>
      <c r="Y256" s="11"/>
      <c r="Z256" s="11"/>
      <c r="AA256" s="33"/>
      <c r="BF256" s="12" t="s">
        <v>0</v>
      </c>
    </row>
    <row r="257" spans="1:58">
      <c r="A257" s="3" t="str">
        <f t="shared" si="37"/>
        <v>|テキスト|&gt;|&gt;|&gt;|&gt;|速攻&amp;br;このクリーチャーが戦場に出たとき、エネルギー化2を行う。&amp;br;あなたのターン終了時に、ボード上にエネルギー化ジェムがない場合、このクリーチャーを破壊する。そうでないなら、ボード上のジェム1個からエネルギーを取り除く。|</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速攻&amp;br;このクリーチャーが戦場に出たとき、エネルギー化2を行う。&amp;br;あなたのターン終了時に、ボード上にエネルギー化ジェムがない場合、このクリーチャーを破壊する。そうでないなら、ボード上のジェム1個からエネルギーを取り除く。</v>
      </c>
      <c r="O257" s="3" t="s">
        <v>83</v>
      </c>
      <c r="Q257" s="17" t="s">
        <v>27</v>
      </c>
      <c r="R257" s="13" t="str">
        <f>INDEX(BE:BE,W252+1)</f>
        <v>When this creature enters the battlefield, Energize 2.&amp;br;At the end of your turn, if there are no Energizegems on the board, this creature is Destroyed. Otherwise, remove Energy from 1 gem on the board.</v>
      </c>
      <c r="S257" s="14" t="s">
        <v>324</v>
      </c>
      <c r="T257" s="13" t="str">
        <f>IF(X257="","",X257&amp;IF(Y257="",""," "&amp;Y257)&amp;IF(Z257="",""," "&amp;Z257)&amp;IF(AA257="",""," "&amp;AA257))</f>
        <v>Haste  </v>
      </c>
      <c r="U257" s="14"/>
      <c r="V257" s="15"/>
      <c r="W257" s="19" t="s">
        <v>116</v>
      </c>
      <c r="X257" s="12" t="str">
        <f t="shared" ref="X257:AA257" si="47">IF(ISERROR(IF(LEN(X256)&gt;1,X256,VLOOKUP(X255,$AC:$AD,2,FALSE))),"",IF(LEN(X256)&gt;1,X256,VLOOKUP(X255,$AC:$AD,2,FALSE)))</f>
        <v>Haste</v>
      </c>
      <c r="Y257" s="12" t="str">
        <f t="shared" si="47"/>
        <v/>
      </c>
      <c r="Z257" s="12" t="str">
        <f t="shared" si="47"/>
        <v/>
      </c>
      <c r="AA257" s="12" t="str">
        <f t="shared" si="47"/>
        <v> </v>
      </c>
      <c r="BF257" s="12" t="s">
        <v>0</v>
      </c>
    </row>
    <row r="258" spans="1:58">
      <c r="A258" s="3" t="str">
        <f t="shared" si="37"/>
        <v>|英テキスト|&gt;|&gt;|&gt;|&gt;|Haste  &amp;br;When this creature enters the battlefield, Energize 2.&amp;br;At the end of your turn, if there are no Energizegems on the board, this creature is Destroyed. Otherwise, remove Energy from 1 gem on the board.|</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Haste  &amp;br;When this creature enters the battlefield, Energize 2.&amp;br;At the end of your turn, if there are no Energizegems on the board, this creature is Destroyed. Otherwise, remove Energy from 1 gem on the board.</v>
      </c>
      <c r="O258" s="3" t="s">
        <v>83</v>
      </c>
      <c r="Q258" s="12" t="s">
        <v>18</v>
      </c>
      <c r="R258" s="13" t="str">
        <f>IF(INDEX(AX:AX,W252+1)="",0,INDEX(AX:AX,W252+1)&amp;"/"&amp;INDEX(AY:AY,W252+1))</f>
        <v>6/6</v>
      </c>
      <c r="S258" s="14"/>
      <c r="T258" s="14"/>
      <c r="U258" s="14"/>
      <c r="V258" s="15"/>
      <c r="W258" s="19"/>
      <c r="X258" s="12"/>
      <c r="Y258" s="31"/>
      <c r="Z258" s="31"/>
      <c r="AA258" s="32"/>
      <c r="BF258" s="12" t="s">
        <v>0</v>
      </c>
    </row>
    <row r="259" spans="1:58">
      <c r="A259" s="3" t="str">
        <f t="shared" si="37"/>
        <v>|PT|&gt;|6/6|シールド数|&gt;||</v>
      </c>
      <c r="B259" s="3" t="s">
        <v>0</v>
      </c>
      <c r="C259" s="3" t="s">
        <v>83</v>
      </c>
      <c r="D259" s="3" t="s">
        <v>18</v>
      </c>
      <c r="E259" s="3" t="s">
        <v>83</v>
      </c>
      <c r="F259" s="3" t="s">
        <v>115</v>
      </c>
      <c r="G259" s="3" t="s">
        <v>83</v>
      </c>
      <c r="H259" s="3" t="str">
        <f>IF(R258=0,"",R258)</f>
        <v>6/6</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*襲拳会の扉破り/Maulfist Doorbuster</v>
      </c>
      <c r="B266" s="3" t="s">
        <v>0</v>
      </c>
      <c r="C266" s="3" t="str">
        <f>"*"&amp;R266&amp;"/"&amp;T266</f>
        <v>*襲拳会の扉破り/Maulfist Doorbuster</v>
      </c>
      <c r="Q266" s="12" t="s">
        <v>9</v>
      </c>
      <c r="R266" s="13" t="str">
        <f>INDEX(AJ:AJ,W265+1)</f>
        <v>襲拳会の扉破り</v>
      </c>
      <c r="S266" s="14" t="s">
        <v>10</v>
      </c>
      <c r="T266" s="13" t="str">
        <f>INDEX(AK:AK,W265+1)</f>
        <v>Maulfist Doorbuster</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赤</v>
      </c>
      <c r="S267" s="18" t="s">
        <v>7</v>
      </c>
      <c r="T267" s="13" t="str">
        <f>INDEX(AG:AG,W265+1)</f>
        <v>レア</v>
      </c>
      <c r="U267" s="18" t="s">
        <v>8</v>
      </c>
      <c r="V267" s="13">
        <f>INDEX(AI:AI,W265+1)</f>
        <v>13</v>
      </c>
      <c r="W267" s="19"/>
      <c r="X267" s="13" t="str">
        <f>INDEX(AQ:AQ,W265+1)</f>
        <v>このクリーチャーが戦場に出たとき、エネルギー化2を行う。</v>
      </c>
      <c r="Y267" s="31"/>
      <c r="Z267" s="31"/>
      <c r="AA267" s="32"/>
      <c r="AC267" s="14"/>
      <c r="AD267" s="14"/>
      <c r="BF267" s="12" t="s">
        <v>0</v>
      </c>
    </row>
    <row r="268" spans="1:58">
      <c r="A268" s="3" t="str">
        <f t="shared" si="48"/>
        <v>|色|赤|レアリティ|レア|マナコスト|13|</v>
      </c>
      <c r="B268" s="3" t="s">
        <v>0</v>
      </c>
      <c r="C268" s="3" t="s">
        <v>83</v>
      </c>
      <c r="D268" s="7" t="s">
        <v>6</v>
      </c>
      <c r="E268" s="3" t="s">
        <v>83</v>
      </c>
      <c r="F268" s="3" t="str">
        <f>IF(R267=0,"",R267)</f>
        <v>赤</v>
      </c>
      <c r="G268" s="3" t="s">
        <v>83</v>
      </c>
      <c r="H268" s="7" t="s">
        <v>92</v>
      </c>
      <c r="I268" s="3" t="s">
        <v>83</v>
      </c>
      <c r="J268" s="3" t="str">
        <f>IF(T267=0,"",T267)</f>
        <v>レア</v>
      </c>
      <c r="K268" s="3" t="s">
        <v>83</v>
      </c>
      <c r="L268" s="7" t="s">
        <v>93</v>
      </c>
      <c r="M268" s="3" t="s">
        <v>83</v>
      </c>
      <c r="N268" s="3">
        <f>IF(V267=0,"",V267)</f>
        <v>13</v>
      </c>
      <c r="O268" s="3" t="s">
        <v>83</v>
      </c>
      <c r="Q268" s="12" t="s">
        <v>11</v>
      </c>
      <c r="R268" s="13" t="str">
        <f>INDEX(AL:AL,W265+1)</f>
        <v>クリーチャー</v>
      </c>
      <c r="S268" s="18" t="s">
        <v>94</v>
      </c>
      <c r="T268" s="13" t="str">
        <f>INDEX(AN:AN,W265+1)</f>
        <v>人間</v>
      </c>
      <c r="U268" s="13" t="str">
        <f>INDEX(AO:AO,W265+1)</f>
        <v>戦士</v>
      </c>
      <c r="V268" s="13">
        <f>INDEX(AP:AP,W265+1)</f>
        <v>0</v>
      </c>
      <c r="W268" s="19"/>
      <c r="X268" s="13" t="str">
        <f>INDEX(AZ:AZ,W265+1)</f>
        <v>この</v>
      </c>
      <c r="Y268" s="13" t="str">
        <f>INDEX(BA:BA,W265+1)</f>
        <v/>
      </c>
      <c r="Z268" s="13" t="str">
        <f>INDEX(BB:BB,W265+1)</f>
        <v/>
      </c>
      <c r="AA268" s="13">
        <f>INDEX(BC:BC,W265+1)</f>
        <v>0</v>
      </c>
      <c r="AC268" s="31"/>
      <c r="AD268" s="31"/>
      <c r="BF268" s="12" t="s">
        <v>0</v>
      </c>
    </row>
    <row r="269" spans="1:58">
      <c r="A269" s="3" t="str">
        <f t="shared" si="48"/>
        <v>|種別|クリーチャー|サブタイプ|人間|戦士||</v>
      </c>
      <c r="B269" s="3" t="s">
        <v>0</v>
      </c>
      <c r="C269" s="3" t="s">
        <v>83</v>
      </c>
      <c r="D269" s="7" t="s">
        <v>11</v>
      </c>
      <c r="E269" s="3" t="s">
        <v>83</v>
      </c>
      <c r="F269" s="3" t="str">
        <f>IF(R268=0,"",R268)</f>
        <v>クリーチャー</v>
      </c>
      <c r="G269" s="3" t="s">
        <v>83</v>
      </c>
      <c r="H269" s="7" t="s">
        <v>104</v>
      </c>
      <c r="I269" s="3" t="s">
        <v>83</v>
      </c>
      <c r="J269" s="3" t="str">
        <f>IF(T268=0,"",T268)</f>
        <v>人間</v>
      </c>
      <c r="K269" s="3" t="s">
        <v>83</v>
      </c>
      <c r="L269" s="3" t="str">
        <f>IF(U268=0,"",U268)</f>
        <v>戦士</v>
      </c>
      <c r="M269" s="3" t="s">
        <v>83</v>
      </c>
      <c r="N269" s="3" t="str">
        <f>IF(V268=0,"",V268)</f>
        <v/>
      </c>
      <c r="O269" s="3" t="s">
        <v>83</v>
      </c>
      <c r="Q269" s="12" t="s">
        <v>105</v>
      </c>
      <c r="R269" s="13" t="str">
        <f>INDEX(BD:BD,W265+1)</f>
        <v>このクリーチャーが戦場に出たとき、エネルギー化2を行う。&amp;br;超過1：あなたのターン終了時まで、対戦相手がコントロールする無効化されていない最初のクリーチャーを無効化する。</v>
      </c>
      <c r="S269" s="14"/>
      <c r="T269" s="14"/>
      <c r="U269" s="14"/>
      <c r="V269" s="15"/>
      <c r="W269" s="19"/>
      <c r="X269" s="11"/>
      <c r="Y269" s="11"/>
      <c r="Z269" s="11"/>
      <c r="AA269" s="33"/>
      <c r="AC269" s="31"/>
      <c r="AD269" s="31"/>
      <c r="BF269" s="12" t="s">
        <v>0</v>
      </c>
    </row>
    <row r="270" spans="1:58">
      <c r="A270" s="3" t="str">
        <f t="shared" si="48"/>
        <v>|テキスト|&gt;|&gt;|&gt;|&gt;|このクリーチャーが戦場に出たとき、エネルギー化2を行う。&amp;br;超過1：あなたのターン終了時まで、対戦相手がコントロールする無効化されていない最初のクリーチャーを無効化する。|</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このクリーチャーが戦場に出たとき、エネルギー化2を行う。&amp;br;超過1：あなたのターン終了時まで、対戦相手がコントロールする無効化されていない最初のクリーチャーを無効化する。</v>
      </c>
      <c r="O270" s="3" t="s">
        <v>83</v>
      </c>
      <c r="Q270" s="17" t="s">
        <v>27</v>
      </c>
      <c r="R270" s="13" t="str">
        <f>INDEX(BE:BE,W265+1)</f>
        <v>When this creature enters the battlefield, Energize 2.&amp;br;Overload 1: The first non Disabled creature your opponent controls is Disabled until the end of your turn.</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|英テキスト|&gt;|&gt;|&gt;|&gt;|When this creature enters the battlefield, Energize 2.&amp;br;Overload 1: The first non Disabled creature your opponent controls is Disabled until the end of your turn.|</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When this creature enters the battlefield, Energize 2.&amp;br;Overload 1: The first non Disabled creature your opponent controls is Disabled until the end of your turn.</v>
      </c>
      <c r="O271" s="3" t="s">
        <v>83</v>
      </c>
      <c r="Q271" s="12" t="s">
        <v>18</v>
      </c>
      <c r="R271" s="13" t="str">
        <f>IF(INDEX(AX:AX,W265+1)="",0,INDEX(AX:AX,W265+1)&amp;"/"&amp;INDEX(AY:AY,W265+1))</f>
        <v>7/5</v>
      </c>
      <c r="S271" s="14"/>
      <c r="T271" s="14"/>
      <c r="U271" s="14"/>
      <c r="V271" s="15"/>
      <c r="W271" s="19"/>
      <c r="X271" s="12"/>
      <c r="Y271" s="31"/>
      <c r="Z271" s="31"/>
      <c r="AA271" s="32"/>
      <c r="AC271" s="31"/>
      <c r="AD271" s="31"/>
      <c r="BF271" s="12" t="s">
        <v>0</v>
      </c>
    </row>
    <row r="272" spans="1:58">
      <c r="A272" s="3" t="str">
        <f t="shared" si="48"/>
        <v>|PT|&gt;|7/5|シールド数|&gt;||</v>
      </c>
      <c r="B272" s="3" t="s">
        <v>0</v>
      </c>
      <c r="C272" s="3" t="s">
        <v>83</v>
      </c>
      <c r="D272" s="3" t="s">
        <v>18</v>
      </c>
      <c r="E272" s="3" t="s">
        <v>83</v>
      </c>
      <c r="F272" s="3" t="s">
        <v>115</v>
      </c>
      <c r="G272" s="3" t="s">
        <v>83</v>
      </c>
      <c r="H272" s="3" t="str">
        <f>IF(R271=0,"",R271)</f>
        <v>7/5</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*航空船に忍び寄るもの/Skyship Stalker</v>
      </c>
      <c r="B279" s="3" t="s">
        <v>0</v>
      </c>
      <c r="C279" s="3" t="str">
        <f>"*"&amp;R279&amp;"/"&amp;T279</f>
        <v>*航空船に忍び寄るもの/Skyship Stalker</v>
      </c>
      <c r="Q279" s="12" t="s">
        <v>9</v>
      </c>
      <c r="R279" s="13" t="str">
        <f>INDEX(AJ:AJ,W278+1)</f>
        <v>航空船に忍び寄るもの</v>
      </c>
      <c r="S279" s="14" t="s">
        <v>10</v>
      </c>
      <c r="T279" s="13" t="str">
        <f>INDEX(AK:AK,W278+1)</f>
        <v>Skyship Stalker</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赤</v>
      </c>
      <c r="S280" s="18" t="s">
        <v>7</v>
      </c>
      <c r="T280" s="13" t="str">
        <f>INDEX(AG:AG,W278+1)</f>
        <v>レア</v>
      </c>
      <c r="U280" s="18" t="s">
        <v>8</v>
      </c>
      <c r="V280" s="13">
        <f>INDEX(AI:AI,W278+1)</f>
        <v>15</v>
      </c>
      <c r="W280" s="19"/>
      <c r="X280" s="13" t="str">
        <f>INDEX(AQ:AQ,W278+1)</f>
        <v>飛行</v>
      </c>
      <c r="Y280" s="31"/>
      <c r="Z280" s="31"/>
      <c r="AA280" s="32"/>
      <c r="AC280" s="14"/>
      <c r="AD280" s="14"/>
      <c r="BF280" s="12" t="s">
        <v>0</v>
      </c>
    </row>
    <row r="281" spans="1:58">
      <c r="A281" s="3" t="str">
        <f t="shared" si="48"/>
        <v>|色|赤|レアリティ|レア|マナコスト|15|</v>
      </c>
      <c r="B281" s="3" t="s">
        <v>0</v>
      </c>
      <c r="C281" s="3" t="s">
        <v>83</v>
      </c>
      <c r="D281" s="7" t="s">
        <v>6</v>
      </c>
      <c r="E281" s="3" t="s">
        <v>83</v>
      </c>
      <c r="F281" s="3" t="str">
        <f>IF(R280=0,"",R280)</f>
        <v>赤</v>
      </c>
      <c r="G281" s="3" t="s">
        <v>83</v>
      </c>
      <c r="H281" s="7" t="s">
        <v>92</v>
      </c>
      <c r="I281" s="3" t="s">
        <v>83</v>
      </c>
      <c r="J281" s="3" t="str">
        <f>IF(T280=0,"",T280)</f>
        <v>レア</v>
      </c>
      <c r="K281" s="3" t="s">
        <v>83</v>
      </c>
      <c r="L281" s="7" t="s">
        <v>93</v>
      </c>
      <c r="M281" s="3" t="s">
        <v>83</v>
      </c>
      <c r="N281" s="3">
        <f>IF(V280=0,"",V280)</f>
        <v>15</v>
      </c>
      <c r="O281" s="3" t="s">
        <v>83</v>
      </c>
      <c r="Q281" s="12" t="s">
        <v>11</v>
      </c>
      <c r="R281" s="13" t="str">
        <f>INDEX(AL:AL,W278+1)</f>
        <v>クリーチャー</v>
      </c>
      <c r="S281" s="18" t="s">
        <v>94</v>
      </c>
      <c r="T281" s="13" t="str">
        <f>INDEX(AN:AN,W278+1)</f>
        <v>ドラゴン</v>
      </c>
      <c r="U281" s="13">
        <f>INDEX(AO:AO,W278+1)</f>
        <v>0</v>
      </c>
      <c r="V281" s="13">
        <f>INDEX(AP:AP,W278+1)</f>
        <v>0</v>
      </c>
      <c r="W281" s="19"/>
      <c r="X281" s="13" t="str">
        <f>INDEX(AZ:AZ,W278+1)</f>
        <v>飛行</v>
      </c>
      <c r="Y281" s="13" t="str">
        <f>INDEX(BA:BA,W278+1)</f>
        <v/>
      </c>
      <c r="Z281" s="13" t="str">
        <f>INDEX(BB:BB,W278+1)</f>
        <v/>
      </c>
      <c r="AA281" s="13">
        <f>INDEX(BC:BC,W278+1)</f>
        <v>0</v>
      </c>
      <c r="AC281" s="31"/>
      <c r="AD281" s="31"/>
      <c r="BF281" s="12" t="s">
        <v>0</v>
      </c>
    </row>
    <row r="282" spans="1:58">
      <c r="A282" s="3" t="str">
        <f t="shared" si="48"/>
        <v>|種別|クリーチャー|サブタイプ|ドラゴン|||</v>
      </c>
      <c r="B282" s="3" t="s">
        <v>0</v>
      </c>
      <c r="C282" s="3" t="s">
        <v>83</v>
      </c>
      <c r="D282" s="7" t="s">
        <v>11</v>
      </c>
      <c r="E282" s="3" t="s">
        <v>83</v>
      </c>
      <c r="F282" s="3" t="str">
        <f>IF(R281=0,"",R281)</f>
        <v>クリーチャー</v>
      </c>
      <c r="G282" s="3" t="s">
        <v>83</v>
      </c>
      <c r="H282" s="7" t="s">
        <v>104</v>
      </c>
      <c r="I282" s="3" t="s">
        <v>83</v>
      </c>
      <c r="J282" s="3" t="str">
        <f>IF(T281=0,"",T281)</f>
        <v>ドラゴン</v>
      </c>
      <c r="K282" s="3" t="s">
        <v>83</v>
      </c>
      <c r="L282" s="3" t="str">
        <f>IF(U281=0,"",U281)</f>
        <v/>
      </c>
      <c r="M282" s="3" t="s">
        <v>83</v>
      </c>
      <c r="N282" s="3" t="str">
        <f>IF(V281=0,"",V281)</f>
        <v/>
      </c>
      <c r="O282" s="3" t="s">
        <v>83</v>
      </c>
      <c r="Q282" s="12" t="s">
        <v>105</v>
      </c>
      <c r="R282" s="13" t="str">
        <f>INDEX(BD:BD,W278+1)</f>
        <v>飛行&amp;br;ジェム3個を起動する：あなたのターン終了時まで、このクリーチャーは+1/0の修整を受けるとともに先制攻撃を得る。</v>
      </c>
      <c r="S282" s="14"/>
      <c r="T282" s="14"/>
      <c r="U282" s="14"/>
      <c r="V282" s="15"/>
      <c r="W282" s="19"/>
      <c r="X282" s="11"/>
      <c r="Y282" s="11"/>
      <c r="Z282" s="11"/>
      <c r="AA282" s="33"/>
      <c r="AC282" s="31"/>
      <c r="AD282" s="31"/>
      <c r="BF282" s="12" t="s">
        <v>0</v>
      </c>
    </row>
    <row r="283" spans="1:58">
      <c r="A283" s="3" t="str">
        <f t="shared" si="48"/>
        <v>|テキスト|&gt;|&gt;|&gt;|&gt;|飛行&amp;br;ジェム3個を起動する：あなたのターン終了時まで、このクリーチャーは+1/0の修整を受けるとともに先制攻撃を得る。|</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飛行&amp;br;ジェム3個を起動する：あなたのターン終了時まで、このクリーチャーは+1/0の修整を受けるとともに先制攻撃を得る。</v>
      </c>
      <c r="O283" s="3" t="s">
        <v>83</v>
      </c>
      <c r="Q283" s="17" t="s">
        <v>27</v>
      </c>
      <c r="R283" s="13" t="str">
        <f>INDEX(BE:BE,W278+1)</f>
        <v>Activate 3: This creature gets +1/0 and First Strike until the end of your turn.</v>
      </c>
      <c r="S283" s="14" t="s">
        <v>324</v>
      </c>
      <c r="T283" s="13" t="str">
        <f>IF(X283="","",X283&amp;IF(Y283="",""," "&amp;Y283)&amp;IF(Z283="",""," "&amp;Z283)&amp;IF(AA283="",""," "&amp;AA283))</f>
        <v>Flying  </v>
      </c>
      <c r="U283" s="14"/>
      <c r="V283" s="15"/>
      <c r="W283" s="19" t="s">
        <v>116</v>
      </c>
      <c r="X283" s="12" t="str">
        <f t="shared" ref="X283:AA283" si="52">IF(ISERROR(IF(LEN(X282)&gt;1,X282,VLOOKUP(X281,$AC:$AD,2,FALSE))),"",IF(LEN(X282)&gt;1,X282,VLOOKUP(X281,$AC:$AD,2,FALSE)))</f>
        <v>Flying</v>
      </c>
      <c r="Y283" s="12" t="str">
        <f t="shared" si="52"/>
        <v/>
      </c>
      <c r="Z283" s="12" t="str">
        <f t="shared" si="52"/>
        <v/>
      </c>
      <c r="AA283" s="12" t="str">
        <f t="shared" si="52"/>
        <v> </v>
      </c>
      <c r="AC283" s="31"/>
      <c r="AD283" s="31"/>
      <c r="BF283" s="12" t="s">
        <v>0</v>
      </c>
    </row>
    <row r="284" spans="1:58">
      <c r="A284" s="3" t="str">
        <f t="shared" si="48"/>
        <v>|英テキスト|&gt;|&gt;|&gt;|&gt;|Flying  &amp;br;Activate 3: This creature gets +1/0 and First Strike until the end of your turn.|</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Flying  &amp;br;Activate 3: This creature gets +1/0 and First Strike until the end of your turn.</v>
      </c>
      <c r="O284" s="3" t="s">
        <v>83</v>
      </c>
      <c r="Q284" s="12" t="s">
        <v>18</v>
      </c>
      <c r="R284" s="13" t="str">
        <f>IF(INDEX(AX:AX,W278+1)="",0,INDEX(AX:AX,W278+1)&amp;"/"&amp;INDEX(AY:AY,W278+1))</f>
        <v>6/6</v>
      </c>
      <c r="S284" s="14"/>
      <c r="T284" s="14"/>
      <c r="U284" s="14"/>
      <c r="V284" s="15"/>
      <c r="W284" s="19"/>
      <c r="X284" s="12"/>
      <c r="Y284" s="31"/>
      <c r="Z284" s="31"/>
      <c r="AA284" s="32"/>
      <c r="AC284" s="31"/>
      <c r="AD284" s="31"/>
      <c r="BF284" s="12" t="s">
        <v>0</v>
      </c>
    </row>
    <row r="285" spans="1:58">
      <c r="A285" s="3" t="str">
        <f t="shared" si="48"/>
        <v>|PT|&gt;|6/6|シールド数|&gt;||</v>
      </c>
      <c r="B285" s="3" t="s">
        <v>0</v>
      </c>
      <c r="C285" s="3" t="s">
        <v>83</v>
      </c>
      <c r="D285" s="3" t="s">
        <v>18</v>
      </c>
      <c r="E285" s="3" t="s">
        <v>83</v>
      </c>
      <c r="F285" s="3" t="s">
        <v>115</v>
      </c>
      <c r="G285" s="3" t="s">
        <v>83</v>
      </c>
      <c r="H285" s="3" t="str">
        <f>IF(R284=0,"",R284)</f>
        <v>6/6</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*宿命の決着/Fateful Showdown</v>
      </c>
      <c r="B292" s="3" t="s">
        <v>0</v>
      </c>
      <c r="C292" s="3" t="str">
        <f>"*"&amp;R292&amp;"/"&amp;T292</f>
        <v>*宿命の決着/Fateful Showdown</v>
      </c>
      <c r="Q292" s="12" t="s">
        <v>9</v>
      </c>
      <c r="R292" s="13" t="str">
        <f>INDEX(AJ:AJ,W291+1)</f>
        <v>宿命の決着</v>
      </c>
      <c r="S292" s="14" t="s">
        <v>10</v>
      </c>
      <c r="T292" s="13" t="str">
        <f>INDEX(AK:AK,W291+1)</f>
        <v>Fateful Showdown</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赤</v>
      </c>
      <c r="S293" s="18" t="s">
        <v>7</v>
      </c>
      <c r="T293" s="13" t="str">
        <f>INDEX(AG:AG,W291+1)</f>
        <v>レア</v>
      </c>
      <c r="U293" s="18" t="s">
        <v>8</v>
      </c>
      <c r="V293" s="13">
        <f>INDEX(AI:AI,W291+1)</f>
        <v>6</v>
      </c>
      <c r="W293" s="19"/>
      <c r="X293" s="13" t="str">
        <f>INDEX(AQ:AQ,W291+1)</f>
        <v>クリーチャー1体を対象とする。それはあなたの手札のカードの枚数の2倍に等しい点数のダメージを受ける。</v>
      </c>
      <c r="Y293" s="31"/>
      <c r="Z293" s="31"/>
      <c r="AA293" s="32"/>
      <c r="AC293" s="14"/>
      <c r="AD293" s="14"/>
      <c r="BF293" s="12" t="s">
        <v>0</v>
      </c>
    </row>
    <row r="294" spans="1:58">
      <c r="A294" s="3" t="str">
        <f t="shared" si="48"/>
        <v>|色|赤|レアリティ|レア|マナコスト|6|</v>
      </c>
      <c r="B294" s="3" t="s">
        <v>0</v>
      </c>
      <c r="C294" s="3" t="s">
        <v>83</v>
      </c>
      <c r="D294" s="7" t="s">
        <v>6</v>
      </c>
      <c r="E294" s="3" t="s">
        <v>83</v>
      </c>
      <c r="F294" s="3" t="str">
        <f>IF(R293=0,"",R293)</f>
        <v>赤</v>
      </c>
      <c r="G294" s="3" t="s">
        <v>83</v>
      </c>
      <c r="H294" s="7" t="s">
        <v>92</v>
      </c>
      <c r="I294" s="3" t="s">
        <v>83</v>
      </c>
      <c r="J294" s="3" t="str">
        <f>IF(T293=0,"",T293)</f>
        <v>レア</v>
      </c>
      <c r="K294" s="3" t="s">
        <v>83</v>
      </c>
      <c r="L294" s="7" t="s">
        <v>93</v>
      </c>
      <c r="M294" s="3" t="s">
        <v>83</v>
      </c>
      <c r="N294" s="3">
        <f>IF(V293=0,"",V293)</f>
        <v>6</v>
      </c>
      <c r="O294" s="3" t="s">
        <v>83</v>
      </c>
      <c r="Q294" s="12" t="s">
        <v>11</v>
      </c>
      <c r="R294" s="13" t="str">
        <f>INDEX(AL:AL,W291+1)</f>
        <v>呪文</v>
      </c>
      <c r="S294" s="18" t="s">
        <v>94</v>
      </c>
      <c r="T294" s="13">
        <f>INDEX(AN:AN,W291+1)</f>
        <v>0</v>
      </c>
      <c r="U294" s="13">
        <f>INDEX(AO:AO,W291+1)</f>
        <v>0</v>
      </c>
      <c r="V294" s="13">
        <f>INDEX(AP:AP,W291+1)</f>
        <v>0</v>
      </c>
      <c r="W294" s="19"/>
      <c r="X294" s="13" t="str">
        <f>INDEX(AZ:AZ,W291+1)</f>
        <v>クリ</v>
      </c>
      <c r="Y294" s="13" t="str">
        <f>INDEX(BA:BA,W291+1)</f>
        <v/>
      </c>
      <c r="Z294" s="13" t="str">
        <f>INDEX(BB:BB,W291+1)</f>
        <v/>
      </c>
      <c r="AA294" s="13">
        <f>INDEX(BC:BC,W291+1)</f>
        <v>0</v>
      </c>
      <c r="AC294" s="31"/>
      <c r="AD294" s="31"/>
      <c r="BF294" s="12" t="s">
        <v>0</v>
      </c>
    </row>
    <row r="295" spans="1:58">
      <c r="A295" s="3" t="str">
        <f t="shared" si="48"/>
        <v>|種別|呪文|サブタイプ||||</v>
      </c>
      <c r="B295" s="3" t="s">
        <v>0</v>
      </c>
      <c r="C295" s="3" t="s">
        <v>83</v>
      </c>
      <c r="D295" s="7" t="s">
        <v>11</v>
      </c>
      <c r="E295" s="3" t="s">
        <v>83</v>
      </c>
      <c r="F295" s="3" t="str">
        <f>IF(R294=0,"",R294)</f>
        <v>呪文</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クリーチャー1体を対象とする。それはあなたの手札のカードの枚数の2倍に等しい点数のダメージを受ける。</v>
      </c>
      <c r="S295" s="14"/>
      <c r="T295" s="14"/>
      <c r="U295" s="14"/>
      <c r="V295" s="15"/>
      <c r="W295" s="19"/>
      <c r="X295" s="11"/>
      <c r="Y295" s="11"/>
      <c r="Z295" s="11"/>
      <c r="AA295" s="33"/>
      <c r="AC295" s="31"/>
      <c r="AD295" s="31"/>
      <c r="BF295" s="12" t="s">
        <v>0</v>
      </c>
    </row>
    <row r="296" spans="1:58">
      <c r="A296" s="3" t="str">
        <f t="shared" si="48"/>
        <v>|テキスト|&gt;|&gt;|&gt;|&gt;|クリーチャー1体を対象とする。それはあなたの手札のカードの枚数の2倍に等しい点数のダメージを受ける。|</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クリーチャー1体を対象とする。それはあなたの手札のカードの枚数の2倍に等しい点数のダメージを受ける。</v>
      </c>
      <c r="O296" s="3" t="s">
        <v>83</v>
      </c>
      <c r="Q296" s="17" t="s">
        <v>27</v>
      </c>
      <c r="R296" s="13" t="str">
        <f>INDEX(BE:BE,W291+1)</f>
        <v>Target creature takes damage equal to the amount of cards in your hand times 2.</v>
      </c>
      <c r="S296" s="14" t="s">
        <v>324</v>
      </c>
      <c r="T296" s="13" t="str">
        <f>IF(X296="","",X296&amp;IF(Y296="",""," "&amp;Y296)&amp;IF(Z296="",""," "&amp;Z296)&amp;IF(AA296="",""," "&amp;AA296))</f>
        <v/>
      </c>
      <c r="U296" s="14"/>
      <c r="V296" s="15"/>
      <c r="W296" s="19" t="s">
        <v>116</v>
      </c>
      <c r="X296" s="12" t="str">
        <f t="shared" ref="X296:AA296" si="54">IF(ISERROR(IF(LEN(X295)&gt;1,X295,VLOOKUP(X294,$AC:$AD,2,FALSE))),"",IF(LEN(X295)&gt;1,X295,VLOOKUP(X294,$AC:$AD,2,FALSE)))</f>
        <v/>
      </c>
      <c r="Y296" s="12" t="str">
        <f t="shared" si="54"/>
        <v/>
      </c>
      <c r="Z296" s="12" t="str">
        <f t="shared" si="54"/>
        <v/>
      </c>
      <c r="AA296" s="12" t="str">
        <f t="shared" si="54"/>
        <v> </v>
      </c>
      <c r="AC296" s="31"/>
      <c r="AD296" s="31"/>
      <c r="BF296" s="12" t="s">
        <v>0</v>
      </c>
    </row>
    <row r="297" spans="1:58">
      <c r="A297" s="3" t="str">
        <f t="shared" si="48"/>
        <v>|英テキスト|&gt;|&gt;|&gt;|&gt;|Target creature takes damage equal to the amount of cards in your hand times 2.|</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Target creature takes damage equal to the amount of cards in your hand times 2.</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48"/>
        <v>|PT|&gt;||シールド数|&gt;||</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*蓄霊稲妻/Harnessed Lightning</v>
      </c>
      <c r="B305" s="3" t="s">
        <v>0</v>
      </c>
      <c r="C305" s="3" t="str">
        <f>"*"&amp;R305&amp;"/"&amp;T305</f>
        <v>*蓄霊稲妻/Harnessed Lightning</v>
      </c>
      <c r="Q305" s="12" t="s">
        <v>9</v>
      </c>
      <c r="R305" s="13" t="str">
        <f>INDEX(AJ:AJ,W304+1)</f>
        <v>蓄霊稲妻</v>
      </c>
      <c r="S305" s="14" t="s">
        <v>10</v>
      </c>
      <c r="T305" s="13" t="str">
        <f>INDEX(AK:AK,W304+1)</f>
        <v>Harnessed Lightning</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赤</v>
      </c>
      <c r="S306" s="18" t="s">
        <v>7</v>
      </c>
      <c r="T306" s="13" t="str">
        <f>INDEX(AG:AG,W304+1)</f>
        <v>レア</v>
      </c>
      <c r="U306" s="18" t="s">
        <v>8</v>
      </c>
      <c r="V306" s="13">
        <f>INDEX(AI:AI,W304+1)</f>
        <v>10</v>
      </c>
      <c r="W306" s="19"/>
      <c r="X306" s="13" t="str">
        <f>INDEX(AQ:AQ,W304+1)</f>
        <v>エネルギー化3を行う。クリーチャー1体を対象とする。それはX点のダメージを受ける。Xはボード上のエネルギー化ジェムの総数に等しい。その後、ボードからすべてのエネルギーを取り除く。</v>
      </c>
      <c r="Y306" s="31"/>
      <c r="Z306" s="31"/>
      <c r="AA306" s="32"/>
      <c r="AC306" s="14"/>
      <c r="AD306" s="14"/>
      <c r="BF306" s="12" t="s">
        <v>0</v>
      </c>
    </row>
    <row r="307" spans="1:58">
      <c r="A307" s="3" t="str">
        <f t="shared" si="48"/>
        <v>|色|赤|レアリティ|レア|マナコスト|10|</v>
      </c>
      <c r="B307" s="3" t="s">
        <v>0</v>
      </c>
      <c r="C307" s="3" t="s">
        <v>83</v>
      </c>
      <c r="D307" s="7" t="s">
        <v>6</v>
      </c>
      <c r="E307" s="3" t="s">
        <v>83</v>
      </c>
      <c r="F307" s="3" t="str">
        <f>IF(R306=0,"",R306)</f>
        <v>赤</v>
      </c>
      <c r="G307" s="3" t="s">
        <v>83</v>
      </c>
      <c r="H307" s="7" t="s">
        <v>92</v>
      </c>
      <c r="I307" s="3" t="s">
        <v>83</v>
      </c>
      <c r="J307" s="3" t="str">
        <f>IF(T306=0,"",T306)</f>
        <v>レア</v>
      </c>
      <c r="K307" s="3" t="s">
        <v>83</v>
      </c>
      <c r="L307" s="7" t="s">
        <v>93</v>
      </c>
      <c r="M307" s="3" t="s">
        <v>83</v>
      </c>
      <c r="N307" s="3">
        <f>IF(V306=0,"",V306)</f>
        <v>10</v>
      </c>
      <c r="O307" s="3" t="s">
        <v>83</v>
      </c>
      <c r="Q307" s="12" t="s">
        <v>11</v>
      </c>
      <c r="R307" s="13" t="str">
        <f>INDEX(AL:AL,W304+1)</f>
        <v>呪文</v>
      </c>
      <c r="S307" s="18" t="s">
        <v>94</v>
      </c>
      <c r="T307" s="13">
        <f>INDEX(AN:AN,W304+1)</f>
        <v>0</v>
      </c>
      <c r="U307" s="13">
        <f>INDEX(AO:AO,W304+1)</f>
        <v>0</v>
      </c>
      <c r="V307" s="13">
        <f>INDEX(AP:AP,W304+1)</f>
        <v>0</v>
      </c>
      <c r="W307" s="19"/>
      <c r="X307" s="13" t="str">
        <f>INDEX(AZ:AZ,W304+1)</f>
        <v>エネ</v>
      </c>
      <c r="Y307" s="13" t="str">
        <f>INDEX(BA:BA,W304+1)</f>
        <v/>
      </c>
      <c r="Z307" s="13" t="str">
        <f>INDEX(BB:BB,W304+1)</f>
        <v/>
      </c>
      <c r="AA307" s="13">
        <f>INDEX(BC:BC,W304+1)</f>
        <v>0</v>
      </c>
      <c r="AC307" s="31"/>
      <c r="AD307" s="31"/>
      <c r="BF307" s="12" t="s">
        <v>0</v>
      </c>
    </row>
    <row r="308" spans="1:58">
      <c r="A308" s="3" t="str">
        <f t="shared" si="48"/>
        <v>|種別|呪文|サブタイプ||||</v>
      </c>
      <c r="B308" s="3" t="s">
        <v>0</v>
      </c>
      <c r="C308" s="3" t="s">
        <v>83</v>
      </c>
      <c r="D308" s="7" t="s">
        <v>11</v>
      </c>
      <c r="E308" s="3" t="s">
        <v>83</v>
      </c>
      <c r="F308" s="3" t="str">
        <f>IF(R307=0,"",R307)</f>
        <v>呪文</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エネルギー化3を行う。クリーチャー1体を対象とする。それはX点のダメージを受ける。Xはボード上のエネルギー化ジェムの総数に等しい。その後、ボードからすべてのエネルギーを取り除く。</v>
      </c>
      <c r="S308" s="14"/>
      <c r="T308" s="14"/>
      <c r="U308" s="14"/>
      <c r="V308" s="15"/>
      <c r="W308" s="19"/>
      <c r="X308" s="11"/>
      <c r="Y308" s="11"/>
      <c r="Z308" s="11"/>
      <c r="AA308" s="33"/>
      <c r="AC308" s="31"/>
      <c r="AD308" s="31"/>
      <c r="BF308" s="12" t="s">
        <v>0</v>
      </c>
    </row>
    <row r="309" spans="1:58">
      <c r="A309" s="3" t="str">
        <f t="shared" si="48"/>
        <v>|テキスト|&gt;|&gt;|&gt;|&gt;|エネルギー化3を行う。クリーチャー1体を対象とする。それはX点のダメージを受ける。Xはボード上のエネルギー化ジェムの総数に等しい。その後、ボードからすべてのエネルギーを取り除く。|</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エネルギー化3を行う。クリーチャー1体を対象とする。それはX点のダメージを受ける。Xはボード上のエネルギー化ジェムの総数に等しい。その後、ボードからすべてのエネルギーを取り除く。</v>
      </c>
      <c r="O309" s="3" t="s">
        <v>83</v>
      </c>
      <c r="Q309" s="17" t="s">
        <v>27</v>
      </c>
      <c r="R309" s="13" t="str">
        <f>INDEX(BE:BE,W304+1)</f>
        <v>Energize3 and target creature takes X damage, where X is equal to the amount of Energize gems on the board, then remove all Energy from the board.</v>
      </c>
      <c r="S309" s="14" t="s">
        <v>324</v>
      </c>
      <c r="T309" s="13" t="str">
        <f>IF(X309="","",X309&amp;IF(Y309="",""," "&amp;Y309)&amp;IF(Z309="",""," "&amp;Z309)&amp;IF(AA309="",""," "&amp;AA309))</f>
        <v/>
      </c>
      <c r="U309" s="14"/>
      <c r="V309" s="15"/>
      <c r="W309" s="19" t="s">
        <v>116</v>
      </c>
      <c r="X309" s="12" t="str">
        <f t="shared" ref="X309:AA309" si="56">IF(ISERROR(IF(LEN(X308)&gt;1,X308,VLOOKUP(X307,$AC:$AD,2,FALSE))),"",IF(LEN(X308)&gt;1,X308,VLOOKUP(X307,$AC:$AD,2,FALSE)))</f>
        <v/>
      </c>
      <c r="Y309" s="12" t="str">
        <f t="shared" si="56"/>
        <v/>
      </c>
      <c r="Z309" s="12" t="str">
        <f t="shared" si="56"/>
        <v/>
      </c>
      <c r="AA309" s="12" t="str">
        <f t="shared" si="56"/>
        <v> </v>
      </c>
      <c r="AC309" s="31"/>
      <c r="AD309" s="31"/>
      <c r="BF309" s="12" t="s">
        <v>0</v>
      </c>
    </row>
    <row r="310" spans="1:58">
      <c r="A310" s="3" t="str">
        <f t="shared" si="48"/>
        <v>|英テキスト|&gt;|&gt;|&gt;|&gt;|Energize3 and target creature takes X damage, where X is equal to the amount of Energize gems on the board, then remove all Energy from the board.|</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Energize3 and target creature takes X damage, where X is equal to the amount of Energize gems on the board, then remove all Energy from the board.</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48"/>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*向こう見ずな実験/Madcap Experiment</v>
      </c>
      <c r="B318" s="3" t="s">
        <v>0</v>
      </c>
      <c r="C318" s="3" t="str">
        <f>"*"&amp;R318&amp;"/"&amp;T318</f>
        <v>*向こう見ずな実験/Madcap Experiment</v>
      </c>
      <c r="Q318" s="12" t="s">
        <v>9</v>
      </c>
      <c r="R318" s="13" t="str">
        <f>INDEX(AJ:AJ,W317+1)</f>
        <v>向こう見ずな実験</v>
      </c>
      <c r="S318" s="14" t="s">
        <v>10</v>
      </c>
      <c r="T318" s="13" t="str">
        <f>INDEX(AK:AK,W317+1)</f>
        <v>Madcap Experiment</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赤</v>
      </c>
      <c r="S319" s="18" t="s">
        <v>7</v>
      </c>
      <c r="T319" s="13" t="str">
        <f>INDEX(AG:AG,W317+1)</f>
        <v>レア</v>
      </c>
      <c r="U319" s="18" t="s">
        <v>8</v>
      </c>
      <c r="V319" s="13">
        <f>INDEX(AI:AI,W317+1)</f>
        <v>5</v>
      </c>
      <c r="W319" s="19"/>
      <c r="X319" s="13" t="str">
        <f>INDEX(AQ:AQ,W317+1)</f>
        <v>あなたのライブラリーの最初の無色の呪文かサポートかクリーチャーを取ってくる。あなたは5点のダメージを受ける。</v>
      </c>
      <c r="Y319" s="31"/>
      <c r="Z319" s="31"/>
      <c r="AA319" s="32"/>
      <c r="AC319" s="14"/>
      <c r="AD319" s="14"/>
      <c r="BF319" s="12" t="s">
        <v>0</v>
      </c>
    </row>
    <row r="320" spans="1:58">
      <c r="A320" s="3" t="str">
        <f t="shared" si="48"/>
        <v>|色|赤|レアリティ|レア|マナコスト|5|</v>
      </c>
      <c r="B320" s="3" t="s">
        <v>0</v>
      </c>
      <c r="C320" s="3" t="s">
        <v>83</v>
      </c>
      <c r="D320" s="7" t="s">
        <v>6</v>
      </c>
      <c r="E320" s="3" t="s">
        <v>83</v>
      </c>
      <c r="F320" s="3" t="str">
        <f>IF(R319=0,"",R319)</f>
        <v>赤</v>
      </c>
      <c r="G320" s="3" t="s">
        <v>83</v>
      </c>
      <c r="H320" s="7" t="s">
        <v>92</v>
      </c>
      <c r="I320" s="3" t="s">
        <v>83</v>
      </c>
      <c r="J320" s="3" t="str">
        <f>IF(T319=0,"",T319)</f>
        <v>レア</v>
      </c>
      <c r="K320" s="3" t="s">
        <v>83</v>
      </c>
      <c r="L320" s="7" t="s">
        <v>93</v>
      </c>
      <c r="M320" s="3" t="s">
        <v>83</v>
      </c>
      <c r="N320" s="3">
        <f>IF(V319=0,"",V319)</f>
        <v>5</v>
      </c>
      <c r="O320" s="3" t="s">
        <v>83</v>
      </c>
      <c r="Q320" s="12" t="s">
        <v>11</v>
      </c>
      <c r="R320" s="13" t="str">
        <f>INDEX(AL:AL,W317+1)</f>
        <v>呪文</v>
      </c>
      <c r="S320" s="18" t="s">
        <v>94</v>
      </c>
      <c r="T320" s="13">
        <f>INDEX(AN:AN,W317+1)</f>
        <v>0</v>
      </c>
      <c r="U320" s="13">
        <f>INDEX(AO:AO,W317+1)</f>
        <v>0</v>
      </c>
      <c r="V320" s="13">
        <f>INDEX(AP:AP,W317+1)</f>
        <v>0</v>
      </c>
      <c r="W320" s="19"/>
      <c r="X320" s="13" t="str">
        <f>INDEX(AZ:AZ,W317+1)</f>
        <v>あな</v>
      </c>
      <c r="Y320" s="13" t="str">
        <f>INDEX(BA:BA,W317+1)</f>
        <v/>
      </c>
      <c r="Z320" s="13" t="str">
        <f>INDEX(BB:BB,W317+1)</f>
        <v/>
      </c>
      <c r="AA320" s="13">
        <f>INDEX(BC:BC,W317+1)</f>
        <v>0</v>
      </c>
      <c r="AC320" s="31"/>
      <c r="AD320" s="31"/>
      <c r="BF320" s="12" t="s">
        <v>0</v>
      </c>
    </row>
    <row r="321" spans="1:58">
      <c r="A321" s="3" t="str">
        <f t="shared" si="48"/>
        <v>|種別|呪文|サブタイプ||||</v>
      </c>
      <c r="B321" s="3" t="s">
        <v>0</v>
      </c>
      <c r="C321" s="3" t="s">
        <v>83</v>
      </c>
      <c r="D321" s="7" t="s">
        <v>11</v>
      </c>
      <c r="E321" s="3" t="s">
        <v>83</v>
      </c>
      <c r="F321" s="3" t="str">
        <f>IF(R320=0,"",R320)</f>
        <v>呪文</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あなたのライブラリーの最初の無色の呪文かサポートかクリーチャーを取ってくる。あなたは5点のダメージを受ける。</v>
      </c>
      <c r="S321" s="14"/>
      <c r="T321" s="14"/>
      <c r="U321" s="14"/>
      <c r="V321" s="15"/>
      <c r="W321" s="19"/>
      <c r="X321" s="11"/>
      <c r="Y321" s="11"/>
      <c r="Z321" s="11"/>
      <c r="AA321" s="33"/>
      <c r="AC321" s="31"/>
      <c r="AD321" s="31"/>
      <c r="BF321" s="12" t="s">
        <v>0</v>
      </c>
    </row>
    <row r="322" spans="1:58">
      <c r="A322" s="3" t="str">
        <f t="shared" si="48"/>
        <v>|テキスト|&gt;|&gt;|&gt;|&gt;|あなたのライブラリーの最初の無色の呪文かサポートかクリーチャーを取ってくる。あなたは5点のダメージを受ける。|</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あなたのライブラリーの最初の無色の呪文かサポートかクリーチャーを取ってくる。あなたは5点のダメージを受ける。</v>
      </c>
      <c r="O322" s="3" t="s">
        <v>83</v>
      </c>
      <c r="Q322" s="17" t="s">
        <v>27</v>
      </c>
      <c r="R322" s="13" t="str">
        <f>INDEX(BE:BE,W317+1)</f>
        <v>Fetch the first colorless spell, support or creature in your library and you take 5 damage.</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|英テキスト|&gt;|&gt;|&gt;|&gt;|Fetch the first colorless spell, support or creature in your library and you take 5 damage.|</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Fetch the first colorless spell, support or creature in your library and you take 5 damage.</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48"/>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*焼却の機械巨人/Combustible Gearhulk</v>
      </c>
      <c r="B331" s="3" t="s">
        <v>0</v>
      </c>
      <c r="C331" s="3" t="str">
        <f>"*"&amp;R331&amp;"/"&amp;T331</f>
        <v>*焼却の機械巨人/Combustible Gearhulk</v>
      </c>
      <c r="Q331" s="12" t="s">
        <v>9</v>
      </c>
      <c r="R331" s="13" t="str">
        <f>INDEX(AJ:AJ,W330+1)</f>
        <v>焼却の機械巨人</v>
      </c>
      <c r="S331" s="14" t="s">
        <v>10</v>
      </c>
      <c r="T331" s="13" t="str">
        <f>INDEX(AK:AK,W330+1)</f>
        <v>Combustible Gearhulk</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赤</v>
      </c>
      <c r="S332" s="18" t="s">
        <v>7</v>
      </c>
      <c r="T332" s="13" t="str">
        <f>INDEX(AG:AG,W330+1)</f>
        <v>神話レア</v>
      </c>
      <c r="U332" s="18" t="s">
        <v>8</v>
      </c>
      <c r="V332" s="13">
        <f>INDEX(AI:AI,W330+1)</f>
        <v>25</v>
      </c>
      <c r="W332" s="19"/>
      <c r="X332" s="13" t="str">
        <f>INDEX(AQ:AQ,W330+1)</f>
        <v>あなたがカードを引いたとき、対戦相手は5点のダメージを受ける。</v>
      </c>
      <c r="Y332" s="31"/>
      <c r="Z332" s="31"/>
      <c r="AA332" s="32"/>
      <c r="AC332" s="14"/>
      <c r="AD332" s="14"/>
      <c r="BF332" s="12" t="s">
        <v>0</v>
      </c>
    </row>
    <row r="333" spans="1:58">
      <c r="A333" s="3" t="str">
        <f t="shared" si="59"/>
        <v>|色|赤|レアリティ|神話レア|マナコスト|25|</v>
      </c>
      <c r="B333" s="3" t="s">
        <v>0</v>
      </c>
      <c r="C333" s="3" t="s">
        <v>83</v>
      </c>
      <c r="D333" s="7" t="s">
        <v>6</v>
      </c>
      <c r="E333" s="3" t="s">
        <v>83</v>
      </c>
      <c r="F333" s="3" t="str">
        <f>IF(R332=0,"",R332)</f>
        <v>赤</v>
      </c>
      <c r="G333" s="3" t="s">
        <v>83</v>
      </c>
      <c r="H333" s="7" t="s">
        <v>92</v>
      </c>
      <c r="I333" s="3" t="s">
        <v>83</v>
      </c>
      <c r="J333" s="3" t="str">
        <f>IF(T332=0,"",T332)</f>
        <v>神話レア</v>
      </c>
      <c r="K333" s="3" t="s">
        <v>83</v>
      </c>
      <c r="L333" s="7" t="s">
        <v>93</v>
      </c>
      <c r="M333" s="3" t="s">
        <v>83</v>
      </c>
      <c r="N333" s="3">
        <f>IF(V332=0,"",V332)</f>
        <v>25</v>
      </c>
      <c r="O333" s="3" t="s">
        <v>83</v>
      </c>
      <c r="Q333" s="12" t="s">
        <v>11</v>
      </c>
      <c r="R333" s="13" t="str">
        <f>INDEX(AL:AL,W330+1)</f>
        <v>クリーチャー</v>
      </c>
      <c r="S333" s="18" t="s">
        <v>94</v>
      </c>
      <c r="T333" s="13" t="str">
        <f>INDEX(AN:AN,W330+1)</f>
        <v>構築物</v>
      </c>
      <c r="U333" s="13">
        <f>INDEX(AO:AO,W330+1)</f>
        <v>0</v>
      </c>
      <c r="V333" s="13">
        <f>INDEX(AP:AP,W330+1)</f>
        <v>0</v>
      </c>
      <c r="W333" s="19"/>
      <c r="X333" s="13" t="str">
        <f>INDEX(AZ:AZ,W330+1)</f>
        <v>あな</v>
      </c>
      <c r="Y333" s="13" t="str">
        <f>INDEX(BA:BA,W330+1)</f>
        <v/>
      </c>
      <c r="Z333" s="13" t="str">
        <f>INDEX(BB:BB,W330+1)</f>
        <v/>
      </c>
      <c r="AA333" s="13">
        <f>INDEX(BC:BC,W330+1)</f>
        <v>0</v>
      </c>
      <c r="AC333" s="31"/>
      <c r="AD333" s="31"/>
      <c r="BF333" s="12" t="s">
        <v>0</v>
      </c>
    </row>
    <row r="334" spans="1:58">
      <c r="A334" s="3" t="str">
        <f t="shared" si="59"/>
        <v>|種別|クリーチャー|サブタイプ|構築物|||</v>
      </c>
      <c r="B334" s="3" t="s">
        <v>0</v>
      </c>
      <c r="C334" s="3" t="s">
        <v>83</v>
      </c>
      <c r="D334" s="7" t="s">
        <v>11</v>
      </c>
      <c r="E334" s="3" t="s">
        <v>83</v>
      </c>
      <c r="F334" s="3" t="str">
        <f>IF(R333=0,"",R333)</f>
        <v>クリーチャー</v>
      </c>
      <c r="G334" s="3" t="s">
        <v>83</v>
      </c>
      <c r="H334" s="7" t="s">
        <v>104</v>
      </c>
      <c r="I334" s="3" t="s">
        <v>83</v>
      </c>
      <c r="J334" s="3" t="str">
        <f>IF(T333=0,"",T333)</f>
        <v>構築物</v>
      </c>
      <c r="K334" s="3" t="s">
        <v>83</v>
      </c>
      <c r="L334" s="3" t="str">
        <f>IF(U333=0,"",U333)</f>
        <v/>
      </c>
      <c r="M334" s="3" t="s">
        <v>83</v>
      </c>
      <c r="N334" s="3" t="str">
        <f>IF(V333=0,"",V333)</f>
        <v/>
      </c>
      <c r="O334" s="3" t="s">
        <v>83</v>
      </c>
      <c r="Q334" s="12" t="s">
        <v>105</v>
      </c>
      <c r="R334" s="13" t="str">
        <f>INDEX(BD:BD,W330+1)</f>
        <v>あなたがカードを引いたとき、対戦相手は5点のダメージを受ける。&amp;br;このクリーチャーが戦場に出たとき、あなたはカードを3枚引く。</v>
      </c>
      <c r="S334" s="14"/>
      <c r="T334" s="14"/>
      <c r="U334" s="14"/>
      <c r="V334" s="15"/>
      <c r="W334" s="19"/>
      <c r="X334" s="11"/>
      <c r="Y334" s="11"/>
      <c r="Z334" s="11"/>
      <c r="AA334" s="33"/>
      <c r="AC334" s="31"/>
      <c r="AD334" s="31"/>
      <c r="BF334" s="12" t="s">
        <v>0</v>
      </c>
    </row>
    <row r="335" spans="1:58">
      <c r="A335" s="3" t="str">
        <f t="shared" si="59"/>
        <v>|テキスト|&gt;|&gt;|&gt;|&gt;|あなたがカードを引いたとき、対戦相手は5点のダメージを受ける。&amp;br;このクリーチャーが戦場に出たとき、あなたはカードを3枚引く。|</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あなたがカードを引いたとき、対戦相手は5点のダメージを受ける。&amp;br;このクリーチャーが戦場に出たとき、あなたはカードを3枚引く。</v>
      </c>
      <c r="O335" s="3" t="s">
        <v>83</v>
      </c>
      <c r="Q335" s="17" t="s">
        <v>27</v>
      </c>
      <c r="R335" s="13" t="str">
        <f>INDEX(BE:BE,W330+1)</f>
        <v>When you draw a card, your opponent takes 5 damage.&amp;br;When this creature enters the battlefield, you draw 3 cards.</v>
      </c>
      <c r="S335" s="14" t="s">
        <v>324</v>
      </c>
      <c r="T335" s="13" t="str">
        <f>IF(X335="","",X335&amp;IF(Y335="",""," "&amp;Y335)&amp;IF(Z335="",""," "&amp;Z335)&amp;IF(AA335="",""," "&amp;AA335))</f>
        <v/>
      </c>
      <c r="U335" s="14"/>
      <c r="V335" s="15"/>
      <c r="W335" s="19" t="s">
        <v>116</v>
      </c>
      <c r="X335" s="12" t="str">
        <f t="shared" ref="X335:AA335" si="61">IF(ISERROR(IF(LEN(X334)&gt;1,X334,VLOOKUP(X333,$AC:$AD,2,FALSE))),"",IF(LEN(X334)&gt;1,X334,VLOOKUP(X333,$AC:$AD,2,FALSE)))</f>
        <v/>
      </c>
      <c r="Y335" s="12" t="str">
        <f t="shared" si="61"/>
        <v/>
      </c>
      <c r="Z335" s="12" t="str">
        <f t="shared" si="61"/>
        <v/>
      </c>
      <c r="AA335" s="12" t="str">
        <f t="shared" si="61"/>
        <v> </v>
      </c>
      <c r="AC335" s="31"/>
      <c r="AD335" s="31"/>
      <c r="BF335" s="12" t="s">
        <v>0</v>
      </c>
    </row>
    <row r="336" spans="1:58">
      <c r="A336" s="3" t="str">
        <f t="shared" si="59"/>
        <v>|英テキスト|&gt;|&gt;|&gt;|&gt;|When you draw a card, your opponent takes 5 damage.&amp;br;When this creature enters the battlefield, you draw 3 cards.|</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When you draw a card, your opponent takes 5 damage.&amp;br;When this creature enters the battlefield, you draw 3 cards.</v>
      </c>
      <c r="O336" s="3" t="s">
        <v>83</v>
      </c>
      <c r="Q336" s="12" t="s">
        <v>18</v>
      </c>
      <c r="R336" s="13" t="str">
        <f>IF(INDEX(AX:AX,W330+1)="",0,INDEX(AX:AX,W330+1)&amp;"/"&amp;INDEX(AY:AY,W330+1))</f>
        <v>8/8</v>
      </c>
      <c r="S336" s="14"/>
      <c r="T336" s="14"/>
      <c r="U336" s="14"/>
      <c r="V336" s="15"/>
      <c r="W336" s="19"/>
      <c r="X336" s="12"/>
      <c r="Y336" s="31"/>
      <c r="Z336" s="31"/>
      <c r="AA336" s="32"/>
      <c r="AC336" s="31"/>
      <c r="AD336" s="31"/>
      <c r="BF336" s="12" t="s">
        <v>0</v>
      </c>
    </row>
    <row r="337" spans="1:58">
      <c r="A337" s="3" t="str">
        <f t="shared" si="59"/>
        <v>|PT|&gt;|8/8|シールド数|&gt;||</v>
      </c>
      <c r="B337" s="3" t="s">
        <v>0</v>
      </c>
      <c r="C337" s="3" t="s">
        <v>83</v>
      </c>
      <c r="D337" s="3" t="s">
        <v>18</v>
      </c>
      <c r="E337" s="3" t="s">
        <v>83</v>
      </c>
      <c r="F337" s="3" t="s">
        <v>115</v>
      </c>
      <c r="G337" s="3" t="s">
        <v>83</v>
      </c>
      <c r="H337" s="3" t="str">
        <f>IF(R336=0,"",R336)</f>
        <v>8/8</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*ピア・ナラー/Pia Nalaar</v>
      </c>
      <c r="B344" s="3" t="s">
        <v>0</v>
      </c>
      <c r="C344" s="3" t="str">
        <f>"*"&amp;R344&amp;"/"&amp;T344</f>
        <v>*ピア・ナラー/Pia Nalaar</v>
      </c>
      <c r="Q344" s="12" t="s">
        <v>9</v>
      </c>
      <c r="R344" s="13" t="str">
        <f>INDEX(AJ:AJ,W343+1)</f>
        <v>ピア・ナラー</v>
      </c>
      <c r="S344" s="14" t="s">
        <v>10</v>
      </c>
      <c r="T344" s="13" t="str">
        <f>INDEX(AK:AK,W343+1)</f>
        <v>Pia Nalaar</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赤</v>
      </c>
      <c r="S345" s="18" t="s">
        <v>7</v>
      </c>
      <c r="T345" s="13" t="str">
        <f>INDEX(AG:AG,W343+1)</f>
        <v>神話レア</v>
      </c>
      <c r="U345" s="18" t="s">
        <v>8</v>
      </c>
      <c r="V345" s="13">
        <f>INDEX(AI:AI,W343+1)</f>
        <v>14</v>
      </c>
      <c r="W345" s="19"/>
      <c r="X345" s="13" t="str">
        <f>INDEX(AQ:AQ,W343+1)</f>
        <v>ジェム3個を起動する：あなたの次のターン開始時まで、あなたが紺とr-るする無色の各クリーチャーは+3/+3の修整を受ける。</v>
      </c>
      <c r="Y345" s="31"/>
      <c r="Z345" s="31"/>
      <c r="AA345" s="32"/>
      <c r="AC345" s="14"/>
      <c r="AD345" s="14"/>
      <c r="BF345" s="12" t="s">
        <v>0</v>
      </c>
    </row>
    <row r="346" spans="1:58">
      <c r="A346" s="3" t="str">
        <f t="shared" si="59"/>
        <v>|色|赤|レアリティ|神話レア|マナコスト|14|</v>
      </c>
      <c r="B346" s="3" t="s">
        <v>0</v>
      </c>
      <c r="C346" s="3" t="s">
        <v>83</v>
      </c>
      <c r="D346" s="7" t="s">
        <v>6</v>
      </c>
      <c r="E346" s="3" t="s">
        <v>83</v>
      </c>
      <c r="F346" s="3" t="str">
        <f>IF(R345=0,"",R345)</f>
        <v>赤</v>
      </c>
      <c r="G346" s="3" t="s">
        <v>83</v>
      </c>
      <c r="H346" s="7" t="s">
        <v>92</v>
      </c>
      <c r="I346" s="3" t="s">
        <v>83</v>
      </c>
      <c r="J346" s="3" t="str">
        <f>IF(T345=0,"",T345)</f>
        <v>神話レア</v>
      </c>
      <c r="K346" s="3" t="s">
        <v>83</v>
      </c>
      <c r="L346" s="7" t="s">
        <v>93</v>
      </c>
      <c r="M346" s="3" t="s">
        <v>83</v>
      </c>
      <c r="N346" s="3">
        <f>IF(V345=0,"",V345)</f>
        <v>14</v>
      </c>
      <c r="O346" s="3" t="s">
        <v>83</v>
      </c>
      <c r="Q346" s="12" t="s">
        <v>11</v>
      </c>
      <c r="R346" s="13" t="str">
        <f>INDEX(AL:AL,W343+1)</f>
        <v>クリーチャー</v>
      </c>
      <c r="S346" s="18" t="s">
        <v>94</v>
      </c>
      <c r="T346" s="13" t="str">
        <f>INDEX(AN:AN,W343+1)</f>
        <v>人間</v>
      </c>
      <c r="U346" s="13" t="str">
        <f>INDEX(AO:AO,W343+1)</f>
        <v>工匠</v>
      </c>
      <c r="V346" s="13">
        <f>INDEX(AP:AP,W343+1)</f>
        <v>0</v>
      </c>
      <c r="W346" s="19"/>
      <c r="X346" s="13" t="str">
        <f>INDEX(AZ:AZ,W343+1)</f>
        <v>ジェ</v>
      </c>
      <c r="Y346" s="13" t="str">
        <f>INDEX(BA:BA,W343+1)</f>
        <v/>
      </c>
      <c r="Z346" s="13" t="str">
        <f>INDEX(BB:BB,W343+1)</f>
        <v/>
      </c>
      <c r="AA346" s="13">
        <f>INDEX(BC:BC,W343+1)</f>
        <v>0</v>
      </c>
      <c r="AC346" s="31"/>
      <c r="AD346" s="31"/>
      <c r="BF346" s="12" t="s">
        <v>0</v>
      </c>
    </row>
    <row r="347" spans="1:58">
      <c r="A347" s="3" t="str">
        <f t="shared" si="59"/>
        <v>|種別|クリーチャー|サブタイプ|人間|工匠||</v>
      </c>
      <c r="B347" s="3" t="s">
        <v>0</v>
      </c>
      <c r="C347" s="3" t="s">
        <v>83</v>
      </c>
      <c r="D347" s="7" t="s">
        <v>11</v>
      </c>
      <c r="E347" s="3" t="s">
        <v>83</v>
      </c>
      <c r="F347" s="3" t="str">
        <f>IF(R346=0,"",R346)</f>
        <v>クリーチャー</v>
      </c>
      <c r="G347" s="3" t="s">
        <v>83</v>
      </c>
      <c r="H347" s="7" t="s">
        <v>104</v>
      </c>
      <c r="I347" s="3" t="s">
        <v>83</v>
      </c>
      <c r="J347" s="3" t="str">
        <f>IF(T346=0,"",T346)</f>
        <v>人間</v>
      </c>
      <c r="K347" s="3" t="s">
        <v>83</v>
      </c>
      <c r="L347" s="3" t="str">
        <f>IF(U346=0,"",U346)</f>
        <v>工匠</v>
      </c>
      <c r="M347" s="3" t="s">
        <v>83</v>
      </c>
      <c r="N347" s="3" t="str">
        <f>IF(V346=0,"",V346)</f>
        <v/>
      </c>
      <c r="O347" s="3" t="s">
        <v>83</v>
      </c>
      <c r="Q347" s="12" t="s">
        <v>105</v>
      </c>
      <c r="R347" s="13" t="str">
        <f>INDEX(BD:BD,W343+1)</f>
        <v>ジェム3個を起動する：あなたの次のターン開始時まで、あなたが紺とr-るする無色の各クリーチャーは+3/+3の修整を受ける。&amp;br;あなたのターン開始時に、製造1を行い、飛行を持つ1/1の飛行機械･トークンを1体召喚する。</v>
      </c>
      <c r="S347" s="14"/>
      <c r="T347" s="14"/>
      <c r="U347" s="14"/>
      <c r="V347" s="15"/>
      <c r="W347" s="19"/>
      <c r="X347" s="11"/>
      <c r="Y347" s="11"/>
      <c r="Z347" s="11"/>
      <c r="AA347" s="33"/>
      <c r="AC347" s="31"/>
      <c r="AD347" s="31"/>
      <c r="BF347" s="12" t="s">
        <v>0</v>
      </c>
    </row>
    <row r="348" spans="1:58">
      <c r="A348" s="3" t="str">
        <f t="shared" si="59"/>
        <v>|テキスト|&gt;|&gt;|&gt;|&gt;|ジェム3個を起動する：あなたの次のターン開始時まで、あなたが紺とr-るする無色の各クリーチャーは+3/+3の修整を受ける。&amp;br;あなたのターン開始時に、製造1を行い、飛行を持つ1/1の飛行機械･トークンを1体召喚する。|</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ジェム3個を起動する：あなたの次のターン開始時まで、あなたが紺とr-るする無色の各クリーチャーは+3/+3の修整を受ける。&amp;br;あなたのターン開始時に、製造1を行い、飛行を持つ1/1の飛行機械･トークンを1体召喚する。</v>
      </c>
      <c r="O348" s="3" t="s">
        <v>83</v>
      </c>
      <c r="Q348" s="17" t="s">
        <v>27</v>
      </c>
      <c r="R348" s="13" t="str">
        <f>INDEX(BE:BE,W343+1)</f>
        <v>Activate 3: Each colorless creature you control gains +3/+3 until the beginning of your next turn.&amp;br;At the beginning of your turn, Fabricate 1 and summon 1 1/1 Thopter token with Flying.</v>
      </c>
      <c r="S348" s="14" t="s">
        <v>324</v>
      </c>
      <c r="T348" s="13" t="str">
        <f>IF(X348="","",X348&amp;IF(Y348="",""," "&amp;Y348)&amp;IF(Z348="",""," "&amp;Z348)&amp;IF(AA348="",""," "&amp;AA348))</f>
        <v/>
      </c>
      <c r="U348" s="14"/>
      <c r="V348" s="15"/>
      <c r="W348" s="19" t="s">
        <v>116</v>
      </c>
      <c r="X348" s="12" t="str">
        <f t="shared" ref="X348:AA348" si="63">IF(ISERROR(IF(LEN(X347)&gt;1,X347,VLOOKUP(X346,$AC:$AD,2,FALSE))),"",IF(LEN(X347)&gt;1,X347,VLOOKUP(X346,$AC:$AD,2,FALSE)))</f>
        <v/>
      </c>
      <c r="Y348" s="12" t="str">
        <f t="shared" si="63"/>
        <v/>
      </c>
      <c r="Z348" s="12" t="str">
        <f t="shared" si="63"/>
        <v/>
      </c>
      <c r="AA348" s="12" t="str">
        <f t="shared" si="63"/>
        <v> </v>
      </c>
      <c r="AC348" s="31"/>
      <c r="AD348" s="31"/>
      <c r="BF348" s="12" t="s">
        <v>0</v>
      </c>
    </row>
    <row r="349" spans="1:58">
      <c r="A349" s="3" t="str">
        <f t="shared" si="59"/>
        <v>|英テキスト|&gt;|&gt;|&gt;|&gt;|Activate 3: Each colorless creature you control gains +3/+3 until the beginning of your next turn.&amp;br;At the beginning of your turn, Fabricate 1 and summon 1 1/1 Thopter token with Flying.|</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Activate 3: Each colorless creature you control gains +3/+3 until the beginning of your next turn.&amp;br;At the beginning of your turn, Fabricate 1 and summon 1 1/1 Thopter token with Flying.</v>
      </c>
      <c r="O349" s="3" t="s">
        <v>83</v>
      </c>
      <c r="Q349" s="12" t="s">
        <v>18</v>
      </c>
      <c r="R349" s="13" t="str">
        <f>IF(INDEX(AX:AX,W343+1)="",0,INDEX(AX:AX,W343+1)&amp;"/"&amp;INDEX(AY:AY,W343+1))</f>
        <v>4/4</v>
      </c>
      <c r="S349" s="14"/>
      <c r="T349" s="14"/>
      <c r="U349" s="14"/>
      <c r="V349" s="15"/>
      <c r="W349" s="19"/>
      <c r="X349" s="12"/>
      <c r="Y349" s="31"/>
      <c r="Z349" s="31"/>
      <c r="AA349" s="32"/>
      <c r="AC349" s="31"/>
      <c r="AD349" s="31"/>
      <c r="BF349" s="12" t="s">
        <v>0</v>
      </c>
    </row>
    <row r="350" spans="1:58">
      <c r="A350" s="3" t="str">
        <f t="shared" si="59"/>
        <v>|PT|&gt;|4/4|シールド数|&gt;||</v>
      </c>
      <c r="B350" s="3" t="s">
        <v>0</v>
      </c>
      <c r="C350" s="3" t="s">
        <v>83</v>
      </c>
      <c r="D350" s="3" t="s">
        <v>18</v>
      </c>
      <c r="E350" s="3" t="s">
        <v>83</v>
      </c>
      <c r="F350" s="3" t="s">
        <v>115</v>
      </c>
      <c r="G350" s="3" t="s">
        <v>83</v>
      </c>
      <c r="H350" s="3" t="str">
        <f>IF(R349=0,"",R349)</f>
        <v>4/4</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*縄張り持ちの大喰らい/Territorial Gorger</v>
      </c>
      <c r="B357" s="3" t="s">
        <v>0</v>
      </c>
      <c r="C357" s="3" t="str">
        <f>"*"&amp;R357&amp;"/"&amp;T357</f>
        <v>*縄張り持ちの大喰らい/Territorial Gorger</v>
      </c>
      <c r="Q357" s="12" t="s">
        <v>9</v>
      </c>
      <c r="R357" s="13" t="str">
        <f>INDEX(AJ:AJ,W356+1)</f>
        <v>縄張り持ちの大喰らい</v>
      </c>
      <c r="S357" s="14" t="s">
        <v>10</v>
      </c>
      <c r="T357" s="13" t="str">
        <f>INDEX(AK:AK,W356+1)</f>
        <v>Territorial Gorger</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赤</v>
      </c>
      <c r="S358" s="18" t="s">
        <v>7</v>
      </c>
      <c r="T358" s="13" t="str">
        <f>INDEX(AG:AG,W356+1)</f>
        <v>神話レア</v>
      </c>
      <c r="U358" s="18" t="s">
        <v>8</v>
      </c>
      <c r="V358" s="13">
        <f>INDEX(AI:AI,W356+1)</f>
        <v>11</v>
      </c>
      <c r="W358" s="19"/>
      <c r="X358" s="13" t="str">
        <f>INDEX(AQ:AQ,W356+1)</f>
        <v>トランプル</v>
      </c>
      <c r="Y358" s="31"/>
      <c r="Z358" s="31"/>
      <c r="AA358" s="32"/>
      <c r="AC358" s="14"/>
      <c r="AD358" s="14"/>
      <c r="BF358" s="12" t="s">
        <v>0</v>
      </c>
    </row>
    <row r="359" spans="1:58">
      <c r="A359" s="3" t="str">
        <f t="shared" si="59"/>
        <v>|色|赤|レアリティ|神話レア|マナコスト|11|</v>
      </c>
      <c r="B359" s="3" t="s">
        <v>0</v>
      </c>
      <c r="C359" s="3" t="s">
        <v>83</v>
      </c>
      <c r="D359" s="7" t="s">
        <v>6</v>
      </c>
      <c r="E359" s="3" t="s">
        <v>83</v>
      </c>
      <c r="F359" s="3" t="str">
        <f>IF(R358=0,"",R358)</f>
        <v>赤</v>
      </c>
      <c r="G359" s="3" t="s">
        <v>83</v>
      </c>
      <c r="H359" s="7" t="s">
        <v>92</v>
      </c>
      <c r="I359" s="3" t="s">
        <v>83</v>
      </c>
      <c r="J359" s="3" t="str">
        <f>IF(T358=0,"",T358)</f>
        <v>神話レア</v>
      </c>
      <c r="K359" s="3" t="s">
        <v>83</v>
      </c>
      <c r="L359" s="7" t="s">
        <v>93</v>
      </c>
      <c r="M359" s="3" t="s">
        <v>83</v>
      </c>
      <c r="N359" s="3">
        <f>IF(V358=0,"",V358)</f>
        <v>11</v>
      </c>
      <c r="O359" s="3" t="s">
        <v>83</v>
      </c>
      <c r="Q359" s="12" t="s">
        <v>11</v>
      </c>
      <c r="R359" s="13" t="str">
        <f>INDEX(AL:AL,W356+1)</f>
        <v>クリーチャー</v>
      </c>
      <c r="S359" s="18" t="s">
        <v>94</v>
      </c>
      <c r="T359" s="13" t="str">
        <f>INDEX(AN:AN,W356+1)</f>
        <v>グレムリン</v>
      </c>
      <c r="U359" s="13">
        <f>INDEX(AO:AO,W356+1)</f>
        <v>0</v>
      </c>
      <c r="V359" s="13">
        <f>INDEX(AP:AP,W356+1)</f>
        <v>0</v>
      </c>
      <c r="W359" s="19"/>
      <c r="X359" s="13" t="str">
        <f>INDEX(AZ:AZ,W356+1)</f>
        <v>トラ</v>
      </c>
      <c r="Y359" s="13" t="str">
        <f>INDEX(BA:BA,W356+1)</f>
        <v/>
      </c>
      <c r="Z359" s="13" t="str">
        <f>INDEX(BB:BB,W356+1)</f>
        <v/>
      </c>
      <c r="AA359" s="13">
        <f>INDEX(BC:BC,W356+1)</f>
        <v>0</v>
      </c>
      <c r="AC359" s="31"/>
      <c r="AD359" s="31"/>
      <c r="BF359" s="12" t="s">
        <v>0</v>
      </c>
    </row>
    <row r="360" spans="1:58">
      <c r="A360" s="3" t="str">
        <f t="shared" si="59"/>
        <v>|種別|クリーチャー|サブタイプ|グレムリン|||</v>
      </c>
      <c r="B360" s="3" t="s">
        <v>0</v>
      </c>
      <c r="C360" s="3" t="s">
        <v>83</v>
      </c>
      <c r="D360" s="7" t="s">
        <v>11</v>
      </c>
      <c r="E360" s="3" t="s">
        <v>83</v>
      </c>
      <c r="F360" s="3" t="str">
        <f>IF(R359=0,"",R359)</f>
        <v>クリーチャー</v>
      </c>
      <c r="G360" s="3" t="s">
        <v>83</v>
      </c>
      <c r="H360" s="7" t="s">
        <v>104</v>
      </c>
      <c r="I360" s="3" t="s">
        <v>83</v>
      </c>
      <c r="J360" s="3" t="str">
        <f>IF(T359=0,"",T359)</f>
        <v>グレムリン</v>
      </c>
      <c r="K360" s="3" t="s">
        <v>83</v>
      </c>
      <c r="L360" s="3" t="str">
        <f>IF(U359=0,"",U359)</f>
        <v/>
      </c>
      <c r="M360" s="3" t="s">
        <v>83</v>
      </c>
      <c r="N360" s="3" t="str">
        <f>IF(V359=0,"",V359)</f>
        <v/>
      </c>
      <c r="O360" s="3" t="s">
        <v>83</v>
      </c>
      <c r="Q360" s="12" t="s">
        <v>105</v>
      </c>
      <c r="R360" s="13" t="str">
        <f>INDEX(BD:BD,W356+1)</f>
        <v>トランプル&amp;br;超過1：あなたのターン終了時まで、このクリーチャーは+X/+Xの修整を受ける。Xはボード上のエネルギー化ジェムの総数に等しい。</v>
      </c>
      <c r="S360" s="14"/>
      <c r="T360" s="14"/>
      <c r="U360" s="14"/>
      <c r="V360" s="15"/>
      <c r="W360" s="19"/>
      <c r="X360" s="11"/>
      <c r="Y360" s="11"/>
      <c r="Z360" s="11"/>
      <c r="AA360" s="33"/>
      <c r="AC360" s="31"/>
      <c r="AD360" s="31"/>
      <c r="BF360" s="12" t="s">
        <v>0</v>
      </c>
    </row>
    <row r="361" spans="1:58">
      <c r="A361" s="3" t="str">
        <f t="shared" si="59"/>
        <v>|テキスト|&gt;|&gt;|&gt;|&gt;|トランプル&amp;br;超過1：あなたのターン終了時まで、このクリーチャーは+X/+Xの修整を受ける。Xはボード上のエネルギー化ジェムの総数に等しい。|</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トランプル&amp;br;超過1：あなたのターン終了時まで、このクリーチャーは+X/+Xの修整を受ける。Xはボード上のエネルギー化ジェムの総数に等しい。</v>
      </c>
      <c r="O361" s="3" t="s">
        <v>83</v>
      </c>
      <c r="Q361" s="17" t="s">
        <v>27</v>
      </c>
      <c r="R361" s="13" t="str">
        <f>INDEX(BE:BE,W356+1)</f>
        <v>Overload 1: This creature gets +X/+X until the end of your turn, where X is the amount of Energized gems on the board.</v>
      </c>
      <c r="S361" s="14" t="s">
        <v>324</v>
      </c>
      <c r="T361" s="13" t="str">
        <f>IF(X361="","",X361&amp;IF(Y361="",""," "&amp;Y361)&amp;IF(Z361="",""," "&amp;Z361)&amp;IF(AA361="",""," "&amp;AA361))</f>
        <v>Trample  </v>
      </c>
      <c r="U361" s="14"/>
      <c r="V361" s="15"/>
      <c r="W361" s="19" t="s">
        <v>116</v>
      </c>
      <c r="X361" s="12" t="str">
        <f t="shared" ref="X361:AA361" si="65">IF(ISERROR(IF(LEN(X360)&gt;1,X360,VLOOKUP(X359,$AC:$AD,2,FALSE))),"",IF(LEN(X360)&gt;1,X360,VLOOKUP(X359,$AC:$AD,2,FALSE)))</f>
        <v>Trample</v>
      </c>
      <c r="Y361" s="12" t="str">
        <f t="shared" si="65"/>
        <v/>
      </c>
      <c r="Z361" s="12" t="str">
        <f t="shared" si="65"/>
        <v/>
      </c>
      <c r="AA361" s="12" t="str">
        <f t="shared" si="65"/>
        <v> </v>
      </c>
      <c r="AC361" s="31"/>
      <c r="AD361" s="31"/>
      <c r="BF361" s="12" t="s">
        <v>0</v>
      </c>
    </row>
    <row r="362" spans="1:58">
      <c r="A362" s="3" t="str">
        <f t="shared" si="59"/>
        <v>|英テキスト|&gt;|&gt;|&gt;|&gt;|Trample  &amp;br;Overload 1: This creature gets +X/+X until the end of your turn, where X is the amount of Energized gems on the board.|</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Trample  &amp;br;Overload 1: This creature gets +X/+X until the end of your turn, where X is the amount of Energized gems on the board.</v>
      </c>
      <c r="O362" s="3" t="s">
        <v>83</v>
      </c>
      <c r="Q362" s="12" t="s">
        <v>18</v>
      </c>
      <c r="R362" s="13" t="str">
        <f>IF(INDEX(AX:AX,W356+1)="",0,INDEX(AX:AX,W356+1)&amp;"/"&amp;INDEX(AY:AY,W356+1))</f>
        <v>2/2</v>
      </c>
      <c r="S362" s="14"/>
      <c r="T362" s="14"/>
      <c r="U362" s="14"/>
      <c r="V362" s="15"/>
      <c r="W362" s="19"/>
      <c r="X362" s="12"/>
      <c r="Y362" s="31"/>
      <c r="Z362" s="31"/>
      <c r="AA362" s="32"/>
      <c r="AC362" s="31"/>
      <c r="AD362" s="31"/>
      <c r="BF362" s="12" t="s">
        <v>0</v>
      </c>
    </row>
    <row r="363" spans="1:58">
      <c r="A363" s="3" t="str">
        <f t="shared" si="59"/>
        <v>|PT|&gt;|2/2|シールド数|&gt;||</v>
      </c>
      <c r="B363" s="3" t="s">
        <v>0</v>
      </c>
      <c r="C363" s="3" t="s">
        <v>83</v>
      </c>
      <c r="D363" s="3" t="s">
        <v>18</v>
      </c>
      <c r="E363" s="3" t="s">
        <v>83</v>
      </c>
      <c r="F363" s="3" t="s">
        <v>115</v>
      </c>
      <c r="G363" s="3" t="s">
        <v>83</v>
      </c>
      <c r="H363" s="3" t="str">
        <f>IF(R362=0,"",R362)</f>
        <v>2/2</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赤</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59"/>
        <v>|色|赤|レアリティ||マナコスト||</v>
      </c>
      <c r="B372" s="3" t="s">
        <v>0</v>
      </c>
      <c r="C372" s="3" t="s">
        <v>83</v>
      </c>
      <c r="D372" s="7" t="s">
        <v>6</v>
      </c>
      <c r="E372" s="3" t="s">
        <v>83</v>
      </c>
      <c r="F372" s="3" t="str">
        <f>IF(R371=0,"",R371)</f>
        <v>赤</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59"/>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59"/>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67">IF(ISERROR(IF(LEN(X373)&gt;1,X373,VLOOKUP(X372,$AC:$AD,2,FALSE))),"",IF(LEN(X373)&gt;1,X373,VLOOKUP(X372,$AC:$AD,2,FALSE)))</f>
        <v/>
      </c>
      <c r="Y374" s="12" t="str">
        <f t="shared" si="67"/>
        <v/>
      </c>
      <c r="Z374" s="12" t="str">
        <f t="shared" si="67"/>
        <v/>
      </c>
      <c r="AA374" s="12" t="str">
        <f t="shared" si="67"/>
        <v> </v>
      </c>
      <c r="AC374" s="31"/>
      <c r="AD374" s="31"/>
      <c r="BF374" s="12" t="s">
        <v>0</v>
      </c>
    </row>
    <row r="375" spans="1:58">
      <c r="A375" s="3" t="str">
        <f t="shared" si="59"/>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59"/>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赤</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59"/>
        <v>|色|赤|レアリティ||マナコスト||</v>
      </c>
      <c r="B385" s="3" t="s">
        <v>0</v>
      </c>
      <c r="C385" s="3" t="s">
        <v>83</v>
      </c>
      <c r="D385" s="7" t="s">
        <v>6</v>
      </c>
      <c r="E385" s="3" t="s">
        <v>83</v>
      </c>
      <c r="F385" s="3" t="str">
        <f>IF(R384=0,"",R384)</f>
        <v>赤</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59"/>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59"/>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赤</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0"/>
        <v>|色|赤|レアリティ||マナコスト||</v>
      </c>
      <c r="B398" s="3" t="s">
        <v>0</v>
      </c>
      <c r="C398" s="3" t="s">
        <v>83</v>
      </c>
      <c r="D398" s="7" t="s">
        <v>6</v>
      </c>
      <c r="E398" s="3" t="s">
        <v>83</v>
      </c>
      <c r="F398" s="3" t="str">
        <f>IF(R397=0,"",R397)</f>
        <v>赤</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0"/>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0"/>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赤</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0"/>
        <v>|色|赤|レアリティ||マナコスト||</v>
      </c>
      <c r="B411" s="3" t="s">
        <v>0</v>
      </c>
      <c r="C411" s="3" t="s">
        <v>83</v>
      </c>
      <c r="D411" s="7" t="s">
        <v>6</v>
      </c>
      <c r="E411" s="3" t="s">
        <v>83</v>
      </c>
      <c r="F411" s="3" t="str">
        <f>IF(R410=0,"",R410)</f>
        <v>赤</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0"/>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0"/>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4">IF(ISERROR(IF(LEN(X412)&gt;1,X412,VLOOKUP(X411,$AC:$AD,2,FALSE))),"",IF(LEN(X412)&gt;1,X412,VLOOKUP(X411,$AC:$AD,2,FALSE)))</f>
        <v/>
      </c>
      <c r="Y413" s="12" t="str">
        <f t="shared" si="74"/>
        <v/>
      </c>
      <c r="Z413" s="12" t="str">
        <f t="shared" si="74"/>
        <v/>
      </c>
      <c r="AA413" s="12" t="str">
        <f t="shared" si="74"/>
        <v> </v>
      </c>
      <c r="AC413" s="31"/>
      <c r="AD413" s="31"/>
      <c r="BF413" s="12" t="s">
        <v>0</v>
      </c>
    </row>
    <row r="414" spans="1:58">
      <c r="A414" s="3" t="str">
        <f t="shared" si="70"/>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0"/>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赤</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0"/>
        <v>|色|赤|レアリティ||マナコスト||</v>
      </c>
      <c r="B424" s="3" t="s">
        <v>0</v>
      </c>
      <c r="C424" s="3" t="s">
        <v>83</v>
      </c>
      <c r="D424" s="7" t="s">
        <v>6</v>
      </c>
      <c r="E424" s="3" t="s">
        <v>83</v>
      </c>
      <c r="F424" s="3" t="str">
        <f>IF(R423=0,"",R423)</f>
        <v>赤</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0"/>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0"/>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6">IF(ISERROR(IF(LEN(X425)&gt;1,X425,VLOOKUP(X424,$AC:$AD,2,FALSE))),"",IF(LEN(X425)&gt;1,X425,VLOOKUP(X424,$AC:$AD,2,FALSE)))</f>
        <v/>
      </c>
      <c r="Y426" s="12" t="str">
        <f t="shared" si="76"/>
        <v/>
      </c>
      <c r="Z426" s="12" t="str">
        <f t="shared" si="76"/>
        <v/>
      </c>
      <c r="AA426" s="12" t="str">
        <f t="shared" si="76"/>
        <v> </v>
      </c>
      <c r="AC426" s="31"/>
      <c r="AD426" s="31"/>
      <c r="BF426" s="12" t="s">
        <v>0</v>
      </c>
    </row>
    <row r="427" spans="1:58">
      <c r="A427" s="3" t="str">
        <f t="shared" si="70"/>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0"/>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赤</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0"/>
        <v>|色|赤|レアリティ||マナコスト||</v>
      </c>
      <c r="B437" s="3" t="s">
        <v>0</v>
      </c>
      <c r="C437" s="3" t="s">
        <v>83</v>
      </c>
      <c r="D437" s="7" t="s">
        <v>6</v>
      </c>
      <c r="E437" s="3" t="s">
        <v>83</v>
      </c>
      <c r="F437" s="3" t="str">
        <f>IF(R436=0,"",R436)</f>
        <v>赤</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0"/>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0"/>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78">IF(ISERROR(IF(LEN(X438)&gt;1,X438,VLOOKUP(X437,$AC:$AD,2,FALSE))),"",IF(LEN(X438)&gt;1,X438,VLOOKUP(X437,$AC:$AD,2,FALSE)))</f>
        <v/>
      </c>
      <c r="Y439" s="12" t="str">
        <f t="shared" si="78"/>
        <v/>
      </c>
      <c r="Z439" s="12" t="str">
        <f t="shared" si="78"/>
        <v/>
      </c>
      <c r="AA439" s="12" t="str">
        <f t="shared" si="78"/>
        <v> </v>
      </c>
      <c r="AC439" s="31"/>
      <c r="AD439" s="31"/>
      <c r="BF439" s="12" t="s">
        <v>0</v>
      </c>
    </row>
    <row r="440" spans="1:58">
      <c r="A440" s="3" t="str">
        <f t="shared" si="70"/>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0"/>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赤</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0"/>
        <v>|色|赤|レアリティ||マナコスト||</v>
      </c>
      <c r="B450" s="3" t="s">
        <v>0</v>
      </c>
      <c r="C450" s="3" t="s">
        <v>83</v>
      </c>
      <c r="D450" s="7" t="s">
        <v>6</v>
      </c>
      <c r="E450" s="3" t="s">
        <v>83</v>
      </c>
      <c r="F450" s="3" t="str">
        <f>IF(R449=0,"",R449)</f>
        <v>赤</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0"/>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0"/>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0">IF(ISERROR(IF(LEN(X451)&gt;1,X451,VLOOKUP(X450,$AC:$AD,2,FALSE))),"",IF(LEN(X451)&gt;1,X451,VLOOKUP(X450,$AC:$AD,2,FALSE)))</f>
        <v/>
      </c>
      <c r="Y452" s="12" t="str">
        <f t="shared" si="80"/>
        <v/>
      </c>
      <c r="Z452" s="12" t="str">
        <f t="shared" si="80"/>
        <v/>
      </c>
      <c r="AA452" s="12" t="str">
        <f t="shared" si="80"/>
        <v> </v>
      </c>
      <c r="AC452" s="31"/>
      <c r="AD452" s="31"/>
      <c r="BF452" s="12" t="s">
        <v>0</v>
      </c>
    </row>
    <row r="453" spans="1:58">
      <c r="A453" s="3" t="str">
        <f t="shared" si="70"/>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赤</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1"/>
        <v>|色|赤|レアリティ||マナコスト||</v>
      </c>
      <c r="B463" s="3" t="s">
        <v>0</v>
      </c>
      <c r="C463" s="3" t="s">
        <v>83</v>
      </c>
      <c r="D463" s="7" t="s">
        <v>6</v>
      </c>
      <c r="E463" s="3" t="s">
        <v>83</v>
      </c>
      <c r="F463" s="3" t="str">
        <f>IF(R462=0,"",R462)</f>
        <v>赤</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1"/>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1"/>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3">IF(ISERROR(IF(LEN(X464)&gt;1,X464,VLOOKUP(X463,$AC:$AD,2,FALSE))),"",IF(LEN(X464)&gt;1,X464,VLOOKUP(X463,$AC:$AD,2,FALSE)))</f>
        <v/>
      </c>
      <c r="Y465" s="12" t="str">
        <f t="shared" si="83"/>
        <v/>
      </c>
      <c r="Z465" s="12" t="str">
        <f t="shared" si="83"/>
        <v/>
      </c>
      <c r="AA465" s="12" t="str">
        <f t="shared" si="83"/>
        <v> </v>
      </c>
      <c r="AC465" s="31"/>
      <c r="AD465" s="31"/>
      <c r="BF465" s="12" t="s">
        <v>0</v>
      </c>
    </row>
    <row r="466" spans="1:58">
      <c r="A466" s="3" t="str">
        <f t="shared" si="81"/>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1"/>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赤</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1"/>
        <v>|色|赤|レアリティ||マナコスト||</v>
      </c>
      <c r="B476" s="3" t="s">
        <v>0</v>
      </c>
      <c r="C476" s="3" t="s">
        <v>83</v>
      </c>
      <c r="D476" s="7" t="s">
        <v>6</v>
      </c>
      <c r="E476" s="3" t="s">
        <v>83</v>
      </c>
      <c r="F476" s="3" t="str">
        <f>IF(R475=0,"",R475)</f>
        <v>赤</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1"/>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1"/>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1"/>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赤</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1"/>
        <v>|色|赤|レアリティ||マナコスト||</v>
      </c>
      <c r="B489" s="3" t="s">
        <v>0</v>
      </c>
      <c r="C489" s="3" t="s">
        <v>83</v>
      </c>
      <c r="D489" s="7" t="s">
        <v>6</v>
      </c>
      <c r="E489" s="3" t="s">
        <v>83</v>
      </c>
      <c r="F489" s="3" t="str">
        <f>IF(R488=0,"",R488)</f>
        <v>赤</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1"/>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1"/>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87">IF(ISERROR(IF(LEN(X490)&gt;1,X490,VLOOKUP(X489,$AC:$AD,2,FALSE))),"",IF(LEN(X490)&gt;1,X490,VLOOKUP(X489,$AC:$AD,2,FALSE)))</f>
        <v/>
      </c>
      <c r="Y491" s="12" t="str">
        <f t="shared" si="87"/>
        <v/>
      </c>
      <c r="Z491" s="12" t="str">
        <f t="shared" si="87"/>
        <v/>
      </c>
      <c r="AA491" s="12" t="str">
        <f t="shared" si="87"/>
        <v> </v>
      </c>
      <c r="AC491" s="31"/>
      <c r="AD491" s="31"/>
      <c r="BF491" s="12" t="s">
        <v>0</v>
      </c>
    </row>
    <row r="492" spans="1:58">
      <c r="A492" s="3" t="str">
        <f t="shared" si="81"/>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1"/>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赤</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1"/>
        <v>|色|赤|レアリティ||マナコスト||</v>
      </c>
      <c r="B502" s="3" t="s">
        <v>0</v>
      </c>
      <c r="C502" s="3" t="s">
        <v>83</v>
      </c>
      <c r="D502" s="7" t="s">
        <v>6</v>
      </c>
      <c r="E502" s="3" t="s">
        <v>83</v>
      </c>
      <c r="F502" s="3" t="str">
        <f>IF(R501=0,"",R501)</f>
        <v>赤</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1"/>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1"/>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1"/>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赤</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1"/>
        <v>|色|赤|レアリティ||マナコスト||</v>
      </c>
      <c r="B515" s="3" t="s">
        <v>0</v>
      </c>
      <c r="C515" s="3" t="s">
        <v>83</v>
      </c>
      <c r="D515" s="7" t="s">
        <v>6</v>
      </c>
      <c r="E515" s="3" t="s">
        <v>83</v>
      </c>
      <c r="F515" s="3" t="str">
        <f>IF(R514=0,"",R514)</f>
        <v>赤</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1"/>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1"/>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2"/>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赤</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2"/>
        <v>|色|赤|レアリティ||マナコスト||</v>
      </c>
      <c r="B528" s="3" t="s">
        <v>0</v>
      </c>
      <c r="C528" s="3" t="s">
        <v>83</v>
      </c>
      <c r="D528" s="7" t="s">
        <v>6</v>
      </c>
      <c r="E528" s="3" t="s">
        <v>83</v>
      </c>
      <c r="F528" s="3" t="str">
        <f>IF(R527=0,"",R527)</f>
        <v>赤</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2"/>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2"/>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赤</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2"/>
        <v>|色|赤|レアリティ||マナコスト||</v>
      </c>
      <c r="B541" s="3" t="s">
        <v>0</v>
      </c>
      <c r="C541" s="3" t="s">
        <v>83</v>
      </c>
      <c r="D541" s="7" t="s">
        <v>6</v>
      </c>
      <c r="E541" s="3" t="s">
        <v>83</v>
      </c>
      <c r="F541" s="3" t="str">
        <f>IF(R540=0,"",R540)</f>
        <v>赤</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2"/>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2"/>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6">IF(ISERROR(IF(LEN(X542)&gt;1,X542,VLOOKUP(X541,$AC:$AD,2,FALSE))),"",IF(LEN(X542)&gt;1,X542,VLOOKUP(X541,$AC:$AD,2,FALSE)))</f>
        <v/>
      </c>
      <c r="Y543" s="12" t="str">
        <f t="shared" si="96"/>
        <v/>
      </c>
      <c r="Z543" s="12" t="str">
        <f t="shared" si="96"/>
        <v/>
      </c>
      <c r="AA543" s="12" t="str">
        <f t="shared" si="96"/>
        <v> </v>
      </c>
      <c r="AC543" s="31"/>
      <c r="AD543" s="31"/>
      <c r="BF543" s="12" t="s">
        <v>0</v>
      </c>
    </row>
    <row r="544" spans="1:58">
      <c r="A544" s="3" t="str">
        <f t="shared" si="92"/>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2"/>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赤</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2"/>
        <v>|色|赤|レアリティ||マナコスト||</v>
      </c>
      <c r="B554" s="3" t="s">
        <v>0</v>
      </c>
      <c r="C554" s="3" t="s">
        <v>83</v>
      </c>
      <c r="D554" s="7" t="s">
        <v>6</v>
      </c>
      <c r="E554" s="3" t="s">
        <v>83</v>
      </c>
      <c r="F554" s="3" t="str">
        <f>IF(R553=0,"",R553)</f>
        <v>赤</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2"/>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2"/>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2"/>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赤</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2"/>
        <v>|色|赤|レアリティ||マナコスト||</v>
      </c>
      <c r="B567" s="3" t="s">
        <v>0</v>
      </c>
      <c r="C567" s="3" t="s">
        <v>83</v>
      </c>
      <c r="D567" s="7" t="s">
        <v>6</v>
      </c>
      <c r="E567" s="3" t="s">
        <v>83</v>
      </c>
      <c r="F567" s="3" t="str">
        <f>IF(R566=0,"",R566)</f>
        <v>赤</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2"/>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2"/>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赤</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|色|赤|レアリティ||マナコスト||</v>
      </c>
      <c r="B580" s="3" t="s">
        <v>0</v>
      </c>
      <c r="C580" s="3" t="s">
        <v>83</v>
      </c>
      <c r="D580" s="7" t="s">
        <v>6</v>
      </c>
      <c r="E580" s="3" t="s">
        <v>83</v>
      </c>
      <c r="F580" s="3" t="str">
        <f>IF(R579=0,"",R579)</f>
        <v>赤</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赤</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|色|赤|レアリティ||マナコスト||</v>
      </c>
      <c r="B593" s="3" t="s">
        <v>0</v>
      </c>
      <c r="C593" s="3" t="s">
        <v>83</v>
      </c>
      <c r="D593" s="7" t="s">
        <v>6</v>
      </c>
      <c r="E593" s="3" t="s">
        <v>83</v>
      </c>
      <c r="F593" s="3" t="str">
        <f>IF(R592=0,"",R592)</f>
        <v>赤</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赤</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|色|赤|レアリティ||マナコスト||</v>
      </c>
      <c r="B606" s="3" t="s">
        <v>0</v>
      </c>
      <c r="C606" s="3" t="s">
        <v>83</v>
      </c>
      <c r="D606" s="7" t="s">
        <v>6</v>
      </c>
      <c r="E606" s="3" t="s">
        <v>83</v>
      </c>
      <c r="F606" s="3" t="str">
        <f>IF(R605=0,"",R605)</f>
        <v>赤</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赤</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|色|赤|レアリティ||マナコスト||</v>
      </c>
      <c r="B619" s="3" t="s">
        <v>0</v>
      </c>
      <c r="C619" s="3" t="s">
        <v>83</v>
      </c>
      <c r="D619" s="7" t="s">
        <v>6</v>
      </c>
      <c r="E619" s="3" t="s">
        <v>83</v>
      </c>
      <c r="F619" s="3" t="str">
        <f>IF(R618=0,"",R618)</f>
        <v>赤</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赤</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|色|赤|レアリティ||マナコスト||</v>
      </c>
      <c r="B632" s="3" t="s">
        <v>0</v>
      </c>
      <c r="C632" s="3" t="s">
        <v>83</v>
      </c>
      <c r="D632" s="7" t="s">
        <v>6</v>
      </c>
      <c r="E632" s="3" t="s">
        <v>83</v>
      </c>
      <c r="F632" s="3" t="str">
        <f>IF(R631=0,"",R631)</f>
        <v>赤</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赤</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|色|赤|レアリティ||マナコスト||</v>
      </c>
      <c r="B645" s="3" t="s">
        <v>0</v>
      </c>
      <c r="C645" s="3" t="s">
        <v>83</v>
      </c>
      <c r="D645" s="7" t="s">
        <v>6</v>
      </c>
      <c r="E645" s="3" t="s">
        <v>83</v>
      </c>
      <c r="F645" s="3" t="str">
        <f>IF(R644=0,"",R644)</f>
        <v>赤</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Y37" sqref="Y37"/>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43</v>
      </c>
      <c r="AG2" s="4" t="s">
        <v>31</v>
      </c>
      <c r="AH2" s="4"/>
      <c r="AI2" s="4">
        <v>11</v>
      </c>
      <c r="AJ2" s="4" t="s">
        <v>714</v>
      </c>
      <c r="AK2" s="4" t="s">
        <v>343</v>
      </c>
      <c r="AL2" s="4" t="s">
        <v>34</v>
      </c>
      <c r="AM2" s="4"/>
      <c r="AN2" s="4" t="s">
        <v>715</v>
      </c>
      <c r="AO2" s="4" t="s">
        <v>36</v>
      </c>
      <c r="AP2" s="4"/>
      <c r="AQ2" s="4" t="s">
        <v>144</v>
      </c>
      <c r="AR2" s="4" t="s">
        <v>62</v>
      </c>
      <c r="AS2" s="4"/>
      <c r="AT2" s="40">
        <v>42738</v>
      </c>
      <c r="AU2" s="4"/>
      <c r="AV2" s="4"/>
      <c r="AW2" s="4"/>
      <c r="AX2" s="4">
        <v>1</v>
      </c>
      <c r="AY2" s="4">
        <v>3</v>
      </c>
      <c r="AZ2" s="4" t="str">
        <f t="shared" ref="AZ2:AZ51" si="0">LEFT(AQ2,2)</f>
        <v>到達</v>
      </c>
      <c r="BA2" s="4" t="str">
        <f t="shared" ref="BA2:BA51" si="1">IF(ISERROR(FIND(" ",AQ2)),"",MID(AQ2,FIND(" ",AQ2)+1,2))</f>
        <v/>
      </c>
      <c r="BB2" s="4" t="str">
        <f t="shared" ref="BB2:BB51" si="2">IF(LEN(BA2)&gt;1,IF(ISERROR(FIND(" ",AQ2,FIND(" ",AQ2)+1)),"",MID(AQ2,FIND(" ",AQ2)+4,2)),"")</f>
        <v/>
      </c>
      <c r="BC2" s="4"/>
      <c r="BD2" s="4" t="str">
        <f t="shared" ref="BD2:BD51" si="3">IF(AQ2="","",AQ2&amp;IF(AR2="","","&amp;br;"&amp;AR2)&amp;IF(AS2="","","&amp;br;"&amp;AS2))</f>
        <v>到達&amp;br;このクリーチャーが戦場に出たとき、製造1を行う。</v>
      </c>
      <c r="BE2" s="33" t="str">
        <f>IF(AK2="","",VLOOKUP(AK2,BH:BJ,3,FALSE))</f>
        <v>When this creature enters the battlefield, Fabricate 1.</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43</v>
      </c>
      <c r="AG3" s="4" t="s">
        <v>31</v>
      </c>
      <c r="AH3" s="4"/>
      <c r="AI3" s="4">
        <v>8</v>
      </c>
      <c r="AJ3" s="4" t="s">
        <v>716</v>
      </c>
      <c r="AK3" s="4" t="s">
        <v>357</v>
      </c>
      <c r="AL3" s="4" t="s">
        <v>34</v>
      </c>
      <c r="AM3" s="4"/>
      <c r="AN3" s="4" t="s">
        <v>715</v>
      </c>
      <c r="AO3" s="4" t="s">
        <v>717</v>
      </c>
      <c r="AP3" s="4"/>
      <c r="AQ3" s="4" t="s">
        <v>70</v>
      </c>
      <c r="AR3" s="4"/>
      <c r="AS3" s="4"/>
      <c r="AT3" s="40">
        <v>42737</v>
      </c>
      <c r="AU3" s="4"/>
      <c r="AV3" s="4"/>
      <c r="AW3" s="4"/>
      <c r="AX3" s="4">
        <v>1</v>
      </c>
      <c r="AY3" s="4">
        <v>2</v>
      </c>
      <c r="AZ3" s="4" t="str">
        <f t="shared" si="0"/>
        <v>この</v>
      </c>
      <c r="BA3" s="4" t="str">
        <f t="shared" si="1"/>
        <v/>
      </c>
      <c r="BB3" s="4" t="str">
        <f t="shared" si="2"/>
        <v/>
      </c>
      <c r="BC3" s="4"/>
      <c r="BD3" s="4" t="str">
        <f t="shared" si="3"/>
        <v>このクリーチャーが戦場に出たとき、あなたがコントロールするクリーチャー1体を対象とする。それはは+1/+1の修整を受ける。</v>
      </c>
      <c r="BE3" s="33" t="str">
        <f>IF(AK3="","",VLOOKUP(AK3,BH:BJ,3,FALSE))</f>
        <v>When this creature enters the battlefield, target creature you control gets +1/+1.</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43</v>
      </c>
      <c r="AG4" s="4" t="s">
        <v>31</v>
      </c>
      <c r="AH4" s="4"/>
      <c r="AI4" s="4">
        <v>9</v>
      </c>
      <c r="AJ4" s="4" t="s">
        <v>718</v>
      </c>
      <c r="AK4" s="4" t="s">
        <v>418</v>
      </c>
      <c r="AL4" s="4" t="s">
        <v>34</v>
      </c>
      <c r="AM4" s="4"/>
      <c r="AN4" s="4" t="s">
        <v>715</v>
      </c>
      <c r="AO4" s="4" t="s">
        <v>36</v>
      </c>
      <c r="AP4" s="4"/>
      <c r="AQ4" s="4" t="s">
        <v>712</v>
      </c>
      <c r="AR4" s="4" t="s">
        <v>62</v>
      </c>
      <c r="AS4" s="4"/>
      <c r="AT4" s="40">
        <v>42768</v>
      </c>
      <c r="AU4" s="4"/>
      <c r="AV4" s="4"/>
      <c r="AW4" s="4"/>
      <c r="AX4" s="4">
        <v>2</v>
      </c>
      <c r="AY4" s="4">
        <v>2</v>
      </c>
      <c r="AZ4" s="4" t="str">
        <f t="shared" si="0"/>
        <v>トラ</v>
      </c>
      <c r="BA4" s="4" t="str">
        <f t="shared" si="1"/>
        <v/>
      </c>
      <c r="BB4" s="4" t="str">
        <f t="shared" si="2"/>
        <v/>
      </c>
      <c r="BC4" s="4"/>
      <c r="BD4" s="4" t="str">
        <f t="shared" si="3"/>
        <v>トランプル&amp;br;このクリーチャーが戦場に出たとき、製造1を行う。</v>
      </c>
      <c r="BE4" s="33" t="str">
        <f>IF(AK4="","",VLOOKUP(AK4,BH:BJ,3,FALSE))</f>
        <v>When this creature enters the battlefield, Fabricate 1.</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43</v>
      </c>
      <c r="AG5" s="4" t="s">
        <v>31</v>
      </c>
      <c r="AH5" s="4"/>
      <c r="AI5" s="4">
        <v>11</v>
      </c>
      <c r="AJ5" s="4" t="s">
        <v>719</v>
      </c>
      <c r="AK5" s="4" t="s">
        <v>441</v>
      </c>
      <c r="AL5" s="4" t="s">
        <v>34</v>
      </c>
      <c r="AM5" s="4"/>
      <c r="AN5" s="4" t="s">
        <v>720</v>
      </c>
      <c r="AO5" s="4"/>
      <c r="AP5" s="4"/>
      <c r="AQ5" s="4" t="s">
        <v>712</v>
      </c>
      <c r="AR5" s="4" t="s">
        <v>51</v>
      </c>
      <c r="AS5" s="4" t="s">
        <v>721</v>
      </c>
      <c r="AT5" s="40">
        <v>42768</v>
      </c>
      <c r="AU5" s="4"/>
      <c r="AV5" s="4"/>
      <c r="AW5" s="4"/>
      <c r="AX5" s="4">
        <v>2</v>
      </c>
      <c r="AY5" s="4">
        <v>2</v>
      </c>
      <c r="AZ5" s="4" t="str">
        <f t="shared" si="0"/>
        <v>トラ</v>
      </c>
      <c r="BA5" s="4" t="str">
        <f t="shared" si="1"/>
        <v/>
      </c>
      <c r="BB5" s="4" t="str">
        <f t="shared" si="2"/>
        <v/>
      </c>
      <c r="BC5" s="4"/>
      <c r="BD5" s="4" t="str">
        <f t="shared" si="3"/>
        <v>トランプル&amp;br;このクリーチャーが戦場に出たとき、エネルギー化2を行う。&amp;br;超過1：あなたのターン終了時まで、このクリーチャーは+2/+2の修整を受ける。</v>
      </c>
      <c r="BE5" s="33" t="str">
        <f>IF(AK5="","",VLOOKUP(AK5,BH:BJ,3,FALSE))</f>
        <v>When this creature enters the battlefield, Energize 2.&amp;br;Overload 1: This creature gets +2/+2 until the end of your turn.</v>
      </c>
      <c r="BF5" s="12" t="s">
        <v>0</v>
      </c>
      <c r="BG5" s="3">
        <v>4</v>
      </c>
      <c r="BH5" s="3" t="s">
        <v>71</v>
      </c>
      <c r="BI5" s="3" t="s">
        <v>39</v>
      </c>
      <c r="BJ5" s="3" t="s">
        <v>72</v>
      </c>
    </row>
    <row r="6" spans="1:62">
      <c r="A6" s="3" t="str">
        <f t="shared" ref="A6:A69" si="4">CONCATENATE(C6,D6,E6,F6,G6,H6,I6,J6,K6,L6,M6,N6,O6,P6)</f>
        <v>*高峰の職工/Highspire Artisan</v>
      </c>
      <c r="B6" s="3" t="s">
        <v>0</v>
      </c>
      <c r="C6" s="3" t="str">
        <f>"*"&amp;R6&amp;"/"&amp;T6</f>
        <v>*高峰の職工/Highspire Artisan</v>
      </c>
      <c r="Q6" s="12" t="s">
        <v>9</v>
      </c>
      <c r="R6" s="13" t="str">
        <f>INDEX(AJ:AJ,W5+1)</f>
        <v>高峰の職工</v>
      </c>
      <c r="S6" s="14" t="s">
        <v>10</v>
      </c>
      <c r="T6" s="13" t="str">
        <f>INDEX(AK:AK,W5+1)</f>
        <v>Highspire Artisan</v>
      </c>
      <c r="U6" s="14"/>
      <c r="V6" s="15"/>
      <c r="W6" s="16"/>
      <c r="X6" s="12"/>
      <c r="Y6" s="31"/>
      <c r="Z6" s="31"/>
      <c r="AA6" s="32"/>
      <c r="AB6" s="3" t="s">
        <v>73</v>
      </c>
      <c r="AC6" s="3" t="s">
        <v>74</v>
      </c>
      <c r="AD6" s="19" t="s">
        <v>75</v>
      </c>
      <c r="AE6" s="27">
        <v>5</v>
      </c>
      <c r="AF6" s="28" t="s">
        <v>43</v>
      </c>
      <c r="AG6" s="4" t="s">
        <v>31</v>
      </c>
      <c r="AH6" s="4"/>
      <c r="AI6" s="4">
        <v>8</v>
      </c>
      <c r="AJ6" s="4" t="s">
        <v>722</v>
      </c>
      <c r="AK6" s="4" t="s">
        <v>447</v>
      </c>
      <c r="AL6" s="4" t="s">
        <v>34</v>
      </c>
      <c r="AM6" s="4"/>
      <c r="AN6" s="4" t="s">
        <v>715</v>
      </c>
      <c r="AO6" s="4" t="s">
        <v>717</v>
      </c>
      <c r="AP6" s="4"/>
      <c r="AQ6" s="4" t="s">
        <v>521</v>
      </c>
      <c r="AR6" s="4"/>
      <c r="AS6" s="4"/>
      <c r="AT6" s="40">
        <v>42767</v>
      </c>
      <c r="AU6" s="4"/>
      <c r="AV6" s="4"/>
      <c r="AW6" s="4"/>
      <c r="AX6" s="4">
        <v>2</v>
      </c>
      <c r="AY6" s="4">
        <v>1</v>
      </c>
      <c r="AZ6" s="4" t="str">
        <f t="shared" si="0"/>
        <v>この</v>
      </c>
      <c r="BA6" s="4" t="str">
        <f t="shared" si="1"/>
        <v/>
      </c>
      <c r="BB6" s="4" t="str">
        <f t="shared" si="2"/>
        <v/>
      </c>
      <c r="BC6" s="4"/>
      <c r="BD6" s="4" t="str">
        <f t="shared" si="3"/>
        <v>このクリーチャーが戦場に出たとき、エネルギー化3を行う。</v>
      </c>
      <c r="BE6" s="33" t="str">
        <f>IF(AK6="","",VLOOKUP(AK6,BH:BJ,3,FALSE))</f>
        <v>When this creature enters the battlefield, Energize 3.</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緑</v>
      </c>
      <c r="S7" s="18" t="s">
        <v>7</v>
      </c>
      <c r="T7" s="13" t="str">
        <f>INDEX(AG:AG,W5+1)</f>
        <v>コモン</v>
      </c>
      <c r="U7" s="18" t="s">
        <v>8</v>
      </c>
      <c r="V7" s="13">
        <f>INDEX(AI:AI,W5+1)</f>
        <v>11</v>
      </c>
      <c r="W7" s="19"/>
      <c r="X7" s="13" t="str">
        <f>INDEX(AQ:AQ,W5+1)</f>
        <v>到達</v>
      </c>
      <c r="Y7" s="31"/>
      <c r="Z7" s="31"/>
      <c r="AA7" s="32"/>
      <c r="AB7" s="3" t="s">
        <v>85</v>
      </c>
      <c r="AC7" s="3" t="s">
        <v>86</v>
      </c>
      <c r="AD7" s="19" t="s">
        <v>87</v>
      </c>
      <c r="AE7" s="27">
        <v>6</v>
      </c>
      <c r="AF7" s="28" t="s">
        <v>43</v>
      </c>
      <c r="AG7" s="4" t="s">
        <v>31</v>
      </c>
      <c r="AH7" s="4"/>
      <c r="AI7" s="4">
        <v>11</v>
      </c>
      <c r="AJ7" s="4" t="s">
        <v>723</v>
      </c>
      <c r="AK7" s="4" t="s">
        <v>487</v>
      </c>
      <c r="AL7" s="4" t="s">
        <v>34</v>
      </c>
      <c r="AM7" s="4"/>
      <c r="AN7" s="4" t="s">
        <v>724</v>
      </c>
      <c r="AO7" s="4"/>
      <c r="AP7" s="4"/>
      <c r="AQ7" s="4" t="s">
        <v>79</v>
      </c>
      <c r="AR7" s="4" t="s">
        <v>51</v>
      </c>
      <c r="AS7" s="4" t="s">
        <v>101</v>
      </c>
      <c r="AT7" s="40">
        <v>42737</v>
      </c>
      <c r="AU7" s="4"/>
      <c r="AV7" s="4"/>
      <c r="AW7" s="4"/>
      <c r="AX7" s="4">
        <v>1</v>
      </c>
      <c r="AY7" s="4">
        <v>2</v>
      </c>
      <c r="AZ7" s="4" t="str">
        <f t="shared" si="0"/>
        <v>ディ</v>
      </c>
      <c r="BA7" s="4" t="str">
        <f t="shared" si="1"/>
        <v/>
      </c>
      <c r="BB7" s="4" t="str">
        <f t="shared" si="2"/>
        <v/>
      </c>
      <c r="BC7" s="4"/>
      <c r="BD7" s="4" t="str">
        <f t="shared" si="3"/>
        <v>ディフェンダー&amp;br;このクリーチャーが戦場に出たとき、エネルギー化2を行う。&amp;br;超過2：このクリーチャーは+1/+1の修整を受ける。</v>
      </c>
      <c r="BE7" s="33" t="str">
        <f>IF(AK7="","",VLOOKUP(AK7,BH:BJ,3,FALSE))</f>
        <v>When this creature enters the battlefield, Energize 2.&amp;br;Overload 2: This creature gets +1/+1.</v>
      </c>
      <c r="BF7" s="12" t="s">
        <v>0</v>
      </c>
      <c r="BG7" s="3">
        <v>6</v>
      </c>
      <c r="BH7" s="3" t="s">
        <v>90</v>
      </c>
      <c r="BI7" s="3" t="s">
        <v>39</v>
      </c>
      <c r="BJ7" s="3" t="s">
        <v>91</v>
      </c>
    </row>
    <row r="8" spans="1:62">
      <c r="A8" s="3" t="str">
        <f t="shared" si="4"/>
        <v>|色|緑|レアリティ|コモン|マナコスト|11|</v>
      </c>
      <c r="B8" s="3" t="s">
        <v>0</v>
      </c>
      <c r="C8" s="3" t="s">
        <v>83</v>
      </c>
      <c r="D8" s="7" t="s">
        <v>6</v>
      </c>
      <c r="E8" s="3" t="s">
        <v>83</v>
      </c>
      <c r="F8" s="3" t="str">
        <f>IF(R7=0,"",R7)</f>
        <v>緑</v>
      </c>
      <c r="G8" s="3" t="s">
        <v>83</v>
      </c>
      <c r="H8" s="7" t="s">
        <v>92</v>
      </c>
      <c r="I8" s="3" t="s">
        <v>83</v>
      </c>
      <c r="J8" s="3" t="str">
        <f>IF(T7=0,"",T7)</f>
        <v>コモン</v>
      </c>
      <c r="K8" s="3" t="s">
        <v>83</v>
      </c>
      <c r="L8" s="7" t="s">
        <v>93</v>
      </c>
      <c r="M8" s="3" t="s">
        <v>83</v>
      </c>
      <c r="N8" s="3">
        <f>IF(V7=0,"",V7)</f>
        <v>11</v>
      </c>
      <c r="O8" s="3" t="s">
        <v>83</v>
      </c>
      <c r="Q8" s="12" t="s">
        <v>11</v>
      </c>
      <c r="R8" s="13" t="str">
        <f>INDEX(AL:AL,W5+1)</f>
        <v>クリーチャー</v>
      </c>
      <c r="S8" s="18" t="s">
        <v>94</v>
      </c>
      <c r="T8" s="13" t="str">
        <f>INDEX(AN:AN,W5+1)</f>
        <v>エルフ</v>
      </c>
      <c r="U8" s="13" t="str">
        <f>INDEX(AO:AO,W5+1)</f>
        <v>工匠</v>
      </c>
      <c r="V8" s="13">
        <f>INDEX(AP:AP,W5+1)</f>
        <v>0</v>
      </c>
      <c r="W8" s="19"/>
      <c r="X8" s="13" t="str">
        <f>INDEX(AZ:AZ,W5+1)</f>
        <v>到達</v>
      </c>
      <c r="Y8" s="13" t="str">
        <f>INDEX(BA:BA,W5+1)</f>
        <v/>
      </c>
      <c r="Z8" s="13" t="str">
        <f>INDEX(BB:BB,W5+1)</f>
        <v/>
      </c>
      <c r="AA8" s="13">
        <f>INDEX(BC:BC,W5+1)</f>
        <v>0</v>
      </c>
      <c r="AB8" s="3" t="s">
        <v>95</v>
      </c>
      <c r="AC8" s="3" t="s">
        <v>96</v>
      </c>
      <c r="AD8" s="19" t="s">
        <v>97</v>
      </c>
      <c r="AE8" s="27">
        <v>7</v>
      </c>
      <c r="AF8" s="28" t="s">
        <v>43</v>
      </c>
      <c r="AG8" s="4" t="s">
        <v>31</v>
      </c>
      <c r="AH8" s="4"/>
      <c r="AI8" s="4">
        <v>8</v>
      </c>
      <c r="AJ8" s="4" t="s">
        <v>725</v>
      </c>
      <c r="AK8" s="4" t="s">
        <v>514</v>
      </c>
      <c r="AL8" s="4" t="s">
        <v>34</v>
      </c>
      <c r="AM8" s="4"/>
      <c r="AN8" s="4" t="s">
        <v>715</v>
      </c>
      <c r="AO8" s="4" t="s">
        <v>717</v>
      </c>
      <c r="AP8" s="4"/>
      <c r="AQ8" s="4" t="s">
        <v>726</v>
      </c>
      <c r="AR8" s="4"/>
      <c r="AS8" s="4"/>
      <c r="AT8" s="40">
        <v>42767</v>
      </c>
      <c r="AU8" s="4"/>
      <c r="AV8" s="4"/>
      <c r="AW8" s="4"/>
      <c r="AX8" s="4">
        <v>2</v>
      </c>
      <c r="AY8" s="4">
        <v>1</v>
      </c>
      <c r="AZ8" s="4" t="str">
        <f t="shared" si="0"/>
        <v>この</v>
      </c>
      <c r="BA8" s="4" t="str">
        <f t="shared" si="1"/>
        <v/>
      </c>
      <c r="BB8" s="4" t="str">
        <f t="shared" si="2"/>
        <v/>
      </c>
      <c r="BC8" s="4"/>
      <c r="BD8" s="4" t="str">
        <f t="shared" si="3"/>
        <v>このクリーチャーが戦場に出たとき、ジェム3個を緑ジェムに変換する。</v>
      </c>
      <c r="BE8" s="33" t="str">
        <f>IF(AK8="","",VLOOKUP(AK8,BH:BJ,3,FALSE))</f>
        <v>When this creature enters the battlefield, 3 gems are converted to green gems.</v>
      </c>
      <c r="BF8" s="12" t="s">
        <v>0</v>
      </c>
      <c r="BG8" s="3">
        <v>7</v>
      </c>
      <c r="BH8" s="3" t="s">
        <v>102</v>
      </c>
      <c r="BI8" s="3" t="s">
        <v>39</v>
      </c>
      <c r="BJ8" s="3" t="s">
        <v>103</v>
      </c>
    </row>
    <row r="9" spans="1:62">
      <c r="A9" s="3" t="str">
        <f t="shared" si="4"/>
        <v>|種別|クリーチャー|サブタイプ|エルフ|工匠||</v>
      </c>
      <c r="B9" s="3" t="s">
        <v>0</v>
      </c>
      <c r="C9" s="3" t="s">
        <v>83</v>
      </c>
      <c r="D9" s="7" t="s">
        <v>11</v>
      </c>
      <c r="E9" s="3" t="s">
        <v>83</v>
      </c>
      <c r="F9" s="3" t="str">
        <f>IF(R8=0,"",R8)</f>
        <v>クリーチャー</v>
      </c>
      <c r="G9" s="3" t="s">
        <v>83</v>
      </c>
      <c r="H9" s="7" t="s">
        <v>104</v>
      </c>
      <c r="I9" s="3" t="s">
        <v>83</v>
      </c>
      <c r="J9" s="3" t="str">
        <f>IF(T8=0,"",T8)</f>
        <v>エルフ</v>
      </c>
      <c r="K9" s="3" t="s">
        <v>83</v>
      </c>
      <c r="L9" s="3" t="str">
        <f>IF(U8=0,"",U8)</f>
        <v>工匠</v>
      </c>
      <c r="M9" s="3" t="s">
        <v>83</v>
      </c>
      <c r="N9" s="3" t="str">
        <f>IF(V8=0,"",V8)</f>
        <v/>
      </c>
      <c r="O9" s="3" t="s">
        <v>83</v>
      </c>
      <c r="Q9" s="12" t="s">
        <v>105</v>
      </c>
      <c r="R9" s="13" t="str">
        <f>INDEX(BD:BD,W5+1)</f>
        <v>到達&amp;br;このクリーチャーが戦場に出たとき、製造1を行う。</v>
      </c>
      <c r="S9" s="14"/>
      <c r="T9" s="14"/>
      <c r="U9" s="14"/>
      <c r="V9" s="15"/>
      <c r="W9" s="19"/>
      <c r="X9" s="11" t="s">
        <v>0</v>
      </c>
      <c r="Y9" s="11"/>
      <c r="Z9" s="11"/>
      <c r="AA9" s="33" t="s">
        <v>0</v>
      </c>
      <c r="AB9" s="3" t="s">
        <v>106</v>
      </c>
      <c r="AC9" s="3" t="s">
        <v>107</v>
      </c>
      <c r="AD9" s="19" t="s">
        <v>108</v>
      </c>
      <c r="AE9" s="27">
        <v>8</v>
      </c>
      <c r="AF9" s="28" t="s">
        <v>43</v>
      </c>
      <c r="AG9" s="4" t="s">
        <v>31</v>
      </c>
      <c r="AH9" s="4"/>
      <c r="AI9" s="4">
        <v>10</v>
      </c>
      <c r="AJ9" s="4" t="s">
        <v>727</v>
      </c>
      <c r="AK9" s="4" t="s">
        <v>177</v>
      </c>
      <c r="AL9" s="4" t="s">
        <v>111</v>
      </c>
      <c r="AM9" s="4"/>
      <c r="AN9" s="4"/>
      <c r="AO9" s="4"/>
      <c r="AP9" s="4"/>
      <c r="AQ9" s="4" t="s">
        <v>728</v>
      </c>
      <c r="AR9" s="4"/>
      <c r="AS9" s="4"/>
      <c r="AT9" s="40"/>
      <c r="AU9" s="4"/>
      <c r="AV9" s="4"/>
      <c r="AW9" s="4"/>
      <c r="AX9" s="4" t="s">
        <v>54</v>
      </c>
      <c r="AY9" s="4" t="s">
        <v>54</v>
      </c>
      <c r="AZ9" s="4" t="str">
        <f t="shared" si="0"/>
        <v>対戦</v>
      </c>
      <c r="BA9" s="4" t="str">
        <f t="shared" si="1"/>
        <v/>
      </c>
      <c r="BB9" s="4" t="str">
        <f t="shared" si="2"/>
        <v/>
      </c>
      <c r="BC9" s="4"/>
      <c r="BD9" s="4" t="str">
        <f t="shared" si="3"/>
        <v>対戦相手がコントロールするサポートを1個を破壊し、あなたは2点のライフを得る。</v>
      </c>
      <c r="BE9" s="33" t="str">
        <f>IF(AK9="","",VLOOKUP(AK9,BH:BJ,3,FALSE))</f>
        <v>A support your opponent controls is Destroyed and you gain 2 life.</v>
      </c>
      <c r="BF9" s="12" t="s">
        <v>0</v>
      </c>
      <c r="BG9" s="3">
        <v>8</v>
      </c>
      <c r="BH9" s="3" t="s">
        <v>113</v>
      </c>
      <c r="BI9" s="3" t="s">
        <v>39</v>
      </c>
      <c r="BJ9" s="3" t="s">
        <v>114</v>
      </c>
    </row>
    <row r="10" spans="1:62">
      <c r="A10" s="3" t="str">
        <f t="shared" si="4"/>
        <v>|テキスト|&gt;|&gt;|&gt;|&gt;|到達&amp;br;このクリーチャーが戦場に出たとき、製造1を行う。|</v>
      </c>
      <c r="B10" s="3" t="s">
        <v>0</v>
      </c>
      <c r="C10" s="3" t="s">
        <v>83</v>
      </c>
      <c r="D10" s="7" t="s">
        <v>105</v>
      </c>
      <c r="E10" s="3" t="s">
        <v>83</v>
      </c>
      <c r="F10" s="7" t="s">
        <v>115</v>
      </c>
      <c r="G10" s="3" t="s">
        <v>83</v>
      </c>
      <c r="H10" s="7" t="s">
        <v>115</v>
      </c>
      <c r="I10" s="3" t="s">
        <v>83</v>
      </c>
      <c r="J10" s="7" t="s">
        <v>115</v>
      </c>
      <c r="K10" s="3" t="s">
        <v>83</v>
      </c>
      <c r="L10" s="7" t="s">
        <v>115</v>
      </c>
      <c r="M10" s="3" t="s">
        <v>83</v>
      </c>
      <c r="N10" s="3" t="str">
        <f>IF(R9=0,"",R9)</f>
        <v>到達&amp;br;このクリーチャーが戦場に出たとき、製造1を行う。</v>
      </c>
      <c r="O10" s="3" t="s">
        <v>83</v>
      </c>
      <c r="Q10" s="17" t="s">
        <v>27</v>
      </c>
      <c r="R10" s="13" t="str">
        <f>INDEX(BE:BE,W5+1)</f>
        <v>When this creature enters the battlefield, Fabricate 1.</v>
      </c>
      <c r="S10" s="12" t="s">
        <v>116</v>
      </c>
      <c r="T10" s="13" t="str">
        <f>IF(X10="","",X10&amp;IF(Y10="",""," "&amp;Y10)&amp;IF(Z10="",""," "&amp;Z10)&amp;IF(AA10="",""," "&amp;AA10))</f>
        <v>Reach  </v>
      </c>
      <c r="U10" s="14"/>
      <c r="V10" s="15"/>
      <c r="W10" s="19" t="s">
        <v>116</v>
      </c>
      <c r="X10" s="12" t="str">
        <f t="shared" ref="X10:AA10" si="6">IF(ISERROR(IF(LEN(X9)&gt;1,X9,VLOOKUP(X8,$AC:$AD,2,FALSE))),"",IF(LEN(X9)&gt;1,X9,VLOOKUP(X8,$AC:$AD,2,FALSE)))</f>
        <v>Reach</v>
      </c>
      <c r="Y10" s="12" t="str">
        <f t="shared" si="6"/>
        <v/>
      </c>
      <c r="Z10" s="12" t="str">
        <f t="shared" si="6"/>
        <v/>
      </c>
      <c r="AA10" s="12" t="str">
        <f t="shared" si="6"/>
        <v> </v>
      </c>
      <c r="AB10" s="3" t="s">
        <v>117</v>
      </c>
      <c r="AC10" s="3" t="s">
        <v>118</v>
      </c>
      <c r="AD10" s="19" t="s">
        <v>119</v>
      </c>
      <c r="AE10" s="27">
        <v>9</v>
      </c>
      <c r="AF10" s="28" t="s">
        <v>43</v>
      </c>
      <c r="AG10" s="4" t="s">
        <v>31</v>
      </c>
      <c r="AH10" s="4"/>
      <c r="AI10" s="4">
        <v>4</v>
      </c>
      <c r="AJ10" s="4" t="s">
        <v>729</v>
      </c>
      <c r="AK10" s="4" t="s">
        <v>211</v>
      </c>
      <c r="AL10" s="4" t="s">
        <v>111</v>
      </c>
      <c r="AM10" s="4"/>
      <c r="AN10" s="4"/>
      <c r="AO10" s="4"/>
      <c r="AP10" s="4"/>
      <c r="AQ10" s="4" t="s">
        <v>730</v>
      </c>
      <c r="AR10" s="4"/>
      <c r="AS10" s="4"/>
      <c r="AT10" s="40"/>
      <c r="AU10" s="4"/>
      <c r="AV10" s="4"/>
      <c r="AW10" s="4"/>
      <c r="AX10" s="4" t="s">
        <v>54</v>
      </c>
      <c r="AY10" s="4" t="s">
        <v>54</v>
      </c>
      <c r="AZ10" s="4" t="str">
        <f t="shared" si="0"/>
        <v>ジェ</v>
      </c>
      <c r="BA10" s="4" t="str">
        <f t="shared" si="1"/>
        <v/>
      </c>
      <c r="BB10" s="4" t="str">
        <f t="shared" si="2"/>
        <v/>
      </c>
      <c r="BC10" s="4"/>
      <c r="BD10" s="4" t="str">
        <f t="shared" si="3"/>
        <v>ジェム3個を緑に変換し、エネルギー化2を行う。</v>
      </c>
      <c r="BE10" s="33" t="str">
        <f>IF(AK10="","",VLOOKUP(AK10,BH:BJ,3,FALSE))</f>
        <v>3 gems are converted to green gems and Energize 1.</v>
      </c>
      <c r="BF10" s="12" t="s">
        <v>0</v>
      </c>
      <c r="BG10" s="3">
        <v>9</v>
      </c>
      <c r="BH10" s="3" t="s">
        <v>123</v>
      </c>
      <c r="BI10" s="3" t="s">
        <v>39</v>
      </c>
      <c r="BJ10" s="3" t="s">
        <v>124</v>
      </c>
    </row>
    <row r="11" spans="1:62">
      <c r="A11" s="3" t="str">
        <f t="shared" si="4"/>
        <v>|英テキスト|&gt;|&gt;|&gt;|&gt;|Reach  &amp;br;When this creature enters the battlefield, Fabricate 1.|</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Reach  &amp;br;When this creature enters the battlefield, Fabricate 1.</v>
      </c>
      <c r="O11" s="3" t="s">
        <v>83</v>
      </c>
      <c r="Q11" s="12" t="s">
        <v>18</v>
      </c>
      <c r="R11" s="13" t="str">
        <f>IF(INDEX(AX:AX,W5+1)="",0,INDEX(AX:AX,W5+1)&amp;"/"&amp;INDEX(AY:AY,W5+1))</f>
        <v>1/3</v>
      </c>
      <c r="S11" s="14"/>
      <c r="T11" s="14"/>
      <c r="U11" s="14"/>
      <c r="V11" s="15"/>
      <c r="W11" s="19"/>
      <c r="X11" s="12"/>
      <c r="Y11" s="31"/>
      <c r="Z11" s="31"/>
      <c r="AA11" s="32"/>
      <c r="AB11" s="3" t="s">
        <v>126</v>
      </c>
      <c r="AC11" s="3" t="s">
        <v>127</v>
      </c>
      <c r="AD11" s="19" t="s">
        <v>128</v>
      </c>
      <c r="AE11" s="27">
        <v>10</v>
      </c>
      <c r="AF11" s="28" t="s">
        <v>43</v>
      </c>
      <c r="AG11" s="4" t="s">
        <v>31</v>
      </c>
      <c r="AH11" s="4"/>
      <c r="AI11" s="4">
        <v>4</v>
      </c>
      <c r="AJ11" s="4" t="s">
        <v>731</v>
      </c>
      <c r="AK11" s="4" t="s">
        <v>358</v>
      </c>
      <c r="AL11" s="4" t="s">
        <v>111</v>
      </c>
      <c r="AM11" s="4"/>
      <c r="AN11" s="4"/>
      <c r="AO11" s="4"/>
      <c r="AP11" s="4"/>
      <c r="AQ11" s="4" t="s">
        <v>732</v>
      </c>
      <c r="AR11" s="4"/>
      <c r="AS11" s="4"/>
      <c r="AT11" s="40"/>
      <c r="AU11" s="4"/>
      <c r="AV11" s="4"/>
      <c r="AW11" s="4"/>
      <c r="AX11" s="4" t="s">
        <v>54</v>
      </c>
      <c r="AY11" s="4" t="s">
        <v>54</v>
      </c>
      <c r="AZ11" s="4" t="str">
        <f t="shared" si="0"/>
        <v>クリ</v>
      </c>
      <c r="BA11" s="4" t="str">
        <f t="shared" si="1"/>
        <v/>
      </c>
      <c r="BB11" s="4" t="str">
        <f t="shared" si="2"/>
        <v/>
      </c>
      <c r="BC11" s="4"/>
      <c r="BD11" s="4" t="str">
        <f t="shared" si="3"/>
        <v>クリーチャー1体を対象とする。あなたのターン終了時まで、それは+4/+4の修整を受けるとともにトランプルを得る。</v>
      </c>
      <c r="BE11" s="33" t="str">
        <f>IF(AK11="","",VLOOKUP(AK11,BH:BJ,3,FALSE))</f>
        <v>Target creature gets +4/+4 and Trample until the end of your turn.</v>
      </c>
      <c r="BF11" s="12" t="s">
        <v>0</v>
      </c>
      <c r="BG11" s="3">
        <v>10</v>
      </c>
      <c r="BH11" s="3" t="s">
        <v>132</v>
      </c>
      <c r="BI11" s="3" t="s">
        <v>39</v>
      </c>
      <c r="BJ11" s="3" t="s">
        <v>133</v>
      </c>
    </row>
    <row r="12" spans="1:62">
      <c r="A12" s="3" t="str">
        <f t="shared" si="4"/>
        <v>|PT|&gt;|1/3|シールド数|&gt;||</v>
      </c>
      <c r="B12" s="3" t="s">
        <v>0</v>
      </c>
      <c r="C12" s="3" t="s">
        <v>83</v>
      </c>
      <c r="D12" s="3" t="s">
        <v>18</v>
      </c>
      <c r="E12" s="3" t="s">
        <v>83</v>
      </c>
      <c r="F12" s="3" t="s">
        <v>115</v>
      </c>
      <c r="G12" s="3" t="s">
        <v>83</v>
      </c>
      <c r="H12" s="3" t="str">
        <f>IF(R11=0,"",R11)</f>
        <v>1/3</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43</v>
      </c>
      <c r="AG12" s="4" t="s">
        <v>31</v>
      </c>
      <c r="AH12" s="4"/>
      <c r="AI12" s="4">
        <v>2</v>
      </c>
      <c r="AJ12" s="4" t="s">
        <v>733</v>
      </c>
      <c r="AK12" s="4" t="s">
        <v>405</v>
      </c>
      <c r="AL12" s="4" t="s">
        <v>111</v>
      </c>
      <c r="AM12" s="4"/>
      <c r="AN12" s="4"/>
      <c r="AO12" s="4"/>
      <c r="AP12" s="4"/>
      <c r="AQ12" s="4" t="s">
        <v>734</v>
      </c>
      <c r="AR12" s="4"/>
      <c r="AS12" s="4"/>
      <c r="AT12" s="40"/>
      <c r="AU12" s="4"/>
      <c r="AV12" s="4"/>
      <c r="AW12" s="4"/>
      <c r="AX12" s="4" t="s">
        <v>54</v>
      </c>
      <c r="AY12" s="4" t="s">
        <v>54</v>
      </c>
      <c r="AZ12" s="4" t="str">
        <f t="shared" si="0"/>
        <v>クリ</v>
      </c>
      <c r="BA12" s="4" t="str">
        <f t="shared" si="1"/>
        <v/>
      </c>
      <c r="BB12" s="4" t="str">
        <f t="shared" si="2"/>
        <v/>
      </c>
      <c r="BC12" s="4"/>
      <c r="BD12" s="4" t="str">
        <f t="shared" si="3"/>
        <v>クリーチャー1体を対象とする。あなたのターン終了時まで、それは+1/+3の修整を受ける。</v>
      </c>
      <c r="BE12" s="33" t="str">
        <f>IF(AK12="","",VLOOKUP(AK12,BH:BJ,3,FALSE))</f>
        <v>Target creature gets +1/+3 until the end of your turn.</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43</v>
      </c>
      <c r="AG13" s="4" t="s">
        <v>55</v>
      </c>
      <c r="AH13" s="4"/>
      <c r="AI13" s="4">
        <v>17</v>
      </c>
      <c r="AJ13" s="4" t="s">
        <v>735</v>
      </c>
      <c r="AK13" s="4" t="s">
        <v>206</v>
      </c>
      <c r="AL13" s="4" t="s">
        <v>34</v>
      </c>
      <c r="AM13" s="4"/>
      <c r="AN13" s="4" t="s">
        <v>715</v>
      </c>
      <c r="AO13" s="4" t="s">
        <v>36</v>
      </c>
      <c r="AP13" s="4"/>
      <c r="AQ13" s="4" t="s">
        <v>736</v>
      </c>
      <c r="AR13" s="4"/>
      <c r="AS13" s="4"/>
      <c r="AT13" s="40">
        <v>42829</v>
      </c>
      <c r="AU13" s="4"/>
      <c r="AV13" s="4"/>
      <c r="AW13" s="4"/>
      <c r="AX13" s="4">
        <v>4</v>
      </c>
      <c r="AY13" s="4">
        <v>4</v>
      </c>
      <c r="AZ13" s="4" t="str">
        <f t="shared" si="0"/>
        <v>この</v>
      </c>
      <c r="BA13" s="4" t="str">
        <f t="shared" si="1"/>
        <v/>
      </c>
      <c r="BB13" s="4" t="str">
        <f t="shared" si="2"/>
        <v/>
      </c>
      <c r="BC13" s="4"/>
      <c r="BD13" s="4" t="str">
        <f t="shared" si="3"/>
        <v>このクリーチャーが戦場に出たとき、あなたはカードをX枚引く。Xはあなたがコントロールするクリーチャーの総数に等しい。</v>
      </c>
      <c r="BE13" s="33" t="str">
        <f>IF(AK13="","",VLOOKUP(AK13,BH:BJ,3,FALSE))</f>
        <v>When this creature enters the battlefield, you draw X cards, where X is the amount of creatures you control.</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
        <v>43</v>
      </c>
      <c r="AG14" s="4" t="s">
        <v>55</v>
      </c>
      <c r="AH14" s="4"/>
      <c r="AI14" s="4">
        <v>10</v>
      </c>
      <c r="AJ14" s="4" t="s">
        <v>737</v>
      </c>
      <c r="AK14" s="4" t="s">
        <v>294</v>
      </c>
      <c r="AL14" s="4" t="s">
        <v>34</v>
      </c>
      <c r="AM14" s="4"/>
      <c r="AN14" s="4" t="s">
        <v>715</v>
      </c>
      <c r="AO14" s="4" t="s">
        <v>36</v>
      </c>
      <c r="AP14" s="4"/>
      <c r="AQ14" s="4" t="s">
        <v>738</v>
      </c>
      <c r="AR14" s="4" t="s">
        <v>167</v>
      </c>
      <c r="AS14" s="4"/>
      <c r="AT14" s="40">
        <v>42798</v>
      </c>
      <c r="AU14" s="4"/>
      <c r="AV14" s="4"/>
      <c r="AW14" s="4"/>
      <c r="AX14" s="4">
        <v>3</v>
      </c>
      <c r="AY14" s="4">
        <v>4</v>
      </c>
      <c r="AZ14" s="4" t="str">
        <f t="shared" si="0"/>
        <v>この</v>
      </c>
      <c r="BA14" s="4" t="str">
        <f t="shared" si="1"/>
        <v/>
      </c>
      <c r="BB14" s="4" t="str">
        <f t="shared" si="2"/>
        <v/>
      </c>
      <c r="BC14" s="4"/>
      <c r="BD14" s="4" t="str">
        <f t="shared" si="3"/>
        <v>このクリーチャーが攻撃したとき、対戦相手が、ディフェンダーか到達を持ちパワーが4以下のクリーチャーをコントロールしている場合、あなたのターン終了時まで、このクリーチャーは｢ブロックされない」を得る。&amp;br;このクリーチャーが戦場に出たとき、製造2を行う。</v>
      </c>
      <c r="BE14" s="33" t="str">
        <f>IF(AK14="","",VLOOKUP(AK14,BH:BJ,3,FALSE))</f>
        <v>When this creature attacks, if your opponent controls a creature with Defender or Reach with Power of 4 or less, this creature gains Unblockable until the end of your turn.&amp;br;When this creature enters the battlefield, Fabricate 2.</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
        <v>43</v>
      </c>
      <c r="AG15" s="4" t="s">
        <v>55</v>
      </c>
      <c r="AH15" s="4"/>
      <c r="AI15" s="4">
        <v>14</v>
      </c>
      <c r="AJ15" s="4" t="s">
        <v>739</v>
      </c>
      <c r="AK15" s="4" t="s">
        <v>308</v>
      </c>
      <c r="AL15" s="4" t="s">
        <v>34</v>
      </c>
      <c r="AM15" s="4"/>
      <c r="AN15" s="4" t="s">
        <v>740</v>
      </c>
      <c r="AO15" s="4"/>
      <c r="AP15" s="4"/>
      <c r="AQ15" s="4" t="s">
        <v>741</v>
      </c>
      <c r="AR15" s="4"/>
      <c r="AS15" s="4"/>
      <c r="AT15" s="40">
        <v>42829</v>
      </c>
      <c r="AU15" s="4"/>
      <c r="AV15" s="4"/>
      <c r="AW15" s="4"/>
      <c r="AX15" s="4">
        <v>4</v>
      </c>
      <c r="AY15" s="4">
        <v>4</v>
      </c>
      <c r="AZ15" s="4" t="str">
        <f t="shared" si="0"/>
        <v>あな</v>
      </c>
      <c r="BA15" s="4" t="str">
        <f t="shared" si="1"/>
        <v/>
      </c>
      <c r="BB15" s="4" t="str">
        <f t="shared" si="2"/>
        <v/>
      </c>
      <c r="BC15" s="4"/>
      <c r="BD15" s="4" t="str">
        <f t="shared" si="3"/>
        <v>あなたのターン終了時に、このクリーチャーは+1/+1の修整を受ける。</v>
      </c>
      <c r="BE15" s="33" t="str">
        <f>IF(AK15="","",VLOOKUP(AK15,BH:BJ,3,FALSE))</f>
        <v>At the end of your turn, this creature gets +1/+1.</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43</v>
      </c>
      <c r="AG16" s="4" t="s">
        <v>55</v>
      </c>
      <c r="AH16" s="4"/>
      <c r="AI16" s="4">
        <v>7</v>
      </c>
      <c r="AJ16" s="4" t="s">
        <v>742</v>
      </c>
      <c r="AK16" s="4" t="s">
        <v>328</v>
      </c>
      <c r="AL16" s="4" t="s">
        <v>34</v>
      </c>
      <c r="AM16" s="4"/>
      <c r="AN16" s="4" t="s">
        <v>715</v>
      </c>
      <c r="AO16" s="4" t="s">
        <v>743</v>
      </c>
      <c r="AP16" s="4"/>
      <c r="AQ16" s="4" t="s">
        <v>744</v>
      </c>
      <c r="AR16" s="4"/>
      <c r="AS16" s="4"/>
      <c r="AT16" s="40">
        <v>42828</v>
      </c>
      <c r="AU16" s="4"/>
      <c r="AV16" s="4"/>
      <c r="AW16" s="4"/>
      <c r="AX16" s="4">
        <v>4</v>
      </c>
      <c r="AY16" s="4">
        <v>3</v>
      </c>
      <c r="AZ16" s="4" t="str">
        <f t="shared" si="0"/>
        <v>ジェ</v>
      </c>
      <c r="BA16" s="4" t="str">
        <f t="shared" si="1"/>
        <v/>
      </c>
      <c r="BB16" s="4" t="str">
        <f t="shared" si="2"/>
        <v/>
      </c>
      <c r="BC16" s="4"/>
      <c r="BD16" s="4" t="str">
        <f t="shared" si="3"/>
        <v>ジェム1個を起動する：あなたのターン終了時まで、あなたがコントロールする最初のクリーチャーは「ブロックされない」を得る。</v>
      </c>
      <c r="BE16" s="33" t="str">
        <f>IF(AK16="","",VLOOKUP(AK16,BH:BJ,3,FALSE))</f>
        <v>Activate 1: The first creature you control gains Unblockable until the end of your turn.</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
        <v>43</v>
      </c>
      <c r="AG17" s="4" t="s">
        <v>55</v>
      </c>
      <c r="AH17" s="4"/>
      <c r="AI17" s="4">
        <v>4</v>
      </c>
      <c r="AJ17" s="4" t="s">
        <v>745</v>
      </c>
      <c r="AK17" s="4" t="s">
        <v>236</v>
      </c>
      <c r="AL17" s="4" t="s">
        <v>111</v>
      </c>
      <c r="AM17" s="4"/>
      <c r="AN17" s="4"/>
      <c r="AO17" s="4"/>
      <c r="AP17" s="4"/>
      <c r="AQ17" s="4" t="s">
        <v>746</v>
      </c>
      <c r="AR17" s="4"/>
      <c r="AS17" s="4"/>
      <c r="AT17" s="40"/>
      <c r="AU17" s="4"/>
      <c r="AV17" s="4"/>
      <c r="AW17" s="4"/>
      <c r="AX17" s="4" t="s">
        <v>54</v>
      </c>
      <c r="AY17" s="4" t="s">
        <v>54</v>
      </c>
      <c r="AZ17" s="4" t="str">
        <f t="shared" si="0"/>
        <v>あな</v>
      </c>
      <c r="BA17" s="4" t="str">
        <f t="shared" si="1"/>
        <v/>
      </c>
      <c r="BB17" s="4" t="str">
        <f t="shared" si="2"/>
        <v/>
      </c>
      <c r="BC17" s="4"/>
      <c r="BD17" s="4" t="str">
        <f t="shared" si="3"/>
        <v>あなたがコントロールするクリーチャー1体を対象とする。あなたの次のターン開始時まで、それは+2/+2の修整を受けるとともに到達を得る。</v>
      </c>
      <c r="BE17" s="33" t="str">
        <f>IF(AK17="","",VLOOKUP(AK17,BH:BJ,3,FALSE))</f>
        <v>Target creature you control gets +2/+2 and Reach until the beginning of your next turn.</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43</v>
      </c>
      <c r="AG18" s="4" t="s">
        <v>55</v>
      </c>
      <c r="AH18" s="4"/>
      <c r="AI18" s="4">
        <v>8</v>
      </c>
      <c r="AJ18" s="4" t="s">
        <v>747</v>
      </c>
      <c r="AK18" s="4" t="s">
        <v>263</v>
      </c>
      <c r="AL18" s="4" t="s">
        <v>111</v>
      </c>
      <c r="AM18" s="4"/>
      <c r="AN18" s="4"/>
      <c r="AO18" s="4"/>
      <c r="AP18" s="4"/>
      <c r="AQ18" s="4" t="s">
        <v>122</v>
      </c>
      <c r="AR18" s="4"/>
      <c r="AS18" s="4"/>
      <c r="AT18" s="40"/>
      <c r="AU18" s="4"/>
      <c r="AV18" s="4"/>
      <c r="AW18" s="4"/>
      <c r="AX18" s="4" t="s">
        <v>54</v>
      </c>
      <c r="AY18" s="4" t="s">
        <v>54</v>
      </c>
      <c r="AZ18" s="4" t="str">
        <f t="shared" si="0"/>
        <v>対戦</v>
      </c>
      <c r="BA18" s="4" t="str">
        <f t="shared" si="1"/>
        <v/>
      </c>
      <c r="BB18" s="4" t="str">
        <f t="shared" si="2"/>
        <v/>
      </c>
      <c r="BC18" s="4"/>
      <c r="BD18" s="4" t="str">
        <f t="shared" si="3"/>
        <v>対戦相手がコントロールするサポートを1個を破壊する。</v>
      </c>
      <c r="BE18" s="33" t="str">
        <f>IF(AK18="","",VLOOKUP(AK18,BH:BJ,3,FALSE))</f>
        <v>Destroy 1 support your opponent controls.</v>
      </c>
      <c r="BF18" s="12" t="s">
        <v>0</v>
      </c>
      <c r="BG18" s="3">
        <v>17</v>
      </c>
      <c r="BH18" s="3" t="s">
        <v>193</v>
      </c>
      <c r="BI18" s="3" t="s">
        <v>39</v>
      </c>
      <c r="BJ18" s="3" t="s">
        <v>194</v>
      </c>
    </row>
    <row r="19" spans="1:62">
      <c r="A19" s="3" t="str">
        <f t="shared" si="4"/>
        <v>*クジャールの種子彫刻家/Kujar Seedsculptor</v>
      </c>
      <c r="B19" s="3" t="s">
        <v>0</v>
      </c>
      <c r="C19" s="3" t="str">
        <f>"*"&amp;R19&amp;"/"&amp;T19</f>
        <v>*クジャールの種子彫刻家/Kujar Seedsculptor</v>
      </c>
      <c r="Q19" s="12" t="s">
        <v>9</v>
      </c>
      <c r="R19" s="13" t="str">
        <f>INDEX(AJ:AJ,W18+1)</f>
        <v>クジャールの種子彫刻家</v>
      </c>
      <c r="S19" s="14" t="s">
        <v>10</v>
      </c>
      <c r="T19" s="13" t="str">
        <f>INDEX(AK:AK,W18+1)</f>
        <v>Kujar Seedsculptor</v>
      </c>
      <c r="U19" s="14"/>
      <c r="V19" s="15"/>
      <c r="W19" s="16"/>
      <c r="X19" s="12"/>
      <c r="Y19" s="31"/>
      <c r="Z19" s="31"/>
      <c r="AA19" s="32"/>
      <c r="AC19" s="3" t="s">
        <v>195</v>
      </c>
      <c r="AD19" s="19" t="s">
        <v>196</v>
      </c>
      <c r="AE19" s="27">
        <v>18</v>
      </c>
      <c r="AF19" s="28" t="s">
        <v>43</v>
      </c>
      <c r="AG19" s="4" t="s">
        <v>55</v>
      </c>
      <c r="AH19" s="4"/>
      <c r="AI19" s="4">
        <v>2</v>
      </c>
      <c r="AJ19" s="4" t="s">
        <v>748</v>
      </c>
      <c r="AK19" s="4" t="s">
        <v>396</v>
      </c>
      <c r="AL19" s="4" t="s">
        <v>111</v>
      </c>
      <c r="AM19" s="4"/>
      <c r="AN19" s="4"/>
      <c r="AO19" s="4"/>
      <c r="AP19" s="4"/>
      <c r="AQ19" s="4" t="s">
        <v>749</v>
      </c>
      <c r="AR19" s="4"/>
      <c r="AS19" s="4"/>
      <c r="AT19" s="40"/>
      <c r="AU19" s="4"/>
      <c r="AV19" s="4"/>
      <c r="AW19" s="4"/>
      <c r="AX19" s="4" t="s">
        <v>54</v>
      </c>
      <c r="AY19" s="4" t="s">
        <v>54</v>
      </c>
      <c r="AZ19" s="4" t="str">
        <f t="shared" si="0"/>
        <v>あな</v>
      </c>
      <c r="BA19" s="4" t="str">
        <f t="shared" si="1"/>
        <v/>
      </c>
      <c r="BB19" s="4" t="str">
        <f t="shared" si="2"/>
        <v/>
      </c>
      <c r="BC19" s="4"/>
      <c r="BD19" s="4" t="str">
        <f t="shared" si="3"/>
        <v>あなたがコントロールするクリーチャー1体を対象とする。あなたの次のターン開始時まで、それは警戒とトランプルを得る。</v>
      </c>
      <c r="BE19" s="33" t="str">
        <f>IF(AK19="","",VLOOKUP(AK19,BH:BJ,3,FALSE))</f>
        <v>Target creature you control gains Vigilance and Trample until the beginning of your next turn.</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緑</v>
      </c>
      <c r="S20" s="18" t="s">
        <v>7</v>
      </c>
      <c r="T20" s="13" t="str">
        <f>INDEX(AG:AG,W18+1)</f>
        <v>コモン</v>
      </c>
      <c r="U20" s="18" t="s">
        <v>8</v>
      </c>
      <c r="V20" s="13">
        <f>INDEX(AI:AI,W18+1)</f>
        <v>8</v>
      </c>
      <c r="W20" s="19"/>
      <c r="X20" s="13" t="str">
        <f>INDEX(AQ:AQ,W18+1)</f>
        <v>このクリーチャーが戦場に出たとき、あなたがコントロールするクリーチャー1体を対象とする。それはは+1/+1の修整を受ける。</v>
      </c>
      <c r="Y20" s="31"/>
      <c r="Z20" s="31"/>
      <c r="AA20" s="32"/>
      <c r="AC20" s="3">
        <v>0</v>
      </c>
      <c r="AD20" s="19" t="s">
        <v>0</v>
      </c>
      <c r="AE20" s="27">
        <v>19</v>
      </c>
      <c r="AF20" s="28" t="s">
        <v>43</v>
      </c>
      <c r="AG20" s="4" t="s">
        <v>55</v>
      </c>
      <c r="AH20" s="4"/>
      <c r="AI20" s="4">
        <v>6</v>
      </c>
      <c r="AJ20" s="4" t="s">
        <v>750</v>
      </c>
      <c r="AK20" s="4" t="s">
        <v>287</v>
      </c>
      <c r="AL20" s="4" t="s">
        <v>182</v>
      </c>
      <c r="AM20" s="4"/>
      <c r="AN20" s="4"/>
      <c r="AO20" s="4"/>
      <c r="AP20" s="4"/>
      <c r="AQ20" s="4" t="s">
        <v>751</v>
      </c>
      <c r="AR20" s="4"/>
      <c r="AS20" s="4"/>
      <c r="AT20" s="40"/>
      <c r="AU20" s="4"/>
      <c r="AV20" s="4"/>
      <c r="AW20" s="4">
        <v>3</v>
      </c>
      <c r="AX20" s="4" t="s">
        <v>54</v>
      </c>
      <c r="AY20" s="4" t="s">
        <v>54</v>
      </c>
      <c r="AZ20" s="4" t="str">
        <f t="shared" si="0"/>
        <v>あな</v>
      </c>
      <c r="BA20" s="4" t="str">
        <f t="shared" si="1"/>
        <v/>
      </c>
      <c r="BB20" s="4" t="str">
        <f t="shared" si="2"/>
        <v/>
      </c>
      <c r="BC20" s="4"/>
      <c r="BD20" s="4" t="str">
        <f t="shared" si="3"/>
        <v>あなたがコントロールするトークンでないクリーチャーが戦場に出たとき、そのクリーチャーは+1/+1の修整を受ける。</v>
      </c>
      <c r="BE20" s="33" t="str">
        <f>IF(AK20="","",VLOOKUP(AK20,BH:BJ,3,FALSE))</f>
        <v>When a non-token creature you control enters the battlefield, that creature gets +1/+1.</v>
      </c>
      <c r="BF20" s="12" t="s">
        <v>0</v>
      </c>
      <c r="BG20" s="3">
        <v>19</v>
      </c>
      <c r="BH20" s="3" t="s">
        <v>206</v>
      </c>
      <c r="BI20" s="3" t="s">
        <v>39</v>
      </c>
      <c r="BJ20" s="3" t="s">
        <v>207</v>
      </c>
    </row>
    <row r="21" spans="1:62">
      <c r="A21" s="3" t="str">
        <f t="shared" si="4"/>
        <v>|色|緑|レアリティ|コモン|マナコスト|8|</v>
      </c>
      <c r="B21" s="3" t="s">
        <v>0</v>
      </c>
      <c r="C21" s="3" t="s">
        <v>83</v>
      </c>
      <c r="D21" s="7" t="s">
        <v>6</v>
      </c>
      <c r="E21" s="3" t="s">
        <v>83</v>
      </c>
      <c r="F21" s="3" t="str">
        <f>IF(R20=0,"",R20)</f>
        <v>緑</v>
      </c>
      <c r="G21" s="3" t="s">
        <v>83</v>
      </c>
      <c r="H21" s="7" t="s">
        <v>92</v>
      </c>
      <c r="I21" s="3" t="s">
        <v>83</v>
      </c>
      <c r="J21" s="3" t="str">
        <f>IF(T20=0,"",T20)</f>
        <v>コモン</v>
      </c>
      <c r="K21" s="3" t="s">
        <v>83</v>
      </c>
      <c r="L21" s="7" t="s">
        <v>93</v>
      </c>
      <c r="M21" s="3" t="s">
        <v>83</v>
      </c>
      <c r="N21" s="3">
        <f>IF(V20=0,"",V20)</f>
        <v>8</v>
      </c>
      <c r="O21" s="3" t="s">
        <v>83</v>
      </c>
      <c r="Q21" s="12" t="s">
        <v>11</v>
      </c>
      <c r="R21" s="13" t="str">
        <f>INDEX(AL:AL,W18+1)</f>
        <v>クリーチャー</v>
      </c>
      <c r="S21" s="18" t="s">
        <v>94</v>
      </c>
      <c r="T21" s="13" t="str">
        <f>INDEX(AN:AN,W18+1)</f>
        <v>エルフ</v>
      </c>
      <c r="U21" s="13" t="str">
        <f>INDEX(AO:AO,W18+1)</f>
        <v>ドルイド</v>
      </c>
      <c r="V21" s="13">
        <f>INDEX(AP:AP,W18+1)</f>
        <v>0</v>
      </c>
      <c r="W21" s="19"/>
      <c r="X21" s="13" t="str">
        <f>INDEX(AZ:AZ,W18+1)</f>
        <v>この</v>
      </c>
      <c r="Y21" s="13" t="str">
        <f>INDEX(BA:BA,W18+1)</f>
        <v/>
      </c>
      <c r="Z21" s="13" t="str">
        <f>INDEX(BB:BB,W18+1)</f>
        <v/>
      </c>
      <c r="AA21" s="13">
        <f>INDEX(BC:BC,W18+1)</f>
        <v>0</v>
      </c>
      <c r="AD21" s="19"/>
      <c r="AE21" s="27">
        <v>20</v>
      </c>
      <c r="AF21" s="28" t="s">
        <v>43</v>
      </c>
      <c r="AG21" s="4" t="s">
        <v>56</v>
      </c>
      <c r="AH21" s="4"/>
      <c r="AI21" s="4">
        <v>14</v>
      </c>
      <c r="AJ21" s="4" t="s">
        <v>752</v>
      </c>
      <c r="AK21" s="4" t="s">
        <v>193</v>
      </c>
      <c r="AL21" s="4" t="s">
        <v>34</v>
      </c>
      <c r="AM21" s="4"/>
      <c r="AN21" s="4" t="s">
        <v>753</v>
      </c>
      <c r="AO21" s="4"/>
      <c r="AP21" s="4"/>
      <c r="AQ21" s="4" t="s">
        <v>712</v>
      </c>
      <c r="AR21" s="4" t="s">
        <v>754</v>
      </c>
      <c r="AS21" s="4" t="s">
        <v>755</v>
      </c>
      <c r="AT21" s="40">
        <v>42891</v>
      </c>
      <c r="AU21" s="4"/>
      <c r="AV21" s="4"/>
      <c r="AW21" s="4"/>
      <c r="AX21" s="4">
        <v>6</v>
      </c>
      <c r="AY21" s="4">
        <v>5</v>
      </c>
      <c r="AZ21" s="4" t="str">
        <f t="shared" si="0"/>
        <v>トラ</v>
      </c>
      <c r="BA21" s="4" t="str">
        <f t="shared" si="1"/>
        <v/>
      </c>
      <c r="BB21" s="4" t="str">
        <f t="shared" si="2"/>
        <v/>
      </c>
      <c r="BC21" s="4"/>
      <c r="BD21" s="4" t="str">
        <f t="shared" si="3"/>
        <v>トランプル&amp;br;このクリーチャーが戦場に出たとき、あなたは5点のライフを得る。&amp;br;超過1：あなたは5点のライフを得る。</v>
      </c>
      <c r="BE21" s="33" t="str">
        <f>IF(AK21="","",VLOOKUP(AK21,BH:BJ,3,FALSE))</f>
        <v>When this creature enters the battlefield, you gain 5 life.&amp;br;Overload 1: You gain 5 life.</v>
      </c>
      <c r="BF21" s="12" t="s">
        <v>0</v>
      </c>
      <c r="BG21" s="3">
        <v>20</v>
      </c>
      <c r="BH21" s="3" t="s">
        <v>211</v>
      </c>
      <c r="BI21" s="3" t="s">
        <v>39</v>
      </c>
      <c r="BJ21" s="3" t="s">
        <v>212</v>
      </c>
    </row>
    <row r="22" spans="1:62">
      <c r="A22" s="3" t="str">
        <f t="shared" si="4"/>
        <v>|種別|クリーチャー|サブタイプ|エルフ|ドルイド||</v>
      </c>
      <c r="B22" s="3" t="s">
        <v>0</v>
      </c>
      <c r="C22" s="3" t="s">
        <v>83</v>
      </c>
      <c r="D22" s="7" t="s">
        <v>11</v>
      </c>
      <c r="E22" s="3" t="s">
        <v>83</v>
      </c>
      <c r="F22" s="3" t="str">
        <f>IF(R21=0,"",R21)</f>
        <v>クリーチャー</v>
      </c>
      <c r="G22" s="3" t="s">
        <v>83</v>
      </c>
      <c r="H22" s="7" t="s">
        <v>104</v>
      </c>
      <c r="I22" s="3" t="s">
        <v>83</v>
      </c>
      <c r="J22" s="3" t="str">
        <f>IF(T21=0,"",T21)</f>
        <v>エルフ</v>
      </c>
      <c r="K22" s="3" t="s">
        <v>83</v>
      </c>
      <c r="L22" s="3" t="str">
        <f>IF(U21=0,"",U21)</f>
        <v>ドルイド</v>
      </c>
      <c r="M22" s="3" t="s">
        <v>83</v>
      </c>
      <c r="N22" s="3" t="str">
        <f>IF(V21=0,"",V21)</f>
        <v/>
      </c>
      <c r="O22" s="3" t="s">
        <v>83</v>
      </c>
      <c r="Q22" s="12" t="s">
        <v>105</v>
      </c>
      <c r="R22" s="13" t="str">
        <f>INDEX(BD:BD,W18+1)</f>
        <v>このクリーチャーが戦場に出たとき、あなたがコントロールするクリーチャー1体を対象とする。それはは+1/+1の修整を受ける。</v>
      </c>
      <c r="S22" s="14"/>
      <c r="T22" s="14"/>
      <c r="U22" s="14"/>
      <c r="V22" s="15"/>
      <c r="W22" s="19"/>
      <c r="X22" s="11"/>
      <c r="Y22" s="11"/>
      <c r="Z22" s="11"/>
      <c r="AA22" s="33"/>
      <c r="AD22" s="19"/>
      <c r="AE22" s="27">
        <v>21</v>
      </c>
      <c r="AF22" s="28" t="s">
        <v>43</v>
      </c>
      <c r="AG22" s="4" t="s">
        <v>56</v>
      </c>
      <c r="AH22" s="4"/>
      <c r="AI22" s="4">
        <v>10</v>
      </c>
      <c r="AJ22" s="4" t="s">
        <v>756</v>
      </c>
      <c r="AK22" s="4" t="s">
        <v>265</v>
      </c>
      <c r="AL22" s="4" t="s">
        <v>34</v>
      </c>
      <c r="AM22" s="4"/>
      <c r="AN22" s="4" t="s">
        <v>715</v>
      </c>
      <c r="AO22" s="4" t="s">
        <v>36</v>
      </c>
      <c r="AP22" s="4"/>
      <c r="AQ22" s="4" t="s">
        <v>167</v>
      </c>
      <c r="AR22" s="4" t="s">
        <v>757</v>
      </c>
      <c r="AS22" s="4"/>
      <c r="AT22" s="40">
        <v>42797</v>
      </c>
      <c r="AU22" s="4"/>
      <c r="AV22" s="4"/>
      <c r="AW22" s="4"/>
      <c r="AX22" s="4">
        <v>3</v>
      </c>
      <c r="AY22" s="4">
        <v>3</v>
      </c>
      <c r="AZ22" s="4" t="str">
        <f t="shared" si="0"/>
        <v>この</v>
      </c>
      <c r="BA22" s="4" t="str">
        <f t="shared" si="1"/>
        <v/>
      </c>
      <c r="BB22" s="4" t="str">
        <f t="shared" si="2"/>
        <v/>
      </c>
      <c r="BC22" s="4"/>
      <c r="BD22" s="4" t="str">
        <f t="shared" si="3"/>
        <v>このクリーチャーが戦場に出たとき、製造2を行う。&amp;br;あなたのターンの戦闘開始時に、あなたのターン終了時まで、あなたの他のクリーチャーは+X/+Xの修整を受ける。Xはこのクリーチャーのパワーに等しい。</v>
      </c>
      <c r="BE22" s="33" t="str">
        <f>IF(AK22="","",VLOOKUP(AK22,BH:BJ,3,FALSE))</f>
        <v>When this creature enters the battlefield, Fabricate 2.&amp;br;At the beginning of combat on your turn, your other creatures get +X/+X until the end of your turn, where X is equal to this creature's Power.</v>
      </c>
      <c r="BF22" s="12" t="s">
        <v>0</v>
      </c>
      <c r="BG22" s="3">
        <v>21</v>
      </c>
      <c r="BH22" s="3" t="s">
        <v>214</v>
      </c>
      <c r="BI22" s="3" t="s">
        <v>39</v>
      </c>
      <c r="BJ22" s="3" t="s">
        <v>216</v>
      </c>
    </row>
    <row r="23" spans="1:62">
      <c r="A23" s="3" t="str">
        <f t="shared" si="4"/>
        <v>|テキスト|&gt;|&gt;|&gt;|&gt;|このクリーチャーが戦場に出たとき、あなたがコントロールするクリーチャー1体を対象とする。それはは+1/+1の修整を受ける。|</v>
      </c>
      <c r="B23" s="3" t="s">
        <v>0</v>
      </c>
      <c r="C23" s="3" t="s">
        <v>83</v>
      </c>
      <c r="D23" s="7" t="s">
        <v>105</v>
      </c>
      <c r="E23" s="3" t="s">
        <v>83</v>
      </c>
      <c r="F23" s="7" t="s">
        <v>115</v>
      </c>
      <c r="G23" s="3" t="s">
        <v>83</v>
      </c>
      <c r="H23" s="7" t="s">
        <v>115</v>
      </c>
      <c r="I23" s="3" t="s">
        <v>83</v>
      </c>
      <c r="J23" s="7" t="s">
        <v>115</v>
      </c>
      <c r="K23" s="3" t="s">
        <v>83</v>
      </c>
      <c r="L23" s="7" t="s">
        <v>115</v>
      </c>
      <c r="M23" s="3" t="s">
        <v>83</v>
      </c>
      <c r="N23" s="3" t="str">
        <f>IF(R22=0,"",R22)</f>
        <v>このクリーチャーが戦場に出たとき、あなたがコントロールするクリーチャー1体を対象とする。それはは+1/+1の修整を受ける。</v>
      </c>
      <c r="O23" s="3" t="s">
        <v>83</v>
      </c>
      <c r="Q23" s="17" t="s">
        <v>27</v>
      </c>
      <c r="R23" s="13" t="str">
        <f>INDEX(BE:BE,W18+1)</f>
        <v>When this creature enters the battlefield, target creature you control gets +1/+1.</v>
      </c>
      <c r="S23" s="12" t="s">
        <v>116</v>
      </c>
      <c r="T23" s="13" t="str">
        <f>IF(X23="","",X23&amp;IF(Y23="",""," "&amp;Y23)&amp;IF(Z23="",""," "&amp;Z23)&amp;IF(AA23="",""," "&amp;AA23))</f>
        <v/>
      </c>
      <c r="U23" s="14"/>
      <c r="V23" s="15"/>
      <c r="W23" s="19" t="s">
        <v>116</v>
      </c>
      <c r="X23" s="12" t="str">
        <f t="shared" ref="X23:AA23" si="8">IF(ISERROR(IF(LEN(X22)&gt;1,X22,VLOOKUP(X21,$AC:$AD,2,FALSE))),"",IF(LEN(X22)&gt;1,X22,VLOOKUP(X21,$AC:$AD,2,FALSE)))</f>
        <v/>
      </c>
      <c r="Y23" s="12" t="str">
        <f t="shared" si="8"/>
        <v/>
      </c>
      <c r="Z23" s="12" t="str">
        <f t="shared" si="8"/>
        <v/>
      </c>
      <c r="AA23" s="12" t="str">
        <f t="shared" si="8"/>
        <v> </v>
      </c>
      <c r="AD23" s="19"/>
      <c r="AE23" s="27">
        <v>22</v>
      </c>
      <c r="AF23" s="28" t="s">
        <v>43</v>
      </c>
      <c r="AG23" s="4" t="s">
        <v>56</v>
      </c>
      <c r="AH23" s="4"/>
      <c r="AI23" s="4">
        <v>15</v>
      </c>
      <c r="AJ23" s="4" t="s">
        <v>758</v>
      </c>
      <c r="AK23" s="4" t="s">
        <v>367</v>
      </c>
      <c r="AL23" s="4" t="s">
        <v>34</v>
      </c>
      <c r="AM23" s="4"/>
      <c r="AN23" s="4" t="s">
        <v>720</v>
      </c>
      <c r="AO23" s="4"/>
      <c r="AP23" s="4"/>
      <c r="AQ23" s="4" t="s">
        <v>759</v>
      </c>
      <c r="AR23" s="4" t="s">
        <v>760</v>
      </c>
      <c r="AS23" s="4"/>
      <c r="AT23" s="40">
        <v>42892</v>
      </c>
      <c r="AU23" s="4"/>
      <c r="AV23" s="4"/>
      <c r="AW23" s="4"/>
      <c r="AX23" s="4">
        <v>6</v>
      </c>
      <c r="AY23" s="4">
        <v>6</v>
      </c>
      <c r="AZ23" s="4" t="str">
        <f t="shared" si="0"/>
        <v>この</v>
      </c>
      <c r="BA23" s="4" t="str">
        <f t="shared" si="1"/>
        <v/>
      </c>
      <c r="BB23" s="4" t="str">
        <f t="shared" si="2"/>
        <v/>
      </c>
      <c r="BC23" s="4"/>
      <c r="BD23" s="4" t="str">
        <f t="shared" si="3"/>
        <v>このクリーチャーがプレインズウォーカーにダメージを与えたとき、エネルギー化1を行う。&amp;br;超過1：このクリーチャーは+1/+1の修整を受ける。</v>
      </c>
      <c r="BE23" s="33" t="str">
        <f>IF(AK23="","",VLOOKUP(AK23,BH:BJ,3,FALSE))</f>
        <v>When this creature deals damage to a Planeswalker, Energize 1.&amp;br;Overload 1: This creature gets +1/+1.</v>
      </c>
      <c r="BF23" s="12" t="s">
        <v>0</v>
      </c>
      <c r="BG23" s="3">
        <v>22</v>
      </c>
      <c r="BH23" s="3" t="s">
        <v>33</v>
      </c>
      <c r="BI23" s="3" t="s">
        <v>39</v>
      </c>
      <c r="BJ23" s="3" t="s">
        <v>221</v>
      </c>
    </row>
    <row r="24" spans="1:62">
      <c r="A24" s="3" t="str">
        <f t="shared" si="4"/>
        <v>|英テキスト|&gt;|&gt;|&gt;|&gt;|When this creature enters the battlefield, target creature you control gets +1/+1.|</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When this creature enters the battlefield, target creature you control gets +1/+1.</v>
      </c>
      <c r="O24" s="3" t="s">
        <v>83</v>
      </c>
      <c r="Q24" s="12" t="s">
        <v>18</v>
      </c>
      <c r="R24" s="13" t="str">
        <f>IF(INDEX(AX:AX,W18+1)="",0,INDEX(AX:AX,W18+1)&amp;"/"&amp;INDEX(AY:AY,W18+1))</f>
        <v>1/2</v>
      </c>
      <c r="S24" s="14"/>
      <c r="T24" s="14"/>
      <c r="U24" s="14"/>
      <c r="V24" s="15"/>
      <c r="W24" s="19"/>
      <c r="X24" s="12"/>
      <c r="Y24" s="31"/>
      <c r="Z24" s="31"/>
      <c r="AA24" s="32"/>
      <c r="AD24" s="23"/>
      <c r="AE24" s="27">
        <v>23</v>
      </c>
      <c r="AF24" s="28" t="s">
        <v>43</v>
      </c>
      <c r="AG24" s="4" t="s">
        <v>56</v>
      </c>
      <c r="AH24" s="4"/>
      <c r="AI24" s="4">
        <v>14</v>
      </c>
      <c r="AJ24" s="4" t="s">
        <v>761</v>
      </c>
      <c r="AK24" s="4" t="s">
        <v>457</v>
      </c>
      <c r="AL24" s="4" t="s">
        <v>34</v>
      </c>
      <c r="AM24" s="4"/>
      <c r="AN24" s="4" t="s">
        <v>715</v>
      </c>
      <c r="AO24" s="4" t="s">
        <v>717</v>
      </c>
      <c r="AP24" s="4"/>
      <c r="AQ24" s="4" t="s">
        <v>51</v>
      </c>
      <c r="AR24" s="4" t="s">
        <v>762</v>
      </c>
      <c r="AS24" s="4"/>
      <c r="AT24" s="40">
        <v>42892</v>
      </c>
      <c r="AU24" s="4"/>
      <c r="AV24" s="4"/>
      <c r="AW24" s="4"/>
      <c r="AX24" s="4">
        <v>6</v>
      </c>
      <c r="AY24" s="4">
        <v>6</v>
      </c>
      <c r="AZ24" s="4" t="str">
        <f t="shared" si="0"/>
        <v>この</v>
      </c>
      <c r="BA24" s="4" t="str">
        <f t="shared" si="1"/>
        <v/>
      </c>
      <c r="BB24" s="4" t="str">
        <f t="shared" si="2"/>
        <v/>
      </c>
      <c r="BC24" s="4"/>
      <c r="BD24" s="4" t="str">
        <f t="shared" si="3"/>
        <v>このクリーチャーが戦場に出たとき、エネルギー化2を行う。&amp;br;超過1：あなたは3マナを得る。</v>
      </c>
      <c r="BE24" s="33" t="str">
        <f>IF(AK24="","",VLOOKUP(AK24,BH:BJ,3,FALSE))</f>
        <v>When this creature enters the battlefield, Energize 2.&amp;br;Overload 1: You gain 3 mana.</v>
      </c>
      <c r="BF24" s="12" t="s">
        <v>0</v>
      </c>
      <c r="BG24" s="3">
        <v>23</v>
      </c>
      <c r="BH24" s="3" t="s">
        <v>225</v>
      </c>
      <c r="BI24" s="3" t="s">
        <v>39</v>
      </c>
      <c r="BJ24" s="3" t="s">
        <v>226</v>
      </c>
    </row>
    <row r="25" spans="1:62">
      <c r="A25" s="3" t="str">
        <f t="shared" si="4"/>
        <v>|PT|&gt;|1/2|シールド数|&gt;||</v>
      </c>
      <c r="B25" s="3" t="s">
        <v>0</v>
      </c>
      <c r="C25" s="3" t="s">
        <v>83</v>
      </c>
      <c r="D25" s="3" t="s">
        <v>18</v>
      </c>
      <c r="E25" s="3" t="s">
        <v>83</v>
      </c>
      <c r="F25" s="3" t="s">
        <v>115</v>
      </c>
      <c r="G25" s="3" t="s">
        <v>83</v>
      </c>
      <c r="H25" s="3" t="str">
        <f>IF(R24=0,"",R24)</f>
        <v>1/2</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43</v>
      </c>
      <c r="AG25" s="4" t="s">
        <v>56</v>
      </c>
      <c r="AH25" s="4"/>
      <c r="AI25" s="4">
        <v>11</v>
      </c>
      <c r="AJ25" s="4" t="s">
        <v>763</v>
      </c>
      <c r="AK25" s="4" t="s">
        <v>281</v>
      </c>
      <c r="AL25" s="4" t="s">
        <v>111</v>
      </c>
      <c r="AM25" s="4"/>
      <c r="AN25" s="4"/>
      <c r="AO25" s="4"/>
      <c r="AP25" s="4"/>
      <c r="AQ25" s="4" t="s">
        <v>764</v>
      </c>
      <c r="AR25" s="4" t="s">
        <v>765</v>
      </c>
      <c r="AS25" s="4"/>
      <c r="AT25" s="40"/>
      <c r="AU25" s="4"/>
      <c r="AV25" s="4"/>
      <c r="AW25" s="4"/>
      <c r="AX25" s="4" t="s">
        <v>54</v>
      </c>
      <c r="AY25" s="4" t="s">
        <v>54</v>
      </c>
      <c r="AZ25" s="4" t="str">
        <f t="shared" si="0"/>
        <v>あな</v>
      </c>
      <c r="BA25" s="4" t="str">
        <f t="shared" si="1"/>
        <v/>
      </c>
      <c r="BB25" s="4" t="str">
        <f t="shared" si="2"/>
        <v/>
      </c>
      <c r="BC25" s="4"/>
      <c r="BD25" s="4" t="str">
        <f t="shared" si="3"/>
        <v>あなたのライブラリーの最初のクリーチャーを取ってきて、それを戦場に出す。&amp;br;対戦相手のライブラリーの最初のクリーチャーを取ってきて、それを対戦相手のコントロール下で戦場に出す。</v>
      </c>
      <c r="BE25" s="33" t="str">
        <f>IF(AK25="","",VLOOKUP(AK25,BH:BJ,3,FALSE))</f>
        <v>Fetch the first creature in your library and place it on the battlefield.&amp;br;Fetch the first creature in your opponent's library and place it on the battlefield under your opponent's control.</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
        <v>43</v>
      </c>
      <c r="AG26" s="4" t="s">
        <v>56</v>
      </c>
      <c r="AH26" s="4"/>
      <c r="AI26" s="4">
        <v>24</v>
      </c>
      <c r="AJ26" s="4" t="s">
        <v>766</v>
      </c>
      <c r="AK26" s="4" t="s">
        <v>516</v>
      </c>
      <c r="AL26" s="4" t="s">
        <v>111</v>
      </c>
      <c r="AM26" s="4"/>
      <c r="AN26" s="4"/>
      <c r="AO26" s="4"/>
      <c r="AP26" s="4"/>
      <c r="AQ26" s="4" t="s">
        <v>767</v>
      </c>
      <c r="AR26" s="4"/>
      <c r="AS26" s="4"/>
      <c r="AT26" s="40"/>
      <c r="AU26" s="4"/>
      <c r="AV26" s="4"/>
      <c r="AW26" s="4"/>
      <c r="AX26" s="4" t="s">
        <v>54</v>
      </c>
      <c r="AY26" s="4" t="s">
        <v>54</v>
      </c>
      <c r="AZ26" s="4" t="str">
        <f t="shared" si="0"/>
        <v>あな</v>
      </c>
      <c r="BA26" s="4" t="str">
        <f t="shared" si="1"/>
        <v/>
      </c>
      <c r="BB26" s="4" t="str">
        <f t="shared" si="2"/>
        <v/>
      </c>
      <c r="BC26" s="4"/>
      <c r="BD26" s="4" t="str">
        <f t="shared" si="3"/>
        <v>あなたがコントロールしていて破壊された最後の呪文かサポートかクリーチャーを6つあなたの手札に戻す。</v>
      </c>
      <c r="BE26" s="33" t="str">
        <f>IF(AK26="","",VLOOKUP(AK26,BH:BJ,3,FALSE))</f>
        <v>The last 6 spells, supports or creatures that you controlled and that were Destroyed are returned to your hand.</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
        <v>43</v>
      </c>
      <c r="AG27" s="4" t="s">
        <v>57</v>
      </c>
      <c r="AH27" s="4"/>
      <c r="AI27" s="4">
        <v>19</v>
      </c>
      <c r="AJ27" s="4" t="s">
        <v>768</v>
      </c>
      <c r="AK27" s="4" t="s">
        <v>201</v>
      </c>
      <c r="AL27" s="4" t="s">
        <v>34</v>
      </c>
      <c r="AM27" s="4"/>
      <c r="AN27" s="4" t="s">
        <v>715</v>
      </c>
      <c r="AO27" s="4" t="s">
        <v>36</v>
      </c>
      <c r="AP27" s="4" t="s">
        <v>717</v>
      </c>
      <c r="AQ27" s="4" t="s">
        <v>769</v>
      </c>
      <c r="AR27" s="4" t="s">
        <v>770</v>
      </c>
      <c r="AS27" s="4"/>
      <c r="AT27" s="40">
        <v>42924</v>
      </c>
      <c r="AU27" s="4"/>
      <c r="AV27" s="4"/>
      <c r="AW27" s="4"/>
      <c r="AX27" s="4">
        <v>7</v>
      </c>
      <c r="AY27" s="4">
        <v>8</v>
      </c>
      <c r="AZ27" s="4" t="str">
        <f t="shared" si="0"/>
        <v>あな</v>
      </c>
      <c r="BA27" s="4" t="str">
        <f t="shared" si="1"/>
        <v/>
      </c>
      <c r="BB27" s="4" t="str">
        <f t="shared" si="2"/>
        <v/>
      </c>
      <c r="BC27" s="4"/>
      <c r="BD27" s="4" t="str">
        <f t="shared" si="3"/>
        <v>あなたが3個以上のジェムをマッチさせたとき、エネルギー化1を行う。&amp;br;超過2：6/6の機械ビースト・トークンを1体召喚する。</v>
      </c>
      <c r="BE27" s="33" t="str">
        <f>IF(AK27="","",VLOOKUP(AK27,BH:BJ,3,FALSE))</f>
        <v>When you match 3 or more gems, Energize 1.&amp;br;Overload 2: Summon 1 6/6 Mechanical Beast token.</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
        <v>43</v>
      </c>
      <c r="AG28" s="4" t="s">
        <v>57</v>
      </c>
      <c r="AH28" s="4"/>
      <c r="AI28" s="4">
        <v>12</v>
      </c>
      <c r="AJ28" s="4" t="s">
        <v>771</v>
      </c>
      <c r="AK28" s="4" t="s">
        <v>243</v>
      </c>
      <c r="AL28" s="4" t="s">
        <v>34</v>
      </c>
      <c r="AM28" s="4"/>
      <c r="AN28" s="4" t="s">
        <v>772</v>
      </c>
      <c r="AO28" s="4"/>
      <c r="AP28" s="4"/>
      <c r="AQ28" s="4" t="s">
        <v>521</v>
      </c>
      <c r="AR28" s="4" t="s">
        <v>773</v>
      </c>
      <c r="AS28" s="4"/>
      <c r="AT28" s="40">
        <v>42736</v>
      </c>
      <c r="AU28" s="4"/>
      <c r="AV28" s="4"/>
      <c r="AW28" s="4"/>
      <c r="AX28" s="4">
        <v>1</v>
      </c>
      <c r="AY28" s="4">
        <v>1</v>
      </c>
      <c r="AZ28" s="4" t="str">
        <f t="shared" si="0"/>
        <v>この</v>
      </c>
      <c r="BA28" s="4" t="str">
        <f t="shared" si="1"/>
        <v/>
      </c>
      <c r="BB28" s="4" t="str">
        <f t="shared" si="2"/>
        <v/>
      </c>
      <c r="BC28" s="4"/>
      <c r="BD28" s="4" t="str">
        <f t="shared" si="3"/>
        <v>このクリーチャーが戦場に出たとき、エネルギー化3を行う。&amp;br;超過1：このクリーチャーは+1/+1の修整を受ける。エネルギー化2を行う。</v>
      </c>
      <c r="BE28" s="33" t="str">
        <f>IF(AK28="","",VLOOKUP(AK28,BH:BJ,3,FALSE))</f>
        <v>When this creature enters the battlefield,Energize 3.&amp;br;Overload 1: This creature gets +1/+1 and Energize 2.</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
        <v>43</v>
      </c>
      <c r="AG29" s="4" t="s">
        <v>57</v>
      </c>
      <c r="AH29" s="4"/>
      <c r="AI29" s="4">
        <v>7</v>
      </c>
      <c r="AJ29" s="4" t="s">
        <v>774</v>
      </c>
      <c r="AK29" s="4" t="s">
        <v>410</v>
      </c>
      <c r="AL29" s="4" t="s">
        <v>34</v>
      </c>
      <c r="AM29" s="4"/>
      <c r="AN29" s="4" t="s">
        <v>69</v>
      </c>
      <c r="AO29" s="4" t="s">
        <v>36</v>
      </c>
      <c r="AP29" s="4"/>
      <c r="AQ29" s="4" t="s">
        <v>775</v>
      </c>
      <c r="AR29" s="4"/>
      <c r="AS29" s="4"/>
      <c r="AT29" s="40">
        <v>42768</v>
      </c>
      <c r="AU29" s="4"/>
      <c r="AV29" s="4"/>
      <c r="AW29" s="4"/>
      <c r="AX29" s="4">
        <v>2</v>
      </c>
      <c r="AY29" s="4">
        <v>2</v>
      </c>
      <c r="AZ29" s="4" t="str">
        <f t="shared" si="0"/>
        <v>ジェ</v>
      </c>
      <c r="BA29" s="4" t="str">
        <f t="shared" si="1"/>
        <v/>
      </c>
      <c r="BB29" s="4" t="str">
        <f t="shared" si="2"/>
        <v/>
      </c>
      <c r="BC29" s="4"/>
      <c r="BD29" s="4" t="str">
        <f t="shared" si="3"/>
        <v>ジェム4個を起動する：製造2を行い、飛行を持つ1/1の飛行機械・トークンを1体召喚する。</v>
      </c>
      <c r="BE29" s="33" t="str">
        <f>IF(AK29="","",VLOOKUP(AK29,BH:BJ,3,FALSE))</f>
        <v>Activate 4: Fabricate 2 and Summon 1 1/1 Thopter token with Flying.</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
        <v>43</v>
      </c>
      <c r="AG30" s="4" t="s">
        <v>57</v>
      </c>
      <c r="AH30" s="4"/>
      <c r="AI30" s="4">
        <v>22</v>
      </c>
      <c r="AJ30" s="4" t="s">
        <v>776</v>
      </c>
      <c r="AK30" s="4" t="s">
        <v>500</v>
      </c>
      <c r="AL30" s="4" t="s">
        <v>34</v>
      </c>
      <c r="AM30" s="4"/>
      <c r="AN30" s="4" t="s">
        <v>234</v>
      </c>
      <c r="AO30" s="4"/>
      <c r="AP30" s="4"/>
      <c r="AQ30" s="4" t="s">
        <v>777</v>
      </c>
      <c r="AR30" s="4" t="s">
        <v>778</v>
      </c>
      <c r="AS30" s="4"/>
      <c r="AT30" s="40">
        <v>42955</v>
      </c>
      <c r="AU30" s="4"/>
      <c r="AV30" s="4"/>
      <c r="AW30" s="4"/>
      <c r="AX30" s="4">
        <v>8</v>
      </c>
      <c r="AY30" s="4">
        <v>8</v>
      </c>
      <c r="AZ30" s="4" t="str">
        <f t="shared" si="0"/>
        <v>トラ</v>
      </c>
      <c r="BA30" s="4" t="str">
        <f t="shared" si="1"/>
        <v>ディ</v>
      </c>
      <c r="BB30" s="4" t="str">
        <f t="shared" si="2"/>
        <v/>
      </c>
      <c r="BC30" s="4"/>
      <c r="BD30" s="4" t="str">
        <f t="shared" si="3"/>
        <v>トランプル ディフェンダー&amp;br;このクリーチャーが戦場に出たとき、あなたの他のクリーチャーは+4/+4の修整を受ける。</v>
      </c>
      <c r="BE30" s="33" t="str">
        <f>IF(AK30="","",VLOOKUP(AK30,BH:BJ,3,FALSE))</f>
        <v>When this creature enters the battlefield, your other creatures get +4/+4.</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tr">
        <f>AF30</f>
        <v>緑</v>
      </c>
      <c r="AG31" s="4"/>
      <c r="AH31" s="4"/>
      <c r="AI31" s="4"/>
      <c r="AJ31" s="4"/>
      <c r="AK31" s="4"/>
      <c r="AL31" s="4"/>
      <c r="AM31" s="4"/>
      <c r="AN31" s="4"/>
      <c r="AO31" s="4"/>
      <c r="AP31" s="4"/>
      <c r="AQ31" s="4"/>
      <c r="AR31" s="4"/>
      <c r="AS31" s="4"/>
      <c r="AT31" s="40"/>
      <c r="AU31" s="4"/>
      <c r="AV31" s="4"/>
      <c r="AW31" s="4"/>
      <c r="AX31" s="4" t="str">
        <f>IF(AT31&gt;1,MONTH(AT31),"")</f>
        <v/>
      </c>
      <c r="AY31" s="4" t="str">
        <f>IF(AT31&gt;1,DAY(AT31),"")</f>
        <v/>
      </c>
      <c r="AZ31" s="4" t="str">
        <f t="shared" si="0"/>
        <v/>
      </c>
      <c r="BA31" s="4" t="str">
        <f t="shared" si="1"/>
        <v/>
      </c>
      <c r="BB31" s="4" t="str">
        <f t="shared" si="2"/>
        <v/>
      </c>
      <c r="BC31" s="4"/>
      <c r="BD31" s="4" t="str">
        <f t="shared" si="3"/>
        <v/>
      </c>
      <c r="BE31" s="33" t="str">
        <f>IF(AK31="","",VLOOKUP(AK31,BH:BJ,3,FALSE))</f>
        <v/>
      </c>
      <c r="BF31" s="12" t="s">
        <v>0</v>
      </c>
      <c r="BG31" s="3">
        <v>30</v>
      </c>
      <c r="BH31" s="3" t="s">
        <v>110</v>
      </c>
      <c r="BI31" s="3" t="s">
        <v>39</v>
      </c>
      <c r="BJ31" s="3" t="s">
        <v>245</v>
      </c>
    </row>
    <row r="32" spans="1:62">
      <c r="A32" s="3" t="str">
        <f t="shared" si="4"/>
        <v>*ピーマの先導/Peema Outrider</v>
      </c>
      <c r="B32" s="3" t="s">
        <v>0</v>
      </c>
      <c r="C32" s="3" t="str">
        <f>"*"&amp;R32&amp;"/"&amp;T32</f>
        <v>*ピーマの先導/Peema Outrider</v>
      </c>
      <c r="Q32" s="12" t="s">
        <v>9</v>
      </c>
      <c r="R32" s="13" t="str">
        <f>INDEX(AJ:AJ,W31+1)</f>
        <v>ピーマの先導</v>
      </c>
      <c r="S32" s="14" t="s">
        <v>10</v>
      </c>
      <c r="T32" s="13" t="str">
        <f>INDEX(AK:AK,W31+1)</f>
        <v>Peema Outrider</v>
      </c>
      <c r="U32" s="14"/>
      <c r="V32" s="15"/>
      <c r="W32" s="16"/>
      <c r="X32" s="12"/>
      <c r="Y32" s="31"/>
      <c r="Z32" s="31"/>
      <c r="AA32" s="32"/>
      <c r="AE32" s="27">
        <v>31</v>
      </c>
      <c r="AF32" s="28" t="str">
        <f>AF31</f>
        <v>緑</v>
      </c>
      <c r="AG32" s="4"/>
      <c r="AH32" s="4"/>
      <c r="AI32" s="4"/>
      <c r="AJ32" s="4"/>
      <c r="AK32" s="4"/>
      <c r="AL32" s="4"/>
      <c r="AM32" s="4"/>
      <c r="AN32" s="4"/>
      <c r="AO32" s="4"/>
      <c r="AP32" s="4"/>
      <c r="AQ32" s="4"/>
      <c r="AR32" s="4"/>
      <c r="AS32" s="4"/>
      <c r="AT32" s="40"/>
      <c r="AU32" s="4"/>
      <c r="AV32" s="4"/>
      <c r="AW32" s="4"/>
      <c r="AX32" s="4" t="str">
        <f>IF(AT32&gt;1,MONTH(AT32),"")</f>
        <v/>
      </c>
      <c r="AY32" s="4" t="str">
        <f>IF(AT32&gt;1,DAY(AT32),"")</f>
        <v/>
      </c>
      <c r="AZ32" s="4" t="str">
        <f t="shared" si="0"/>
        <v/>
      </c>
      <c r="BA32" s="4" t="str">
        <f t="shared" si="1"/>
        <v/>
      </c>
      <c r="BB32" s="4" t="str">
        <f t="shared" si="2"/>
        <v/>
      </c>
      <c r="BC32" s="4"/>
      <c r="BD32" s="4" t="str">
        <f t="shared" si="3"/>
        <v/>
      </c>
      <c r="BE32" s="33" t="str">
        <f>IF(AK32="","",VLOOKUP(AK32,BH:BJ,3,FALSE))</f>
        <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緑</v>
      </c>
      <c r="S33" s="18" t="s">
        <v>7</v>
      </c>
      <c r="T33" s="13" t="str">
        <f>INDEX(AG:AG,W31+1)</f>
        <v>コモン</v>
      </c>
      <c r="U33" s="18" t="s">
        <v>8</v>
      </c>
      <c r="V33" s="13">
        <f>INDEX(AI:AI,W31+1)</f>
        <v>9</v>
      </c>
      <c r="W33" s="19"/>
      <c r="X33" s="13" t="str">
        <f>INDEX(AQ:AQ,W31+1)</f>
        <v>トランプル</v>
      </c>
      <c r="Y33" s="31"/>
      <c r="Z33" s="31"/>
      <c r="AA33" s="32"/>
      <c r="AE33" s="27">
        <v>32</v>
      </c>
      <c r="AF33" s="28" t="str">
        <f>AF32</f>
        <v>緑</v>
      </c>
      <c r="AG33" s="4"/>
      <c r="AH33" s="4"/>
      <c r="AI33" s="4"/>
      <c r="AJ33" s="4"/>
      <c r="AK33" s="4"/>
      <c r="AL33" s="4"/>
      <c r="AM33" s="4"/>
      <c r="AN33" s="4"/>
      <c r="AO33" s="4"/>
      <c r="AP33" s="4"/>
      <c r="AQ33" s="4"/>
      <c r="AR33" s="4"/>
      <c r="AS33" s="4"/>
      <c r="AT33" s="40"/>
      <c r="AU33" s="4"/>
      <c r="AV33" s="4"/>
      <c r="AW33" s="4"/>
      <c r="AX33" s="4" t="str">
        <f>IF(AT33&gt;1,MONTH(AT33),"")</f>
        <v/>
      </c>
      <c r="AY33" s="4" t="str">
        <f>IF(AT33&gt;1,DAY(AT33),"")</f>
        <v/>
      </c>
      <c r="AZ33" s="4" t="str">
        <f t="shared" si="0"/>
        <v/>
      </c>
      <c r="BA33" s="4" t="str">
        <f t="shared" si="1"/>
        <v/>
      </c>
      <c r="BB33" s="4" t="str">
        <f t="shared" si="2"/>
        <v/>
      </c>
      <c r="BC33" s="4"/>
      <c r="BD33" s="4" t="str">
        <f t="shared" si="3"/>
        <v/>
      </c>
      <c r="BE33" s="33" t="str">
        <f>IF(AK33="","",VLOOKUP(AK33,BH:BJ,3,FALSE))</f>
        <v/>
      </c>
      <c r="BF33" s="12" t="s">
        <v>0</v>
      </c>
      <c r="BG33" s="3">
        <v>32</v>
      </c>
      <c r="BH33" s="3" t="s">
        <v>218</v>
      </c>
      <c r="BI33" s="3" t="s">
        <v>39</v>
      </c>
      <c r="BJ33" s="3" t="s">
        <v>248</v>
      </c>
    </row>
    <row r="34" spans="1:62">
      <c r="A34" s="3" t="str">
        <f t="shared" si="4"/>
        <v>|色|緑|レアリティ|コモン|マナコスト|9|</v>
      </c>
      <c r="B34" s="3" t="s">
        <v>0</v>
      </c>
      <c r="C34" s="3" t="s">
        <v>83</v>
      </c>
      <c r="D34" s="7" t="s">
        <v>6</v>
      </c>
      <c r="E34" s="3" t="s">
        <v>83</v>
      </c>
      <c r="F34" s="3" t="str">
        <f>IF(R33=0,"",R33)</f>
        <v>緑</v>
      </c>
      <c r="G34" s="3" t="s">
        <v>83</v>
      </c>
      <c r="H34" s="7" t="s">
        <v>92</v>
      </c>
      <c r="I34" s="3" t="s">
        <v>83</v>
      </c>
      <c r="J34" s="3" t="str">
        <f>IF(T33=0,"",T33)</f>
        <v>コモン</v>
      </c>
      <c r="K34" s="3" t="s">
        <v>83</v>
      </c>
      <c r="L34" s="7" t="s">
        <v>93</v>
      </c>
      <c r="M34" s="3" t="s">
        <v>83</v>
      </c>
      <c r="N34" s="3">
        <f>IF(V33=0,"",V33)</f>
        <v>9</v>
      </c>
      <c r="O34" s="3" t="s">
        <v>83</v>
      </c>
      <c r="Q34" s="12" t="s">
        <v>11</v>
      </c>
      <c r="R34" s="13" t="str">
        <f>INDEX(AL:AL,W31+1)</f>
        <v>クリーチャー</v>
      </c>
      <c r="S34" s="18" t="s">
        <v>94</v>
      </c>
      <c r="T34" s="13" t="str">
        <f>INDEX(AN:AN,W31+1)</f>
        <v>エルフ</v>
      </c>
      <c r="U34" s="13" t="str">
        <f>INDEX(AO:AO,W31+1)</f>
        <v>工匠</v>
      </c>
      <c r="V34" s="13">
        <f>INDEX(AP:AP,W31+1)</f>
        <v>0</v>
      </c>
      <c r="W34" s="19"/>
      <c r="X34" s="13" t="str">
        <f>INDEX(AZ:AZ,W31+1)</f>
        <v>トラ</v>
      </c>
      <c r="Y34" s="13" t="str">
        <f>INDEX(BA:BA,W31+1)</f>
        <v/>
      </c>
      <c r="Z34" s="13" t="str">
        <f>INDEX(BB:BB,W31+1)</f>
        <v/>
      </c>
      <c r="AA34" s="13">
        <f>INDEX(BC:BC,W31+1)</f>
        <v>0</v>
      </c>
      <c r="AE34" s="27">
        <v>33</v>
      </c>
      <c r="AF34" s="28" t="str">
        <f>AF33</f>
        <v>緑</v>
      </c>
      <c r="AG34" s="4"/>
      <c r="AH34" s="4"/>
      <c r="AI34" s="4"/>
      <c r="AJ34" s="4"/>
      <c r="AK34" s="4"/>
      <c r="AL34" s="4"/>
      <c r="AM34" s="4"/>
      <c r="AN34" s="4"/>
      <c r="AO34" s="4"/>
      <c r="AP34" s="4"/>
      <c r="AQ34" s="4"/>
      <c r="AR34" s="4"/>
      <c r="AS34" s="4"/>
      <c r="AT34" s="40"/>
      <c r="AU34" s="4"/>
      <c r="AV34" s="4"/>
      <c r="AW34" s="4"/>
      <c r="AX34" s="4" t="str">
        <f>IF(AT34&gt;1,MONTH(AT34),"")</f>
        <v/>
      </c>
      <c r="AY34" s="4" t="str">
        <f>IF(AT34&gt;1,DAY(AT34),"")</f>
        <v/>
      </c>
      <c r="AZ34" s="4" t="str">
        <f t="shared" si="0"/>
        <v/>
      </c>
      <c r="BA34" s="4" t="str">
        <f t="shared" si="1"/>
        <v/>
      </c>
      <c r="BB34" s="4" t="str">
        <f t="shared" si="2"/>
        <v/>
      </c>
      <c r="BC34" s="4"/>
      <c r="BD34" s="4" t="str">
        <f t="shared" si="3"/>
        <v/>
      </c>
      <c r="BE34" s="33" t="str">
        <f>IF(AK34="","",VLOOKUP(AK34,BH:BJ,3,FALSE))</f>
        <v/>
      </c>
      <c r="BF34" s="12" t="s">
        <v>0</v>
      </c>
      <c r="BG34" s="3">
        <v>33</v>
      </c>
      <c r="BH34" s="3" t="s">
        <v>233</v>
      </c>
      <c r="BI34" s="3" t="s">
        <v>39</v>
      </c>
      <c r="BJ34" s="3" t="s">
        <v>249</v>
      </c>
    </row>
    <row r="35" spans="1:62">
      <c r="A35" s="3" t="str">
        <f t="shared" si="4"/>
        <v>|種別|クリーチャー|サブタイプ|エルフ|工匠||</v>
      </c>
      <c r="B35" s="3" t="s">
        <v>0</v>
      </c>
      <c r="C35" s="3" t="s">
        <v>83</v>
      </c>
      <c r="D35" s="7" t="s">
        <v>11</v>
      </c>
      <c r="E35" s="3" t="s">
        <v>83</v>
      </c>
      <c r="F35" s="3" t="str">
        <f>IF(R34=0,"",R34)</f>
        <v>クリーチャー</v>
      </c>
      <c r="G35" s="3" t="s">
        <v>83</v>
      </c>
      <c r="H35" s="7" t="s">
        <v>104</v>
      </c>
      <c r="I35" s="3" t="s">
        <v>83</v>
      </c>
      <c r="J35" s="3" t="str">
        <f>IF(T34=0,"",T34)</f>
        <v>エルフ</v>
      </c>
      <c r="K35" s="3" t="s">
        <v>83</v>
      </c>
      <c r="L35" s="3" t="str">
        <f>IF(U34=0,"",U34)</f>
        <v>工匠</v>
      </c>
      <c r="M35" s="3" t="s">
        <v>83</v>
      </c>
      <c r="N35" s="3" t="str">
        <f>IF(V34=0,"",V34)</f>
        <v/>
      </c>
      <c r="O35" s="3" t="s">
        <v>83</v>
      </c>
      <c r="Q35" s="12" t="s">
        <v>105</v>
      </c>
      <c r="R35" s="13" t="str">
        <f>INDEX(BD:BD,W31+1)</f>
        <v>トランプル&amp;br;このクリーチャーが戦場に出たとき、製造1を行う。</v>
      </c>
      <c r="S35" s="14"/>
      <c r="T35" s="14"/>
      <c r="U35" s="14"/>
      <c r="V35" s="15"/>
      <c r="W35" s="19"/>
      <c r="X35" s="11"/>
      <c r="Y35" s="11"/>
      <c r="Z35" s="11"/>
      <c r="AA35" s="33"/>
      <c r="AE35" s="27">
        <v>34</v>
      </c>
      <c r="AF35" s="28" t="str">
        <f>AF34</f>
        <v>緑</v>
      </c>
      <c r="AG35" s="4"/>
      <c r="AH35" s="4"/>
      <c r="AI35" s="4"/>
      <c r="AJ35" s="4"/>
      <c r="AK35" s="4"/>
      <c r="AL35" s="4"/>
      <c r="AM35" s="4"/>
      <c r="AN35" s="4"/>
      <c r="AO35" s="4"/>
      <c r="AP35" s="4"/>
      <c r="AQ35" s="4"/>
      <c r="AR35" s="4"/>
      <c r="AS35" s="4"/>
      <c r="AT35" s="40"/>
      <c r="AU35" s="4"/>
      <c r="AV35" s="4"/>
      <c r="AW35" s="4"/>
      <c r="AX35" s="4" t="str">
        <f>IF(AT35&gt;1,MONTH(AT35),"")</f>
        <v/>
      </c>
      <c r="AY35" s="4" t="str">
        <f>IF(AT35&gt;1,DAY(AT35),"")</f>
        <v/>
      </c>
      <c r="AZ35" s="4" t="str">
        <f t="shared" si="0"/>
        <v/>
      </c>
      <c r="BA35" s="4" t="str">
        <f t="shared" si="1"/>
        <v/>
      </c>
      <c r="BB35" s="4" t="str">
        <f t="shared" si="2"/>
        <v/>
      </c>
      <c r="BC35" s="4"/>
      <c r="BD35" s="4" t="str">
        <f t="shared" si="3"/>
        <v/>
      </c>
      <c r="BE35" s="33" t="str">
        <f>IF(AK35="","",VLOOKUP(AK35,BH:BJ,3,FALSE))</f>
        <v/>
      </c>
      <c r="BF35" s="12" t="s">
        <v>0</v>
      </c>
      <c r="BG35" s="3">
        <v>34</v>
      </c>
      <c r="BH35" s="3" t="s">
        <v>250</v>
      </c>
      <c r="BI35" s="3" t="s">
        <v>39</v>
      </c>
      <c r="BJ35" s="3" t="s">
        <v>251</v>
      </c>
    </row>
    <row r="36" spans="1:62">
      <c r="A36" s="3" t="str">
        <f t="shared" si="4"/>
        <v>|テキスト|&gt;|&gt;|&gt;|&gt;|トランプル&amp;br;このクリーチャーが戦場に出たとき、製造1を行う。|</v>
      </c>
      <c r="B36" s="3" t="s">
        <v>0</v>
      </c>
      <c r="C36" s="3" t="s">
        <v>83</v>
      </c>
      <c r="D36" s="7" t="s">
        <v>105</v>
      </c>
      <c r="E36" s="3" t="s">
        <v>83</v>
      </c>
      <c r="F36" s="7" t="s">
        <v>115</v>
      </c>
      <c r="G36" s="3" t="s">
        <v>83</v>
      </c>
      <c r="H36" s="7" t="s">
        <v>115</v>
      </c>
      <c r="I36" s="3" t="s">
        <v>83</v>
      </c>
      <c r="J36" s="7" t="s">
        <v>115</v>
      </c>
      <c r="K36" s="3" t="s">
        <v>83</v>
      </c>
      <c r="L36" s="7" t="s">
        <v>115</v>
      </c>
      <c r="M36" s="3" t="s">
        <v>83</v>
      </c>
      <c r="N36" s="3" t="str">
        <f>IF(R35=0,"",R35)</f>
        <v>トランプル&amp;br;このクリーチャーが戦場に出たとき、製造1を行う。</v>
      </c>
      <c r="O36" s="3" t="s">
        <v>83</v>
      </c>
      <c r="Q36" s="17" t="s">
        <v>27</v>
      </c>
      <c r="R36" s="13" t="str">
        <f>INDEX(BE:BE,W31+1)</f>
        <v>When this creature enters the battlefield, Fabricate 1.</v>
      </c>
      <c r="S36" s="12" t="s">
        <v>116</v>
      </c>
      <c r="T36" s="13" t="str">
        <f>IF(X36="","",X36&amp;IF(Y36="",""," "&amp;Y36)&amp;IF(Z36="",""," "&amp;Z36)&amp;IF(AA36="",""," "&amp;AA36))</f>
        <v>Trample  </v>
      </c>
      <c r="U36" s="14"/>
      <c r="V36" s="15"/>
      <c r="W36" s="19" t="s">
        <v>116</v>
      </c>
      <c r="X36" s="12" t="str">
        <f t="shared" ref="X36:AA36" si="10">IF(ISERROR(IF(LEN(X35)&gt;1,X35,VLOOKUP(X34,$AC:$AD,2,FALSE))),"",IF(LEN(X35)&gt;1,X35,VLOOKUP(X34,$AC:$AD,2,FALSE)))</f>
        <v>Trample</v>
      </c>
      <c r="Y36" s="12" t="str">
        <f t="shared" si="10"/>
        <v/>
      </c>
      <c r="Z36" s="12" t="str">
        <f t="shared" si="10"/>
        <v/>
      </c>
      <c r="AA36" s="12" t="str">
        <f t="shared" si="10"/>
        <v> </v>
      </c>
      <c r="AE36" s="27">
        <v>35</v>
      </c>
      <c r="AF36" s="28" t="str">
        <f>AF35</f>
        <v>緑</v>
      </c>
      <c r="AG36" s="4"/>
      <c r="AH36" s="4"/>
      <c r="AI36" s="4"/>
      <c r="AJ36" s="4"/>
      <c r="AK36" s="4"/>
      <c r="AL36" s="4"/>
      <c r="AM36" s="4"/>
      <c r="AN36" s="4"/>
      <c r="AO36" s="4"/>
      <c r="AP36" s="4"/>
      <c r="AQ36" s="4"/>
      <c r="AR36" s="4"/>
      <c r="AS36" s="4"/>
      <c r="AT36" s="40"/>
      <c r="AU36" s="4"/>
      <c r="AV36" s="4"/>
      <c r="AW36" s="4"/>
      <c r="AX36" s="4" t="str">
        <f>IF(AT36&gt;1,MONTH(AT36),"")</f>
        <v/>
      </c>
      <c r="AY36" s="4" t="str">
        <f>IF(AT36&gt;1,DAY(AT36),"")</f>
        <v/>
      </c>
      <c r="AZ36" s="4" t="str">
        <f t="shared" si="0"/>
        <v/>
      </c>
      <c r="BA36" s="4" t="str">
        <f t="shared" si="1"/>
        <v/>
      </c>
      <c r="BB36" s="4" t="str">
        <f t="shared" si="2"/>
        <v/>
      </c>
      <c r="BC36" s="4"/>
      <c r="BD36" s="4" t="str">
        <f t="shared" si="3"/>
        <v/>
      </c>
      <c r="BE36" s="33" t="str">
        <f>IF(AK36="","",VLOOKUP(AK36,BH:BJ,3,FALSE))</f>
        <v/>
      </c>
      <c r="BF36" s="12" t="s">
        <v>0</v>
      </c>
      <c r="BG36" s="3">
        <v>35</v>
      </c>
      <c r="BH36" s="3" t="s">
        <v>252</v>
      </c>
      <c r="BI36" s="3" t="s">
        <v>39</v>
      </c>
      <c r="BJ36" s="3" t="s">
        <v>253</v>
      </c>
    </row>
    <row r="37" spans="1:62">
      <c r="A37" s="3" t="str">
        <f t="shared" si="4"/>
        <v>|英テキスト|&gt;|&gt;|&gt;|&gt;|Trample  &amp;br;When this creature enters the battlefield, Fabricate 1.|</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Trample  &amp;br;When this creature enters the battlefield, Fabricate 1.</v>
      </c>
      <c r="O37" s="3" t="s">
        <v>83</v>
      </c>
      <c r="Q37" s="12" t="s">
        <v>18</v>
      </c>
      <c r="R37" s="13" t="str">
        <f>IF(INDEX(AX:AX,W31+1)="",0,INDEX(AX:AX,W31+1)&amp;"/"&amp;INDEX(AY:AY,W31+1))</f>
        <v>2/2</v>
      </c>
      <c r="S37" s="14"/>
      <c r="T37" s="14"/>
      <c r="U37" s="14"/>
      <c r="V37" s="15"/>
      <c r="W37" s="19"/>
      <c r="X37" s="12"/>
      <c r="Y37" s="31"/>
      <c r="Z37" s="31"/>
      <c r="AA37" s="32"/>
      <c r="AE37" s="27">
        <v>36</v>
      </c>
      <c r="AF37" s="28" t="str">
        <f>AF36</f>
        <v>緑</v>
      </c>
      <c r="AG37" s="4"/>
      <c r="AH37" s="4"/>
      <c r="AI37" s="4"/>
      <c r="AJ37" s="4"/>
      <c r="AK37" s="4"/>
      <c r="AL37" s="4"/>
      <c r="AM37" s="4"/>
      <c r="AN37" s="4"/>
      <c r="AO37" s="4"/>
      <c r="AP37" s="4"/>
      <c r="AQ37" s="4"/>
      <c r="AR37" s="4"/>
      <c r="AS37" s="4"/>
      <c r="AT37" s="40"/>
      <c r="AU37" s="4"/>
      <c r="AV37" s="4"/>
      <c r="AW37" s="4"/>
      <c r="AX37" s="4" t="str">
        <f>IF(AT37&gt;1,MONTH(AT37),"")</f>
        <v/>
      </c>
      <c r="AY37" s="4" t="str">
        <f>IF(AT37&gt;1,DAY(AT37),"")</f>
        <v/>
      </c>
      <c r="AZ37" s="4" t="str">
        <f t="shared" si="0"/>
        <v/>
      </c>
      <c r="BA37" s="4" t="str">
        <f t="shared" si="1"/>
        <v/>
      </c>
      <c r="BB37" s="4" t="str">
        <f t="shared" si="2"/>
        <v/>
      </c>
      <c r="BC37" s="4"/>
      <c r="BD37" s="4" t="str">
        <f t="shared" si="3"/>
        <v/>
      </c>
      <c r="BE37" s="33" t="str">
        <f>IF(AK37="","",VLOOKUP(AK37,BH:BJ,3,FALSE))</f>
        <v/>
      </c>
      <c r="BF37" s="12" t="s">
        <v>0</v>
      </c>
      <c r="BG37" s="3">
        <v>36</v>
      </c>
      <c r="BH37" s="3" t="s">
        <v>254</v>
      </c>
      <c r="BI37" s="3" t="s">
        <v>39</v>
      </c>
      <c r="BJ37" s="3" t="s">
        <v>255</v>
      </c>
    </row>
    <row r="38" spans="1:62">
      <c r="A38" s="3" t="str">
        <f t="shared" si="4"/>
        <v>|PT|&gt;|2/2|シールド数|&gt;||</v>
      </c>
      <c r="B38" s="3" t="s">
        <v>0</v>
      </c>
      <c r="C38" s="3" t="s">
        <v>83</v>
      </c>
      <c r="D38" s="3" t="s">
        <v>18</v>
      </c>
      <c r="E38" s="3" t="s">
        <v>83</v>
      </c>
      <c r="F38" s="3" t="s">
        <v>115</v>
      </c>
      <c r="G38" s="3" t="s">
        <v>83</v>
      </c>
      <c r="H38" s="3" t="str">
        <f>IF(R37=0,"",R37)</f>
        <v>2/2</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AF37</f>
        <v>緑</v>
      </c>
      <c r="AG38" s="4"/>
      <c r="AH38" s="4"/>
      <c r="AI38" s="4"/>
      <c r="AJ38" s="4"/>
      <c r="AK38" s="4"/>
      <c r="AL38" s="4"/>
      <c r="AM38" s="4"/>
      <c r="AN38" s="4"/>
      <c r="AO38" s="4"/>
      <c r="AP38" s="4"/>
      <c r="AQ38" s="4"/>
      <c r="AR38" s="4"/>
      <c r="AS38" s="4"/>
      <c r="AT38" s="40"/>
      <c r="AU38" s="4"/>
      <c r="AV38" s="4"/>
      <c r="AW38" s="4"/>
      <c r="AX38" s="4" t="str">
        <f>IF(AT38&gt;1,MONTH(AT38),"")</f>
        <v/>
      </c>
      <c r="AY38" s="4" t="str">
        <f>IF(AT38&gt;1,DAY(AT38),"")</f>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AF38</f>
        <v>緑</v>
      </c>
      <c r="AG39" s="4"/>
      <c r="AH39" s="4"/>
      <c r="AI39" s="4"/>
      <c r="AJ39" s="4"/>
      <c r="AK39" s="4"/>
      <c r="AL39" s="4"/>
      <c r="AM39" s="4"/>
      <c r="AN39" s="4"/>
      <c r="AO39" s="4"/>
      <c r="AP39" s="4"/>
      <c r="AQ39" s="4"/>
      <c r="AR39" s="4"/>
      <c r="AS39" s="4"/>
      <c r="AT39" s="40"/>
      <c r="AU39" s="4"/>
      <c r="AV39" s="4"/>
      <c r="AW39" s="4"/>
      <c r="AX39" s="4" t="str">
        <f>IF(AT39&gt;1,MONTH(AT39),"")</f>
        <v/>
      </c>
      <c r="AY39" s="4" t="str">
        <f>IF(AT39&gt;1,DAY(AT39),"")</f>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AF39</f>
        <v>緑</v>
      </c>
      <c r="AG40" s="4"/>
      <c r="AH40" s="4"/>
      <c r="AI40" s="4"/>
      <c r="AJ40" s="4"/>
      <c r="AK40" s="4"/>
      <c r="AL40" s="4"/>
      <c r="AM40" s="4"/>
      <c r="AN40" s="4"/>
      <c r="AO40" s="4"/>
      <c r="AP40" s="4"/>
      <c r="AQ40" s="4"/>
      <c r="AR40" s="4"/>
      <c r="AS40" s="4"/>
      <c r="AT40" s="40"/>
      <c r="AU40" s="4"/>
      <c r="AV40" s="4"/>
      <c r="AW40" s="4"/>
      <c r="AX40" s="4" t="str">
        <f>IF(AT40&gt;1,MONTH(AT40),"")</f>
        <v/>
      </c>
      <c r="AY40" s="4" t="str">
        <f>IF(AT40&gt;1,DAY(AT40),"")</f>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AF40</f>
        <v>緑</v>
      </c>
      <c r="AG41" s="4"/>
      <c r="AH41" s="4"/>
      <c r="AI41" s="4"/>
      <c r="AJ41" s="4"/>
      <c r="AK41" s="4"/>
      <c r="AL41" s="4"/>
      <c r="AM41" s="4"/>
      <c r="AN41" s="4"/>
      <c r="AO41" s="4"/>
      <c r="AP41" s="4"/>
      <c r="AQ41" s="4"/>
      <c r="AR41" s="4"/>
      <c r="AS41" s="4"/>
      <c r="AT41" s="40"/>
      <c r="AU41" s="4"/>
      <c r="AV41" s="4"/>
      <c r="AW41" s="4"/>
      <c r="AX41" s="4" t="str">
        <f>IF(AT41&gt;1,MONTH(AT41),"")</f>
        <v/>
      </c>
      <c r="AY41" s="4" t="str">
        <f>IF(AT41&gt;1,DAY(AT41),"")</f>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AF41</f>
        <v>緑</v>
      </c>
      <c r="AG42" s="4"/>
      <c r="AH42" s="4"/>
      <c r="AI42" s="4"/>
      <c r="AJ42" s="4"/>
      <c r="AK42" s="4"/>
      <c r="AL42" s="4"/>
      <c r="AM42" s="4"/>
      <c r="AN42" s="4"/>
      <c r="AO42" s="4"/>
      <c r="AP42" s="4"/>
      <c r="AQ42" s="4"/>
      <c r="AR42" s="4"/>
      <c r="AS42" s="4"/>
      <c r="AT42" s="40"/>
      <c r="AU42" s="4"/>
      <c r="AV42" s="4"/>
      <c r="AW42" s="4"/>
      <c r="AX42" s="4" t="str">
        <f>IF(AT42&gt;1,MONTH(AT42),"")</f>
        <v/>
      </c>
      <c r="AY42" s="4" t="str">
        <f>IF(AT42&gt;1,DAY(AT42),"")</f>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AF42</f>
        <v>緑</v>
      </c>
      <c r="AG43" s="4"/>
      <c r="AH43" s="4"/>
      <c r="AI43" s="4"/>
      <c r="AJ43" s="4"/>
      <c r="AK43" s="4"/>
      <c r="AL43" s="4"/>
      <c r="AM43" s="4"/>
      <c r="AN43" s="4"/>
      <c r="AO43" s="4"/>
      <c r="AP43" s="4"/>
      <c r="AQ43" s="4"/>
      <c r="AR43" s="4"/>
      <c r="AS43" s="4"/>
      <c r="AT43" s="40"/>
      <c r="AU43" s="4"/>
      <c r="AV43" s="4"/>
      <c r="AW43" s="4"/>
      <c r="AX43" s="4" t="str">
        <f>IF(AT43&gt;1,MONTH(AT43),"")</f>
        <v/>
      </c>
      <c r="AY43" s="4" t="str">
        <f>IF(AT43&gt;1,DAY(AT43),"")</f>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AF43</f>
        <v>緑</v>
      </c>
      <c r="AG44" s="4"/>
      <c r="AH44" s="4"/>
      <c r="AI44" s="4"/>
      <c r="AJ44" s="4"/>
      <c r="AK44" s="4"/>
      <c r="AL44" s="4"/>
      <c r="AM44" s="4"/>
      <c r="AN44" s="4"/>
      <c r="AO44" s="4"/>
      <c r="AP44" s="4"/>
      <c r="AQ44" s="4"/>
      <c r="AR44" s="4"/>
      <c r="AS44" s="4"/>
      <c r="AT44" s="40"/>
      <c r="AU44" s="4"/>
      <c r="AV44" s="4"/>
      <c r="AW44" s="4"/>
      <c r="AX44" s="4" t="str">
        <f>IF(AT44&gt;1,MONTH(AT44),"")</f>
        <v/>
      </c>
      <c r="AY44" s="4" t="str">
        <f>IF(AT44&gt;1,DAY(AT44),"")</f>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*水辺の虎/Riparian Tiger</v>
      </c>
      <c r="B45" s="3" t="s">
        <v>0</v>
      </c>
      <c r="C45" s="3" t="str">
        <f>"*"&amp;R45&amp;"/"&amp;T45</f>
        <v>*水辺の虎/Riparian Tiger</v>
      </c>
      <c r="Q45" s="12" t="s">
        <v>9</v>
      </c>
      <c r="R45" s="13" t="str">
        <f>INDEX(AJ:AJ,W44+1)</f>
        <v>水辺の虎</v>
      </c>
      <c r="S45" s="14" t="s">
        <v>10</v>
      </c>
      <c r="T45" s="13" t="str">
        <f>INDEX(AK:AK,W44+1)</f>
        <v>Riparian Tiger</v>
      </c>
      <c r="U45" s="14"/>
      <c r="V45" s="15"/>
      <c r="W45" s="16"/>
      <c r="X45" s="12"/>
      <c r="Y45" s="31"/>
      <c r="Z45" s="31"/>
      <c r="AA45" s="32"/>
      <c r="AE45" s="27">
        <v>44</v>
      </c>
      <c r="AF45" s="28" t="str">
        <f>AF44</f>
        <v>緑</v>
      </c>
      <c r="AG45" s="4"/>
      <c r="AH45" s="4"/>
      <c r="AI45" s="4"/>
      <c r="AJ45" s="4"/>
      <c r="AK45" s="4"/>
      <c r="AL45" s="4"/>
      <c r="AM45" s="4"/>
      <c r="AN45" s="4"/>
      <c r="AO45" s="4"/>
      <c r="AP45" s="4"/>
      <c r="AQ45" s="4"/>
      <c r="AR45" s="4"/>
      <c r="AS45" s="4"/>
      <c r="AT45" s="40"/>
      <c r="AU45" s="4"/>
      <c r="AV45" s="4"/>
      <c r="AW45" s="4"/>
      <c r="AX45" s="4" t="str">
        <f>IF(AT45&gt;1,MONTH(AT45),"")</f>
        <v/>
      </c>
      <c r="AY45" s="4" t="str">
        <f>IF(AT45&gt;1,DAY(AT45),"")</f>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緑</v>
      </c>
      <c r="S46" s="18" t="s">
        <v>7</v>
      </c>
      <c r="T46" s="13" t="str">
        <f>INDEX(AG:AG,W44+1)</f>
        <v>コモン</v>
      </c>
      <c r="U46" s="18" t="s">
        <v>8</v>
      </c>
      <c r="V46" s="13">
        <f>INDEX(AI:AI,W44+1)</f>
        <v>11</v>
      </c>
      <c r="W46" s="19"/>
      <c r="X46" s="13" t="str">
        <f>INDEX(AQ:AQ,W44+1)</f>
        <v>トランプル</v>
      </c>
      <c r="Y46" s="31"/>
      <c r="Z46" s="31"/>
      <c r="AA46" s="32"/>
      <c r="AE46" s="27">
        <v>45</v>
      </c>
      <c r="AF46" s="28" t="str">
        <f>AF45</f>
        <v>緑</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|色|緑|レアリティ|コモン|マナコスト|11|</v>
      </c>
      <c r="B47" s="3" t="s">
        <v>0</v>
      </c>
      <c r="C47" s="3" t="s">
        <v>83</v>
      </c>
      <c r="D47" s="7" t="s">
        <v>6</v>
      </c>
      <c r="E47" s="3" t="s">
        <v>83</v>
      </c>
      <c r="F47" s="3" t="str">
        <f>IF(R46=0,"",R46)</f>
        <v>緑</v>
      </c>
      <c r="G47" s="3" t="s">
        <v>83</v>
      </c>
      <c r="H47" s="7" t="s">
        <v>92</v>
      </c>
      <c r="I47" s="3" t="s">
        <v>83</v>
      </c>
      <c r="J47" s="3" t="str">
        <f>IF(T46=0,"",T46)</f>
        <v>コモン</v>
      </c>
      <c r="K47" s="3" t="s">
        <v>83</v>
      </c>
      <c r="L47" s="7" t="s">
        <v>93</v>
      </c>
      <c r="M47" s="3" t="s">
        <v>83</v>
      </c>
      <c r="N47" s="3">
        <f>IF(V46=0,"",V46)</f>
        <v>11</v>
      </c>
      <c r="O47" s="3" t="s">
        <v>83</v>
      </c>
      <c r="Q47" s="12" t="s">
        <v>11</v>
      </c>
      <c r="R47" s="13" t="str">
        <f>INDEX(AL:AL,W44+1)</f>
        <v>クリーチャー</v>
      </c>
      <c r="S47" s="18" t="s">
        <v>94</v>
      </c>
      <c r="T47" s="13" t="str">
        <f>INDEX(AN:AN,W44+1)</f>
        <v>猫</v>
      </c>
      <c r="U47" s="13">
        <f>INDEX(AO:AO,W44+1)</f>
        <v>0</v>
      </c>
      <c r="V47" s="13">
        <f>INDEX(AP:AP,W44+1)</f>
        <v>0</v>
      </c>
      <c r="W47" s="19"/>
      <c r="X47" s="13" t="str">
        <f>INDEX(AZ:AZ,W44+1)</f>
        <v>トラ</v>
      </c>
      <c r="Y47" s="13" t="str">
        <f>INDEX(BA:BA,W44+1)</f>
        <v/>
      </c>
      <c r="Z47" s="13" t="str">
        <f>INDEX(BB:BB,W44+1)</f>
        <v/>
      </c>
      <c r="AA47" s="13">
        <f>INDEX(BC:BC,W44+1)</f>
        <v>0</v>
      </c>
      <c r="AE47" s="27">
        <v>46</v>
      </c>
      <c r="AF47" s="28" t="str">
        <f>AF46</f>
        <v>緑</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|種別|クリーチャー|サブタイプ|猫|||</v>
      </c>
      <c r="B48" s="3" t="s">
        <v>0</v>
      </c>
      <c r="C48" s="3" t="s">
        <v>83</v>
      </c>
      <c r="D48" s="7" t="s">
        <v>11</v>
      </c>
      <c r="E48" s="3" t="s">
        <v>83</v>
      </c>
      <c r="F48" s="3" t="str">
        <f>IF(R47=0,"",R47)</f>
        <v>クリーチャー</v>
      </c>
      <c r="G48" s="3" t="s">
        <v>83</v>
      </c>
      <c r="H48" s="7" t="s">
        <v>104</v>
      </c>
      <c r="I48" s="3" t="s">
        <v>83</v>
      </c>
      <c r="J48" s="3" t="str">
        <f>IF(T47=0,"",T47)</f>
        <v>猫</v>
      </c>
      <c r="K48" s="3" t="s">
        <v>83</v>
      </c>
      <c r="L48" s="3" t="str">
        <f>IF(U47=0,"",U47)</f>
        <v/>
      </c>
      <c r="M48" s="3" t="s">
        <v>83</v>
      </c>
      <c r="N48" s="3" t="str">
        <f>IF(V47=0,"",V47)</f>
        <v/>
      </c>
      <c r="O48" s="3" t="s">
        <v>83</v>
      </c>
      <c r="Q48" s="12" t="s">
        <v>105</v>
      </c>
      <c r="R48" s="13" t="str">
        <f>INDEX(BD:BD,W44+1)</f>
        <v>トランプル&amp;br;このクリーチャーが戦場に出たとき、エネルギー化2を行う。&amp;br;超過1：あなたのターン終了時まで、このクリーチャーは+2/+2の修整を受ける。</v>
      </c>
      <c r="S48" s="14"/>
      <c r="T48" s="14"/>
      <c r="U48" s="14"/>
      <c r="V48" s="15"/>
      <c r="W48" s="19"/>
      <c r="X48" s="11"/>
      <c r="Y48" s="11"/>
      <c r="Z48" s="11"/>
      <c r="AA48" s="33"/>
      <c r="AE48" s="27">
        <v>47</v>
      </c>
      <c r="AF48" s="28" t="str">
        <f>AF47</f>
        <v>緑</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|テキスト|&gt;|&gt;|&gt;|&gt;|トランプル&amp;br;このクリーチャーが戦場に出たとき、エネルギー化2を行う。&amp;br;超過1：あなたのターン終了時まで、このクリーチャーは+2/+2の修整を受ける。|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トランプル&amp;br;このクリーチャーが戦場に出たとき、エネルギー化2を行う。&amp;br;超過1：あなたのターン終了時まで、このクリーチャーは+2/+2の修整を受ける。</v>
      </c>
      <c r="O49" s="3" t="s">
        <v>83</v>
      </c>
      <c r="Q49" s="17" t="s">
        <v>27</v>
      </c>
      <c r="R49" s="13" t="str">
        <f>INDEX(BE:BE,W44+1)</f>
        <v>When this creature enters the battlefield, Energize 2.&amp;br;Overload 1: This creature gets +2/+2 until the end of your turn.</v>
      </c>
      <c r="S49" s="12" t="s">
        <v>116</v>
      </c>
      <c r="T49" s="13" t="str">
        <f>IF(X49="","",X49&amp;IF(Y49="",""," "&amp;Y49)&amp;IF(Z49="",""," "&amp;Z49)&amp;IF(AA49="",""," "&amp;AA49))</f>
        <v>Trample  </v>
      </c>
      <c r="U49" s="14"/>
      <c r="V49" s="15"/>
      <c r="W49" s="19" t="s">
        <v>116</v>
      </c>
      <c r="X49" s="12" t="str">
        <f t="shared" ref="X49:AA49" si="12">IF(ISERROR(IF(LEN(X48)&gt;1,X48,VLOOKUP(X47,$AC:$AD,2,FALSE))),"",IF(LEN(X48)&gt;1,X48,VLOOKUP(X47,$AC:$AD,2,FALSE)))</f>
        <v>Trample</v>
      </c>
      <c r="Y49" s="12" t="str">
        <f t="shared" si="12"/>
        <v/>
      </c>
      <c r="Z49" s="12" t="str">
        <f t="shared" si="12"/>
        <v/>
      </c>
      <c r="AA49" s="12" t="str">
        <f t="shared" si="12"/>
        <v> </v>
      </c>
      <c r="AE49" s="27">
        <v>48</v>
      </c>
      <c r="AF49" s="28" t="str">
        <f>AF48</f>
        <v>緑</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|英テキスト|&gt;|&gt;|&gt;|&gt;|Trample  &amp;br;When this creature enters the battlefield, Energize 2.&amp;br;Overload 1: This creature gets +2/+2 until the end of your turn.|</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Trample  &amp;br;When this creature enters the battlefield, Energize 2.&amp;br;Overload 1: This creature gets +2/+2 until the end of your turn.</v>
      </c>
      <c r="O50" s="3" t="s">
        <v>83</v>
      </c>
      <c r="Q50" s="12" t="s">
        <v>18</v>
      </c>
      <c r="R50" s="13" t="str">
        <f>IF(INDEX(AX:AX,W44+1)="",0,INDEX(AX:AX,W44+1)&amp;"/"&amp;INDEX(AY:AY,W44+1))</f>
        <v>2/2</v>
      </c>
      <c r="S50" s="14"/>
      <c r="T50" s="14"/>
      <c r="U50" s="14"/>
      <c r="V50" s="15"/>
      <c r="W50" s="19"/>
      <c r="X50" s="12"/>
      <c r="Y50" s="31"/>
      <c r="Z50" s="31"/>
      <c r="AA50" s="32"/>
      <c r="AE50" s="27">
        <v>49</v>
      </c>
      <c r="AF50" s="28" t="str">
        <f>AF49</f>
        <v>緑</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|PT|&gt;|2/2|シールド数|&gt;||</v>
      </c>
      <c r="B51" s="3" t="s">
        <v>0</v>
      </c>
      <c r="C51" s="3" t="s">
        <v>83</v>
      </c>
      <c r="D51" s="3" t="s">
        <v>18</v>
      </c>
      <c r="E51" s="3" t="s">
        <v>83</v>
      </c>
      <c r="F51" s="3" t="s">
        <v>115</v>
      </c>
      <c r="G51" s="3" t="s">
        <v>83</v>
      </c>
      <c r="H51" s="3" t="str">
        <f>IF(R50=0,"",R50)</f>
        <v>2/2</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緑</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*シャイラ専有地の賢者/Sage of Shaila's Claim</v>
      </c>
      <c r="B58" s="3" t="s">
        <v>0</v>
      </c>
      <c r="C58" s="3" t="str">
        <f>"*"&amp;R58&amp;"/"&amp;T58</f>
        <v>*シャイラ専有地の賢者/Sage of Shaila's Claim</v>
      </c>
      <c r="Q58" s="12" t="s">
        <v>9</v>
      </c>
      <c r="R58" s="13" t="str">
        <f>INDEX(AJ:AJ,W57+1)</f>
        <v>シャイラ専有地の賢者</v>
      </c>
      <c r="S58" s="14" t="s">
        <v>10</v>
      </c>
      <c r="T58" s="13" t="str">
        <f>INDEX(AK:AK,W57+1)</f>
        <v>Sage of Shaila's Claim</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緑</v>
      </c>
      <c r="S59" s="18" t="s">
        <v>7</v>
      </c>
      <c r="T59" s="13" t="str">
        <f>INDEX(AG:AG,W57+1)</f>
        <v>コモン</v>
      </c>
      <c r="U59" s="18" t="s">
        <v>8</v>
      </c>
      <c r="V59" s="13">
        <f>INDEX(AI:AI,W57+1)</f>
        <v>8</v>
      </c>
      <c r="W59" s="19"/>
      <c r="X59" s="13" t="str">
        <f>INDEX(AQ:AQ,W57+1)</f>
        <v>このクリーチャーが戦場に出たとき、エネルギー化3を行う。</v>
      </c>
      <c r="Y59" s="31"/>
      <c r="Z59" s="31"/>
      <c r="AA59" s="32"/>
      <c r="BF59" s="12" t="s">
        <v>0</v>
      </c>
      <c r="BG59" s="3">
        <v>58</v>
      </c>
      <c r="BH59" s="3" t="s">
        <v>294</v>
      </c>
      <c r="BI59" s="3" t="s">
        <v>39</v>
      </c>
      <c r="BJ59" s="3" t="s">
        <v>295</v>
      </c>
    </row>
    <row r="60" spans="1:62">
      <c r="A60" s="3" t="str">
        <f t="shared" si="4"/>
        <v>|色|緑|レアリティ|コモン|マナコスト|8|</v>
      </c>
      <c r="B60" s="3" t="s">
        <v>0</v>
      </c>
      <c r="C60" s="3" t="s">
        <v>83</v>
      </c>
      <c r="D60" s="7" t="s">
        <v>6</v>
      </c>
      <c r="E60" s="3" t="s">
        <v>83</v>
      </c>
      <c r="F60" s="3" t="str">
        <f>IF(R59=0,"",R59)</f>
        <v>緑</v>
      </c>
      <c r="G60" s="3" t="s">
        <v>83</v>
      </c>
      <c r="H60" s="7" t="s">
        <v>92</v>
      </c>
      <c r="I60" s="3" t="s">
        <v>83</v>
      </c>
      <c r="J60" s="3" t="str">
        <f>IF(T59=0,"",T59)</f>
        <v>コモン</v>
      </c>
      <c r="K60" s="3" t="s">
        <v>83</v>
      </c>
      <c r="L60" s="7" t="s">
        <v>93</v>
      </c>
      <c r="M60" s="3" t="s">
        <v>83</v>
      </c>
      <c r="N60" s="3">
        <f>IF(V59=0,"",V59)</f>
        <v>8</v>
      </c>
      <c r="O60" s="3" t="s">
        <v>83</v>
      </c>
      <c r="Q60" s="12" t="s">
        <v>11</v>
      </c>
      <c r="R60" s="13" t="str">
        <f>INDEX(AL:AL,W57+1)</f>
        <v>クリーチャー</v>
      </c>
      <c r="S60" s="18" t="s">
        <v>94</v>
      </c>
      <c r="T60" s="13" t="str">
        <f>INDEX(AN:AN,W57+1)</f>
        <v>エルフ</v>
      </c>
      <c r="U60" s="13" t="str">
        <f>INDEX(AO:AO,W57+1)</f>
        <v>ドルイド</v>
      </c>
      <c r="V60" s="13">
        <f>INDEX(AP:AP,W57+1)</f>
        <v>0</v>
      </c>
      <c r="W60" s="19"/>
      <c r="X60" s="13" t="str">
        <f>INDEX(AZ:AZ,W57+1)</f>
        <v>この</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|種別|クリーチャー|サブタイプ|エルフ|ドルイド||</v>
      </c>
      <c r="B61" s="3" t="s">
        <v>0</v>
      </c>
      <c r="C61" s="3" t="s">
        <v>83</v>
      </c>
      <c r="D61" s="7" t="s">
        <v>11</v>
      </c>
      <c r="E61" s="3" t="s">
        <v>83</v>
      </c>
      <c r="F61" s="3" t="str">
        <f>IF(R60=0,"",R60)</f>
        <v>クリーチャー</v>
      </c>
      <c r="G61" s="3" t="s">
        <v>83</v>
      </c>
      <c r="H61" s="7" t="s">
        <v>104</v>
      </c>
      <c r="I61" s="3" t="s">
        <v>83</v>
      </c>
      <c r="J61" s="3" t="str">
        <f>IF(T60=0,"",T60)</f>
        <v>エルフ</v>
      </c>
      <c r="K61" s="3" t="s">
        <v>83</v>
      </c>
      <c r="L61" s="3" t="str">
        <f>IF(U60=0,"",U60)</f>
        <v>ドルイド</v>
      </c>
      <c r="M61" s="3" t="s">
        <v>83</v>
      </c>
      <c r="N61" s="3" t="str">
        <f>IF(V60=0,"",V60)</f>
        <v/>
      </c>
      <c r="O61" s="3" t="s">
        <v>83</v>
      </c>
      <c r="Q61" s="12" t="s">
        <v>105</v>
      </c>
      <c r="R61" s="13" t="str">
        <f>INDEX(BD:BD,W57+1)</f>
        <v>このクリーチャーが戦場に出たとき、エネルギー化3を行う。</v>
      </c>
      <c r="S61" s="14"/>
      <c r="T61" s="14"/>
      <c r="U61" s="14"/>
      <c r="V61" s="15"/>
      <c r="W61" s="19"/>
      <c r="X61" s="11"/>
      <c r="Y61" s="11"/>
      <c r="Z61" s="11"/>
      <c r="AA61" s="33"/>
      <c r="BF61" s="12" t="s">
        <v>0</v>
      </c>
      <c r="BG61" s="3">
        <v>60</v>
      </c>
      <c r="BH61" s="3" t="s">
        <v>298</v>
      </c>
      <c r="BI61" s="3" t="s">
        <v>39</v>
      </c>
      <c r="BJ61" s="3" t="s">
        <v>299</v>
      </c>
    </row>
    <row r="62" spans="1:62">
      <c r="A62" s="3" t="str">
        <f t="shared" si="4"/>
        <v>|テキスト|&gt;|&gt;|&gt;|&gt;|このクリーチャーが戦場に出たとき、エネルギー化3を行う。|</v>
      </c>
      <c r="B62" s="3" t="s">
        <v>0</v>
      </c>
      <c r="C62" s="3" t="s">
        <v>83</v>
      </c>
      <c r="D62" s="7" t="s">
        <v>105</v>
      </c>
      <c r="E62" s="3" t="s">
        <v>83</v>
      </c>
      <c r="F62" s="7" t="s">
        <v>115</v>
      </c>
      <c r="G62" s="3" t="s">
        <v>83</v>
      </c>
      <c r="H62" s="7" t="s">
        <v>115</v>
      </c>
      <c r="I62" s="3" t="s">
        <v>83</v>
      </c>
      <c r="J62" s="7" t="s">
        <v>115</v>
      </c>
      <c r="K62" s="3" t="s">
        <v>83</v>
      </c>
      <c r="L62" s="7" t="s">
        <v>115</v>
      </c>
      <c r="M62" s="3" t="s">
        <v>83</v>
      </c>
      <c r="N62" s="3" t="str">
        <f>IF(R61=0,"",R61)</f>
        <v>このクリーチャーが戦場に出たとき、エネルギー化3を行う。</v>
      </c>
      <c r="O62" s="3" t="s">
        <v>83</v>
      </c>
      <c r="Q62" s="17" t="s">
        <v>27</v>
      </c>
      <c r="R62" s="13" t="str">
        <f>INDEX(BE:BE,W57+1)</f>
        <v>When this creature enters the battlefield, Energize 3.</v>
      </c>
      <c r="S62" s="12" t="s">
        <v>116</v>
      </c>
      <c r="T62" s="13" t="str">
        <f>IF(X62="","",X62&amp;IF(Y62="",""," "&amp;Y62)&amp;IF(Z62="",""," "&amp;Z62)&amp;IF(AA62="",""," "&amp;AA62))</f>
        <v/>
      </c>
      <c r="U62" s="14"/>
      <c r="V62" s="15"/>
      <c r="W62" s="19" t="s">
        <v>116</v>
      </c>
      <c r="X62" s="12" t="str">
        <f t="shared" ref="X62:AA62" si="14">IF(ISERROR(IF(LEN(X61)&gt;1,X61,VLOOKUP(X60,$AC:$AD,2,FALSE))),"",IF(LEN(X61)&gt;1,X61,VLOOKUP(X60,$AC:$AD,2,FALSE)))</f>
        <v/>
      </c>
      <c r="Y62" s="12" t="str">
        <f t="shared" si="14"/>
        <v/>
      </c>
      <c r="Z62" s="12" t="str">
        <f t="shared" si="14"/>
        <v/>
      </c>
      <c r="AA62" s="12" t="str">
        <f t="shared" si="14"/>
        <v> </v>
      </c>
      <c r="BF62" s="12" t="s">
        <v>0</v>
      </c>
      <c r="BG62" s="3">
        <v>61</v>
      </c>
      <c r="BH62" s="3" t="s">
        <v>300</v>
      </c>
      <c r="BI62" s="3" t="s">
        <v>39</v>
      </c>
      <c r="BJ62" s="3" t="s">
        <v>301</v>
      </c>
    </row>
    <row r="63" spans="1:62">
      <c r="A63" s="3" t="str">
        <f t="shared" si="4"/>
        <v>|英テキスト|&gt;|&gt;|&gt;|&gt;|When this creature enters the battlefield, Energize 3.|</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When this creature enters the battlefield, Energize 3.</v>
      </c>
      <c r="O63" s="3" t="s">
        <v>83</v>
      </c>
      <c r="Q63" s="12" t="s">
        <v>18</v>
      </c>
      <c r="R63" s="13" t="str">
        <f>IF(INDEX(AX:AX,W57+1)="",0,INDEX(AX:AX,W57+1)&amp;"/"&amp;INDEX(AY:AY,W57+1))</f>
        <v>2/1</v>
      </c>
      <c r="S63" s="14"/>
      <c r="T63" s="14"/>
      <c r="U63" s="14"/>
      <c r="V63" s="15"/>
      <c r="W63" s="19"/>
      <c r="X63" s="12"/>
      <c r="Y63" s="31"/>
      <c r="Z63" s="31"/>
      <c r="AA63" s="32"/>
      <c r="BF63" s="12" t="s">
        <v>0</v>
      </c>
      <c r="BG63" s="3">
        <v>62</v>
      </c>
      <c r="BH63" s="3" t="s">
        <v>302</v>
      </c>
      <c r="BI63" s="3" t="s">
        <v>39</v>
      </c>
      <c r="BJ63" s="3" t="s">
        <v>303</v>
      </c>
    </row>
    <row r="64" spans="1:62">
      <c r="A64" s="3" t="str">
        <f t="shared" si="4"/>
        <v>|PT|&gt;|2/1|シールド数|&gt;||</v>
      </c>
      <c r="B64" s="3" t="s">
        <v>0</v>
      </c>
      <c r="C64" s="3" t="s">
        <v>83</v>
      </c>
      <c r="D64" s="3" t="s">
        <v>18</v>
      </c>
      <c r="E64" s="3" t="s">
        <v>83</v>
      </c>
      <c r="F64" s="3" t="s">
        <v>115</v>
      </c>
      <c r="G64" s="3" t="s">
        <v>83</v>
      </c>
      <c r="H64" s="3" t="str">
        <f>IF(R63=0,"",R63)</f>
        <v>2/1</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5"/>
        <v>*亢進するサイ/Thriving Rhino</v>
      </c>
      <c r="B71" s="3" t="s">
        <v>0</v>
      </c>
      <c r="C71" s="3" t="str">
        <f>"*"&amp;R71&amp;"/"&amp;T71</f>
        <v>*亢進するサイ/Thriving Rhino</v>
      </c>
      <c r="Q71" s="12" t="s">
        <v>9</v>
      </c>
      <c r="R71" s="13" t="str">
        <f>INDEX(AJ:AJ,W70+1)</f>
        <v>亢進するサイ</v>
      </c>
      <c r="S71" s="14" t="s">
        <v>10</v>
      </c>
      <c r="T71" s="13" t="str">
        <f>INDEX(AK:AK,W70+1)</f>
        <v>Thriving Rhino</v>
      </c>
      <c r="U71" s="14"/>
      <c r="V71" s="15"/>
      <c r="W71" s="16"/>
      <c r="X71" s="12"/>
      <c r="Y71" s="31"/>
      <c r="Z71" s="31"/>
      <c r="AA71" s="32"/>
      <c r="BF71" s="12" t="s">
        <v>0</v>
      </c>
      <c r="BG71" s="3">
        <v>70</v>
      </c>
      <c r="BH71" s="3" t="s">
        <v>121</v>
      </c>
      <c r="BI71" s="3" t="s">
        <v>39</v>
      </c>
      <c r="BJ71" s="3" t="s">
        <v>318</v>
      </c>
    </row>
    <row r="72" spans="1:62">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緑</v>
      </c>
      <c r="S72" s="18" t="s">
        <v>7</v>
      </c>
      <c r="T72" s="13" t="str">
        <f>INDEX(AG:AG,W70+1)</f>
        <v>コモン</v>
      </c>
      <c r="U72" s="18" t="s">
        <v>8</v>
      </c>
      <c r="V72" s="13">
        <f>INDEX(AI:AI,W70+1)</f>
        <v>11</v>
      </c>
      <c r="W72" s="19"/>
      <c r="X72" s="13" t="str">
        <f>INDEX(AQ:AQ,W70+1)</f>
        <v>ディフェンダー</v>
      </c>
      <c r="Y72" s="31"/>
      <c r="Z72" s="31"/>
      <c r="AA72" s="32"/>
      <c r="BF72" s="12" t="s">
        <v>0</v>
      </c>
      <c r="BG72" s="3">
        <v>71</v>
      </c>
      <c r="BH72" s="3" t="s">
        <v>319</v>
      </c>
      <c r="BI72" s="3" t="s">
        <v>39</v>
      </c>
      <c r="BJ72" s="3" t="s">
        <v>320</v>
      </c>
    </row>
    <row r="73" spans="1:62">
      <c r="A73" s="3" t="str">
        <f t="shared" si="15"/>
        <v>|色|緑|レアリティ|コモン|マナコスト|11|</v>
      </c>
      <c r="B73" s="3" t="s">
        <v>0</v>
      </c>
      <c r="C73" s="3" t="s">
        <v>83</v>
      </c>
      <c r="D73" s="7" t="s">
        <v>6</v>
      </c>
      <c r="E73" s="3" t="s">
        <v>83</v>
      </c>
      <c r="F73" s="3" t="str">
        <f>IF(R72=0,"",R72)</f>
        <v>緑</v>
      </c>
      <c r="G73" s="3" t="s">
        <v>83</v>
      </c>
      <c r="H73" s="7" t="s">
        <v>92</v>
      </c>
      <c r="I73" s="3" t="s">
        <v>83</v>
      </c>
      <c r="J73" s="3" t="str">
        <f>IF(T72=0,"",T72)</f>
        <v>コモン</v>
      </c>
      <c r="K73" s="3" t="s">
        <v>83</v>
      </c>
      <c r="L73" s="7" t="s">
        <v>93</v>
      </c>
      <c r="M73" s="3" t="s">
        <v>83</v>
      </c>
      <c r="N73" s="3">
        <f>IF(V72=0,"",V72)</f>
        <v>11</v>
      </c>
      <c r="O73" s="3" t="s">
        <v>83</v>
      </c>
      <c r="Q73" s="12" t="s">
        <v>11</v>
      </c>
      <c r="R73" s="13" t="str">
        <f>INDEX(AL:AL,W70+1)</f>
        <v>クリーチャー</v>
      </c>
      <c r="S73" s="18" t="s">
        <v>94</v>
      </c>
      <c r="T73" s="13" t="str">
        <f>INDEX(AN:AN,W70+1)</f>
        <v>サイ</v>
      </c>
      <c r="U73" s="13">
        <f>INDEX(AO:AO,W70+1)</f>
        <v>0</v>
      </c>
      <c r="V73" s="13">
        <f>INDEX(AP:AP,W70+1)</f>
        <v>0</v>
      </c>
      <c r="W73" s="19"/>
      <c r="X73" s="13" t="str">
        <f>INDEX(AZ:AZ,W70+1)</f>
        <v>ディ</v>
      </c>
      <c r="Y73" s="13" t="str">
        <f>INDEX(BA:BA,W70+1)</f>
        <v/>
      </c>
      <c r="Z73" s="13" t="str">
        <f>INDEX(BB:BB,W70+1)</f>
        <v/>
      </c>
      <c r="AA73" s="13">
        <f>INDEX(BC:BC,W70+1)</f>
        <v>0</v>
      </c>
      <c r="BF73" s="12" t="s">
        <v>0</v>
      </c>
      <c r="BG73" s="3">
        <v>72</v>
      </c>
      <c r="BH73" s="3" t="s">
        <v>204</v>
      </c>
      <c r="BI73" s="3" t="s">
        <v>39</v>
      </c>
      <c r="BJ73" s="3" t="s">
        <v>321</v>
      </c>
    </row>
    <row r="74" spans="1:62">
      <c r="A74" s="3" t="str">
        <f t="shared" si="15"/>
        <v>|種別|クリーチャー|サブタイプ|サイ|||</v>
      </c>
      <c r="B74" s="3" t="s">
        <v>0</v>
      </c>
      <c r="C74" s="3" t="s">
        <v>83</v>
      </c>
      <c r="D74" s="7" t="s">
        <v>11</v>
      </c>
      <c r="E74" s="3" t="s">
        <v>83</v>
      </c>
      <c r="F74" s="3" t="str">
        <f>IF(R73=0,"",R73)</f>
        <v>クリーチャー</v>
      </c>
      <c r="G74" s="3" t="s">
        <v>83</v>
      </c>
      <c r="H74" s="7" t="s">
        <v>104</v>
      </c>
      <c r="I74" s="3" t="s">
        <v>83</v>
      </c>
      <c r="J74" s="3" t="str">
        <f>IF(T73=0,"",T73)</f>
        <v>サイ</v>
      </c>
      <c r="K74" s="3" t="s">
        <v>83</v>
      </c>
      <c r="L74" s="3" t="str">
        <f>IF(U73=0,"",U73)</f>
        <v/>
      </c>
      <c r="M74" s="3" t="s">
        <v>83</v>
      </c>
      <c r="N74" s="3" t="str">
        <f>IF(V73=0,"",V73)</f>
        <v/>
      </c>
      <c r="O74" s="3" t="s">
        <v>83</v>
      </c>
      <c r="Q74" s="12" t="s">
        <v>105</v>
      </c>
      <c r="R74" s="13" t="str">
        <f>INDEX(BD:BD,W70+1)</f>
        <v>ディフェンダー&amp;br;このクリーチャーが戦場に出たとき、エネルギー化2を行う。&amp;br;超過2：このクリーチャーは+1/+1の修整を受ける。</v>
      </c>
      <c r="S74" s="14"/>
      <c r="T74" s="14"/>
      <c r="U74" s="14"/>
      <c r="V74" s="15"/>
      <c r="W74" s="19"/>
      <c r="X74" s="11"/>
      <c r="Y74" s="11"/>
      <c r="Z74" s="11"/>
      <c r="AA74" s="33"/>
      <c r="BF74" s="12" t="s">
        <v>0</v>
      </c>
      <c r="BG74" s="3">
        <v>73</v>
      </c>
      <c r="BH74" s="3" t="s">
        <v>322</v>
      </c>
      <c r="BI74" s="3" t="s">
        <v>39</v>
      </c>
      <c r="BJ74" s="3" t="s">
        <v>323</v>
      </c>
    </row>
    <row r="75" spans="1:62">
      <c r="A75" s="3" t="str">
        <f t="shared" si="15"/>
        <v>|テキスト|&gt;|&gt;|&gt;|&gt;|ディフェンダー&amp;br;このクリーチャーが戦場に出たとき、エネルギー化2を行う。&amp;br;超過2：このクリーチャーは+1/+1の修整を受ける。|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ディフェンダー&amp;br;このクリーチャーが戦場に出たとき、エネルギー化2を行う。&amp;br;超過2：このクリーチャーは+1/+1の修整を受ける。</v>
      </c>
      <c r="O75" s="3" t="s">
        <v>83</v>
      </c>
      <c r="Q75" s="17" t="s">
        <v>27</v>
      </c>
      <c r="R75" s="13" t="str">
        <f>INDEX(BE:BE,W70+1)</f>
        <v>When this creature enters the battlefield, Energize 2.&amp;br;Overload 2: This creature gets +1/+1.</v>
      </c>
      <c r="S75" s="14" t="s">
        <v>324</v>
      </c>
      <c r="T75" s="13" t="str">
        <f>IF(X75="","",X75&amp;IF(Y75="",""," "&amp;Y75)&amp;IF(Z75="",""," "&amp;Z75)&amp;IF(AA75="",""," "&amp;AA75))</f>
        <v>Defender  </v>
      </c>
      <c r="U75" s="14"/>
      <c r="V75" s="15"/>
      <c r="W75" s="19" t="s">
        <v>116</v>
      </c>
      <c r="X75" s="12" t="str">
        <f t="shared" ref="X75:AA75" si="17">IF(ISERROR(IF(LEN(X74)&gt;1,X74,VLOOKUP(X73,$AC:$AD,2,FALSE))),"",IF(LEN(X74)&gt;1,X74,VLOOKUP(X73,$AC:$AD,2,FALSE)))</f>
        <v>Defender</v>
      </c>
      <c r="Y75" s="12" t="str">
        <f t="shared" si="17"/>
        <v/>
      </c>
      <c r="Z75" s="12" t="str">
        <f t="shared" si="17"/>
        <v/>
      </c>
      <c r="AA75" s="12" t="str">
        <f t="shared" si="17"/>
        <v> </v>
      </c>
      <c r="BF75" s="12" t="s">
        <v>0</v>
      </c>
      <c r="BG75" s="3">
        <v>74</v>
      </c>
      <c r="BH75" s="3" t="s">
        <v>325</v>
      </c>
      <c r="BI75" s="3" t="s">
        <v>39</v>
      </c>
      <c r="BJ75" s="3" t="s">
        <v>326</v>
      </c>
    </row>
    <row r="76" spans="1:62">
      <c r="A76" s="3" t="str">
        <f t="shared" si="15"/>
        <v>|英テキスト|&gt;|&gt;|&gt;|&gt;|Defender  &amp;br;When this creature enters the battlefield, Energize 2.&amp;br;Overload 2: This creature gets +1/+1.|</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Defender  &amp;br;When this creature enters the battlefield, Energize 2.&amp;br;Overload 2: This creature gets +1/+1.</v>
      </c>
      <c r="O76" s="3" t="s">
        <v>83</v>
      </c>
      <c r="Q76" s="12" t="s">
        <v>18</v>
      </c>
      <c r="R76" s="13" t="str">
        <f>IF(INDEX(AX:AX,W70+1)="",0,INDEX(AX:AX,W70+1)&amp;"/"&amp;INDEX(AY:AY,W70+1))</f>
        <v>1/2</v>
      </c>
      <c r="S76" s="14"/>
      <c r="T76" s="14"/>
      <c r="U76" s="14"/>
      <c r="V76" s="15"/>
      <c r="W76" s="19"/>
      <c r="X76" s="12"/>
      <c r="Y76" s="31"/>
      <c r="Z76" s="31"/>
      <c r="AA76" s="32"/>
      <c r="BF76" s="12" t="s">
        <v>0</v>
      </c>
      <c r="BG76" s="3">
        <v>75</v>
      </c>
      <c r="BH76" s="3" t="s">
        <v>156</v>
      </c>
      <c r="BI76" s="3" t="s">
        <v>39</v>
      </c>
      <c r="BJ76" s="3" t="s">
        <v>327</v>
      </c>
    </row>
    <row r="77" spans="1:62">
      <c r="A77" s="3" t="str">
        <f t="shared" si="15"/>
        <v>|PT|&gt;|1/2|シールド数|&gt;||</v>
      </c>
      <c r="B77" s="3" t="s">
        <v>0</v>
      </c>
      <c r="C77" s="3" t="s">
        <v>83</v>
      </c>
      <c r="D77" s="3" t="s">
        <v>18</v>
      </c>
      <c r="E77" s="3" t="s">
        <v>83</v>
      </c>
      <c r="F77" s="3" t="s">
        <v>115</v>
      </c>
      <c r="G77" s="3" t="s">
        <v>83</v>
      </c>
      <c r="H77" s="3" t="str">
        <f>IF(R76=0,"",R76)</f>
        <v>1/2</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5"/>
        <v>&amp;br;&amp;br;</v>
      </c>
      <c r="B78" s="3" t="s">
        <v>0</v>
      </c>
      <c r="C78" s="3" t="s">
        <v>142</v>
      </c>
      <c r="R78" s="3"/>
      <c r="S78" s="3"/>
      <c r="T78" s="3"/>
      <c r="U78" s="3"/>
      <c r="V78" s="3"/>
      <c r="BF78" s="12" t="s">
        <v>0</v>
      </c>
      <c r="BG78" s="3">
        <v>77</v>
      </c>
      <c r="BH78" s="3" t="s">
        <v>330</v>
      </c>
      <c r="BI78" s="3" t="s">
        <v>39</v>
      </c>
      <c r="BJ78" s="3" t="s">
        <v>331</v>
      </c>
    </row>
    <row r="79" spans="1:62">
      <c r="A79" s="3" t="str">
        <f t="shared" si="15"/>
        <v>#back(text=戻る,left)</v>
      </c>
      <c r="B79" s="3" t="s">
        <v>0</v>
      </c>
      <c r="C79" s="3" t="s">
        <v>151</v>
      </c>
      <c r="R79" s="3"/>
      <c r="S79" s="3"/>
      <c r="T79" s="3"/>
      <c r="U79" s="3"/>
      <c r="V79" s="3"/>
      <c r="BF79" s="12" t="s">
        <v>0</v>
      </c>
      <c r="BG79" s="3">
        <v>78</v>
      </c>
      <c r="BH79" s="3" t="s">
        <v>332</v>
      </c>
      <c r="BI79" s="3" t="s">
        <v>39</v>
      </c>
      <c r="BJ79" s="3" t="s">
        <v>333</v>
      </c>
    </row>
    <row r="80" spans="1:62">
      <c r="A80" s="3" t="str">
        <f t="shared" si="15"/>
        <v>&amp;br;</v>
      </c>
      <c r="B80" s="3" t="s">
        <v>0</v>
      </c>
      <c r="C80" s="3" t="s">
        <v>161</v>
      </c>
      <c r="R80" s="3"/>
      <c r="S80" s="3"/>
      <c r="T80" s="3"/>
      <c r="U80" s="3"/>
      <c r="V80" s="3"/>
      <c r="BF80" s="12" t="s">
        <v>0</v>
      </c>
      <c r="BG80" s="3">
        <v>79</v>
      </c>
      <c r="BH80" s="3" t="s">
        <v>334</v>
      </c>
      <c r="BI80" s="3" t="s">
        <v>39</v>
      </c>
      <c r="BJ80" s="3" t="s">
        <v>335</v>
      </c>
    </row>
    <row r="81" spans="1:62">
      <c r="A81" s="3" t="str">
        <f t="shared" si="15"/>
        <v>#comment(above,nsize=[15],size=[30],num=[10])</v>
      </c>
      <c r="B81" s="3" t="s">
        <v>0</v>
      </c>
      <c r="C81" s="3" t="s">
        <v>170</v>
      </c>
      <c r="R81" s="3"/>
      <c r="S81" s="3"/>
      <c r="T81" s="3"/>
      <c r="U81" s="3"/>
      <c r="V81" s="3"/>
      <c r="BF81" s="12" t="s">
        <v>0</v>
      </c>
      <c r="BG81" s="3">
        <v>80</v>
      </c>
      <c r="BH81" s="3" t="s">
        <v>61</v>
      </c>
      <c r="BI81" s="3" t="s">
        <v>39</v>
      </c>
      <c r="BJ81" s="3" t="s">
        <v>40</v>
      </c>
    </row>
    <row r="82" spans="1:62">
      <c r="A82" s="3" t="str">
        <f t="shared" si="15"/>
        <v>&amp;br;&amp;br;</v>
      </c>
      <c r="B82" s="3" t="s">
        <v>0</v>
      </c>
      <c r="C82" s="3" t="s">
        <v>142</v>
      </c>
      <c r="R82" s="3"/>
      <c r="S82" s="3"/>
      <c r="T82" s="3"/>
      <c r="U82" s="3"/>
      <c r="V82" s="3"/>
      <c r="BF82" s="12" t="s">
        <v>0</v>
      </c>
      <c r="BG82" s="3">
        <v>81</v>
      </c>
      <c r="BH82" s="3" t="s">
        <v>336</v>
      </c>
      <c r="BI82" s="3" t="s">
        <v>39</v>
      </c>
      <c r="BJ82" s="3" t="s">
        <v>337</v>
      </c>
    </row>
    <row r="83" spans="1:62">
      <c r="A83" s="3" t="str">
        <f t="shared" si="15"/>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5"/>
        <v>*野生の放浪者/Wild Wanderer</v>
      </c>
      <c r="B84" s="3" t="s">
        <v>0</v>
      </c>
      <c r="C84" s="3" t="str">
        <f>"*"&amp;R84&amp;"/"&amp;T84</f>
        <v>*野生の放浪者/Wild Wanderer</v>
      </c>
      <c r="Q84" s="12" t="s">
        <v>9</v>
      </c>
      <c r="R84" s="13" t="str">
        <f>INDEX(AJ:AJ,W83+1)</f>
        <v>野生の放浪者</v>
      </c>
      <c r="S84" s="14" t="s">
        <v>10</v>
      </c>
      <c r="T84" s="13" t="str">
        <f>INDEX(AK:AK,W83+1)</f>
        <v>Wild Wanderer</v>
      </c>
      <c r="U84" s="14"/>
      <c r="V84" s="15"/>
      <c r="W84" s="16"/>
      <c r="X84" s="12"/>
      <c r="Y84" s="31"/>
      <c r="Z84" s="31"/>
      <c r="AA84" s="32"/>
      <c r="BF84" s="12" t="s">
        <v>0</v>
      </c>
      <c r="BG84" s="3">
        <v>83</v>
      </c>
      <c r="BH84" s="3" t="s">
        <v>340</v>
      </c>
      <c r="BI84" s="3" t="s">
        <v>39</v>
      </c>
      <c r="BJ84" s="3" t="s">
        <v>341</v>
      </c>
    </row>
    <row r="85" spans="1:62">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緑</v>
      </c>
      <c r="S85" s="18" t="s">
        <v>7</v>
      </c>
      <c r="T85" s="13" t="str">
        <f>INDEX(AG:AG,W83+1)</f>
        <v>コモン</v>
      </c>
      <c r="U85" s="18" t="s">
        <v>8</v>
      </c>
      <c r="V85" s="13">
        <f>INDEX(AI:AI,W83+1)</f>
        <v>8</v>
      </c>
      <c r="W85" s="19"/>
      <c r="X85" s="13" t="str">
        <f>INDEX(AQ:AQ,W83+1)</f>
        <v>このクリーチャーが戦場に出たとき、ジェム3個を緑ジェムに変換する。</v>
      </c>
      <c r="Y85" s="31"/>
      <c r="Z85" s="31"/>
      <c r="AA85" s="32"/>
      <c r="BF85" s="12" t="s">
        <v>0</v>
      </c>
      <c r="BG85" s="3">
        <v>84</v>
      </c>
      <c r="BH85" s="3" t="s">
        <v>68</v>
      </c>
      <c r="BI85" s="3" t="s">
        <v>39</v>
      </c>
      <c r="BJ85" s="3" t="s">
        <v>342</v>
      </c>
    </row>
    <row r="86" spans="1:62">
      <c r="A86" s="3" t="str">
        <f t="shared" si="15"/>
        <v>|色|緑|レアリティ|コモン|マナコスト|8|</v>
      </c>
      <c r="B86" s="3" t="s">
        <v>0</v>
      </c>
      <c r="C86" s="3" t="s">
        <v>83</v>
      </c>
      <c r="D86" s="7" t="s">
        <v>6</v>
      </c>
      <c r="E86" s="3" t="s">
        <v>83</v>
      </c>
      <c r="F86" s="3" t="str">
        <f>IF(R85=0,"",R85)</f>
        <v>緑</v>
      </c>
      <c r="G86" s="3" t="s">
        <v>83</v>
      </c>
      <c r="H86" s="7" t="s">
        <v>92</v>
      </c>
      <c r="I86" s="3" t="s">
        <v>83</v>
      </c>
      <c r="J86" s="3" t="str">
        <f>IF(T85=0,"",T85)</f>
        <v>コモン</v>
      </c>
      <c r="K86" s="3" t="s">
        <v>83</v>
      </c>
      <c r="L86" s="7" t="s">
        <v>93</v>
      </c>
      <c r="M86" s="3" t="s">
        <v>83</v>
      </c>
      <c r="N86" s="3">
        <f>IF(V85=0,"",V85)</f>
        <v>8</v>
      </c>
      <c r="O86" s="3" t="s">
        <v>83</v>
      </c>
      <c r="Q86" s="12" t="s">
        <v>11</v>
      </c>
      <c r="R86" s="13" t="str">
        <f>INDEX(AL:AL,W83+1)</f>
        <v>クリーチャー</v>
      </c>
      <c r="S86" s="18" t="s">
        <v>94</v>
      </c>
      <c r="T86" s="13" t="str">
        <f>INDEX(AN:AN,W83+1)</f>
        <v>エルフ</v>
      </c>
      <c r="U86" s="13" t="str">
        <f>INDEX(AO:AO,W83+1)</f>
        <v>ドルイド</v>
      </c>
      <c r="V86" s="13">
        <f>INDEX(AP:AP,W83+1)</f>
        <v>0</v>
      </c>
      <c r="W86" s="19"/>
      <c r="X86" s="13" t="str">
        <f>INDEX(AZ:AZ,W83+1)</f>
        <v>この</v>
      </c>
      <c r="Y86" s="13" t="str">
        <f>INDEX(BA:BA,W83+1)</f>
        <v/>
      </c>
      <c r="Z86" s="13" t="str">
        <f>INDEX(BB:BB,W83+1)</f>
        <v/>
      </c>
      <c r="AA86" s="13">
        <f>INDEX(BC:BC,W83+1)</f>
        <v>0</v>
      </c>
      <c r="BF86" s="12" t="s">
        <v>0</v>
      </c>
      <c r="BG86" s="3">
        <v>85</v>
      </c>
      <c r="BH86" s="3" t="s">
        <v>343</v>
      </c>
      <c r="BI86" s="3" t="s">
        <v>39</v>
      </c>
      <c r="BJ86" s="3" t="s">
        <v>40</v>
      </c>
    </row>
    <row r="87" spans="1:62">
      <c r="A87" s="3" t="str">
        <f t="shared" si="15"/>
        <v>|種別|クリーチャー|サブタイプ|エルフ|ドルイド||</v>
      </c>
      <c r="B87" s="3" t="s">
        <v>0</v>
      </c>
      <c r="C87" s="3" t="s">
        <v>83</v>
      </c>
      <c r="D87" s="7" t="s">
        <v>11</v>
      </c>
      <c r="E87" s="3" t="s">
        <v>83</v>
      </c>
      <c r="F87" s="3" t="str">
        <f>IF(R86=0,"",R86)</f>
        <v>クリーチャー</v>
      </c>
      <c r="G87" s="3" t="s">
        <v>83</v>
      </c>
      <c r="H87" s="7" t="s">
        <v>104</v>
      </c>
      <c r="I87" s="3" t="s">
        <v>83</v>
      </c>
      <c r="J87" s="3" t="str">
        <f>IF(T86=0,"",T86)</f>
        <v>エルフ</v>
      </c>
      <c r="K87" s="3" t="s">
        <v>83</v>
      </c>
      <c r="L87" s="3" t="str">
        <f>IF(U86=0,"",U86)</f>
        <v>ドルイド</v>
      </c>
      <c r="M87" s="3" t="s">
        <v>83</v>
      </c>
      <c r="N87" s="3" t="str">
        <f>IF(V86=0,"",V86)</f>
        <v/>
      </c>
      <c r="O87" s="3" t="s">
        <v>83</v>
      </c>
      <c r="Q87" s="12" t="s">
        <v>105</v>
      </c>
      <c r="R87" s="13" t="str">
        <f>INDEX(BD:BD,W83+1)</f>
        <v>このクリーチャーが戦場に出たとき、ジェム3個を緑ジェムに変換する。</v>
      </c>
      <c r="S87" s="14"/>
      <c r="T87" s="14"/>
      <c r="U87" s="14"/>
      <c r="V87" s="15"/>
      <c r="W87" s="19"/>
      <c r="X87" s="11"/>
      <c r="Y87" s="11"/>
      <c r="Z87" s="11"/>
      <c r="AA87" s="33"/>
      <c r="BF87" s="12" t="s">
        <v>0</v>
      </c>
      <c r="BG87" s="3">
        <v>86</v>
      </c>
      <c r="BH87" s="3" t="s">
        <v>344</v>
      </c>
      <c r="BI87" s="3" t="s">
        <v>39</v>
      </c>
      <c r="BJ87" s="3" t="s">
        <v>345</v>
      </c>
    </row>
    <row r="88" spans="1:62">
      <c r="A88" s="3" t="str">
        <f t="shared" si="15"/>
        <v>|テキスト|&gt;|&gt;|&gt;|&gt;|このクリーチャーが戦場に出たとき、ジェム3個を緑ジェムに変換する。|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このクリーチャーが戦場に出たとき、ジェム3個を緑ジェムに変換する。</v>
      </c>
      <c r="O88" s="3" t="s">
        <v>83</v>
      </c>
      <c r="Q88" s="17" t="s">
        <v>27</v>
      </c>
      <c r="R88" s="13" t="str">
        <f>INDEX(BE:BE,W83+1)</f>
        <v>When this creature enters the battlefield, 3 gems are converted to green gems.</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c r="BH88" s="3" t="s">
        <v>346</v>
      </c>
      <c r="BI88" s="3" t="s">
        <v>39</v>
      </c>
      <c r="BJ88" s="3" t="s">
        <v>347</v>
      </c>
    </row>
    <row r="89" spans="1:62">
      <c r="A89" s="3" t="str">
        <f t="shared" si="15"/>
        <v>|英テキスト|&gt;|&gt;|&gt;|&gt;|When this creature enters the battlefield, 3 gems are converted to green gems.|</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this creature enters the battlefield, 3 gems are converted to green gems.</v>
      </c>
      <c r="O89" s="3" t="s">
        <v>83</v>
      </c>
      <c r="Q89" s="12" t="s">
        <v>18</v>
      </c>
      <c r="R89" s="13" t="str">
        <f>IF(INDEX(AX:AX,W83+1)="",0,INDEX(AX:AX,W83+1)&amp;"/"&amp;INDEX(AY:AY,W83+1))</f>
        <v>2/1</v>
      </c>
      <c r="S89" s="14"/>
      <c r="T89" s="14"/>
      <c r="U89" s="14"/>
      <c r="V89" s="15"/>
      <c r="W89" s="19"/>
      <c r="X89" s="12"/>
      <c r="Y89" s="31"/>
      <c r="Z89" s="31"/>
      <c r="AA89" s="32"/>
      <c r="BF89" s="12" t="s">
        <v>0</v>
      </c>
      <c r="BG89" s="3">
        <v>88</v>
      </c>
      <c r="BH89" s="3" t="s">
        <v>348</v>
      </c>
      <c r="BI89" s="3" t="s">
        <v>39</v>
      </c>
      <c r="BJ89" s="3" t="s">
        <v>349</v>
      </c>
    </row>
    <row r="90" spans="1:62">
      <c r="A90" s="3" t="str">
        <f t="shared" si="15"/>
        <v>|PT|&gt;|2/1|シールド数|&gt;||</v>
      </c>
      <c r="B90" s="3" t="s">
        <v>0</v>
      </c>
      <c r="C90" s="3" t="s">
        <v>83</v>
      </c>
      <c r="D90" s="3" t="s">
        <v>18</v>
      </c>
      <c r="E90" s="3" t="s">
        <v>83</v>
      </c>
      <c r="F90" s="3" t="s">
        <v>115</v>
      </c>
      <c r="G90" s="3" t="s">
        <v>83</v>
      </c>
      <c r="H90" s="3" t="str">
        <f>IF(R89=0,"",R89)</f>
        <v>2/1</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5"/>
        <v>&amp;br;&amp;br;</v>
      </c>
      <c r="B91" s="3" t="s">
        <v>0</v>
      </c>
      <c r="C91" s="3" t="s">
        <v>142</v>
      </c>
      <c r="R91" s="3"/>
      <c r="S91" s="3"/>
      <c r="T91" s="3"/>
      <c r="U91" s="3"/>
      <c r="V91" s="3"/>
      <c r="BF91" s="12" t="s">
        <v>0</v>
      </c>
      <c r="BG91" s="3">
        <v>90</v>
      </c>
      <c r="BH91" s="3" t="s">
        <v>352</v>
      </c>
      <c r="BI91" s="3" t="s">
        <v>39</v>
      </c>
      <c r="BJ91" s="3" t="s">
        <v>40</v>
      </c>
    </row>
    <row r="92" spans="1:62">
      <c r="A92" s="3" t="str">
        <f t="shared" si="15"/>
        <v>#back(text=戻る,left)</v>
      </c>
      <c r="B92" s="3" t="s">
        <v>0</v>
      </c>
      <c r="C92" s="3" t="s">
        <v>151</v>
      </c>
      <c r="R92" s="3"/>
      <c r="S92" s="3"/>
      <c r="T92" s="3"/>
      <c r="U92" s="3"/>
      <c r="V92" s="3"/>
      <c r="BF92" s="12" t="s">
        <v>0</v>
      </c>
      <c r="BG92" s="3">
        <v>91</v>
      </c>
      <c r="BH92" s="3" t="s">
        <v>353</v>
      </c>
      <c r="BI92" s="3" t="s">
        <v>39</v>
      </c>
      <c r="BJ92" s="3" t="s">
        <v>354</v>
      </c>
    </row>
    <row r="93" spans="1:62">
      <c r="A93" s="3" t="str">
        <f t="shared" si="15"/>
        <v>&amp;br;</v>
      </c>
      <c r="B93" s="3" t="s">
        <v>0</v>
      </c>
      <c r="C93" s="3" t="s">
        <v>161</v>
      </c>
      <c r="R93" s="3"/>
      <c r="S93" s="3"/>
      <c r="T93" s="3"/>
      <c r="U93" s="3"/>
      <c r="V93" s="3"/>
      <c r="BF93" s="12" t="s">
        <v>0</v>
      </c>
      <c r="BG93" s="3">
        <v>92</v>
      </c>
      <c r="BH93" s="3" t="s">
        <v>355</v>
      </c>
      <c r="BI93" s="3" t="s">
        <v>39</v>
      </c>
      <c r="BJ93" s="3" t="s">
        <v>356</v>
      </c>
    </row>
    <row r="94" spans="1:62">
      <c r="A94" s="3" t="str">
        <f t="shared" si="15"/>
        <v>#comment(above,nsize=[15],size=[30],num=[10])</v>
      </c>
      <c r="B94" s="3" t="s">
        <v>0</v>
      </c>
      <c r="C94" s="3" t="s">
        <v>170</v>
      </c>
      <c r="R94" s="3"/>
      <c r="S94" s="3"/>
      <c r="T94" s="3"/>
      <c r="U94" s="3"/>
      <c r="V94" s="3"/>
      <c r="BF94" s="12" t="s">
        <v>0</v>
      </c>
      <c r="BG94" s="3">
        <v>93</v>
      </c>
      <c r="BH94" s="3" t="s">
        <v>357</v>
      </c>
      <c r="BI94" s="3" t="s">
        <v>39</v>
      </c>
      <c r="BJ94" s="3" t="s">
        <v>342</v>
      </c>
    </row>
    <row r="95" spans="1:62">
      <c r="A95" s="3" t="str">
        <f t="shared" si="15"/>
        <v>&amp;br;&amp;br;</v>
      </c>
      <c r="B95" s="3" t="s">
        <v>0</v>
      </c>
      <c r="C95" s="3" t="s">
        <v>142</v>
      </c>
      <c r="R95" s="3"/>
      <c r="S95" s="3"/>
      <c r="T95" s="3"/>
      <c r="U95" s="3"/>
      <c r="V95" s="3"/>
      <c r="BF95" s="12" t="s">
        <v>0</v>
      </c>
      <c r="BG95" s="3">
        <v>94</v>
      </c>
      <c r="BH95" s="3" t="s">
        <v>358</v>
      </c>
      <c r="BI95" s="3" t="s">
        <v>39</v>
      </c>
      <c r="BJ95" s="3" t="s">
        <v>359</v>
      </c>
    </row>
    <row r="96" spans="1:62">
      <c r="A96" s="3" t="str">
        <f t="shared" si="15"/>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5"/>
        <v>*人工物への興味/Appetite for the Unnatural</v>
      </c>
      <c r="B97" s="3" t="s">
        <v>0</v>
      </c>
      <c r="C97" s="3" t="str">
        <f>"*"&amp;R97&amp;"/"&amp;T97</f>
        <v>*人工物への興味/Appetite for the Unnatural</v>
      </c>
      <c r="Q97" s="12" t="s">
        <v>9</v>
      </c>
      <c r="R97" s="13" t="str">
        <f>INDEX(AJ:AJ,W96+1)</f>
        <v>人工物への興味</v>
      </c>
      <c r="S97" s="14" t="s">
        <v>10</v>
      </c>
      <c r="T97" s="13" t="str">
        <f>INDEX(AK:AK,W96+1)</f>
        <v>Appetite for the Unnatural</v>
      </c>
      <c r="U97" s="14"/>
      <c r="V97" s="15"/>
      <c r="W97" s="16"/>
      <c r="X97" s="12"/>
      <c r="Y97" s="31"/>
      <c r="Z97" s="31"/>
      <c r="AA97" s="32"/>
      <c r="BF97" s="12" t="s">
        <v>0</v>
      </c>
      <c r="BG97" s="3">
        <v>96</v>
      </c>
      <c r="BH97" s="3" t="s">
        <v>362</v>
      </c>
      <c r="BI97" s="3" t="s">
        <v>39</v>
      </c>
      <c r="BJ97" s="3" t="s">
        <v>363</v>
      </c>
    </row>
    <row r="98" spans="1:62">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緑</v>
      </c>
      <c r="S98" s="18" t="s">
        <v>7</v>
      </c>
      <c r="T98" s="13" t="str">
        <f>INDEX(AG:AG,W96+1)</f>
        <v>コモン</v>
      </c>
      <c r="U98" s="18" t="s">
        <v>8</v>
      </c>
      <c r="V98" s="13">
        <f>INDEX(AI:AI,W96+1)</f>
        <v>10</v>
      </c>
      <c r="W98" s="19"/>
      <c r="X98" s="13" t="str">
        <f>INDEX(AQ:AQ,W96+1)</f>
        <v>対戦相手がコントロールするサポートを1個を破壊し、あなたは2点のライフを得る。</v>
      </c>
      <c r="Y98" s="31"/>
      <c r="Z98" s="31"/>
      <c r="AA98" s="32"/>
      <c r="BF98" s="12" t="s">
        <v>0</v>
      </c>
      <c r="BG98" s="3">
        <v>97</v>
      </c>
      <c r="BH98" s="3" t="s">
        <v>364</v>
      </c>
      <c r="BI98" s="3" t="s">
        <v>39</v>
      </c>
      <c r="BJ98" s="3" t="s">
        <v>365</v>
      </c>
    </row>
    <row r="99" spans="1:62">
      <c r="A99" s="3" t="str">
        <f t="shared" si="15"/>
        <v>|色|緑|レアリティ|コモン|マナコスト|10|</v>
      </c>
      <c r="B99" s="3" t="s">
        <v>0</v>
      </c>
      <c r="C99" s="3" t="s">
        <v>83</v>
      </c>
      <c r="D99" s="7" t="s">
        <v>6</v>
      </c>
      <c r="E99" s="3" t="s">
        <v>83</v>
      </c>
      <c r="F99" s="3" t="str">
        <f>IF(R98=0,"",R98)</f>
        <v>緑</v>
      </c>
      <c r="G99" s="3" t="s">
        <v>83</v>
      </c>
      <c r="H99" s="7" t="s">
        <v>92</v>
      </c>
      <c r="I99" s="3" t="s">
        <v>83</v>
      </c>
      <c r="J99" s="3" t="str">
        <f>IF(T98=0,"",T98)</f>
        <v>コモン</v>
      </c>
      <c r="K99" s="3" t="s">
        <v>83</v>
      </c>
      <c r="L99" s="7" t="s">
        <v>93</v>
      </c>
      <c r="M99" s="3" t="s">
        <v>83</v>
      </c>
      <c r="N99" s="3">
        <f>IF(V98=0,"",V98)</f>
        <v>10</v>
      </c>
      <c r="O99" s="3" t="s">
        <v>83</v>
      </c>
      <c r="Q99" s="12" t="s">
        <v>11</v>
      </c>
      <c r="R99" s="13" t="str">
        <f>INDEX(AL:AL,W96+1)</f>
        <v>呪文</v>
      </c>
      <c r="S99" s="18" t="s">
        <v>94</v>
      </c>
      <c r="T99" s="13">
        <f>INDEX(AN:AN,W96+1)</f>
        <v>0</v>
      </c>
      <c r="U99" s="13">
        <f>INDEX(AO:AO,W96+1)</f>
        <v>0</v>
      </c>
      <c r="V99" s="13">
        <f>INDEX(AP:AP,W96+1)</f>
        <v>0</v>
      </c>
      <c r="W99" s="19"/>
      <c r="X99" s="13" t="str">
        <f>INDEX(AZ:AZ,W96+1)</f>
        <v>対戦</v>
      </c>
      <c r="Y99" s="13" t="str">
        <f>INDEX(BA:BA,W96+1)</f>
        <v/>
      </c>
      <c r="Z99" s="13" t="str">
        <f>INDEX(BB:BB,W96+1)</f>
        <v/>
      </c>
      <c r="AA99" s="13">
        <f>INDEX(BC:BC,W96+1)</f>
        <v>0</v>
      </c>
      <c r="BF99" s="12" t="s">
        <v>0</v>
      </c>
      <c r="BG99" s="3">
        <v>98</v>
      </c>
      <c r="BH99" s="3" t="s">
        <v>366</v>
      </c>
      <c r="BI99" s="3" t="s">
        <v>39</v>
      </c>
      <c r="BJ99" s="3" t="s">
        <v>54</v>
      </c>
    </row>
    <row r="100" spans="1:62">
      <c r="A100" s="3" t="str">
        <f t="shared" si="15"/>
        <v>|種別|呪文|サブタイプ||||</v>
      </c>
      <c r="B100" s="3" t="s">
        <v>0</v>
      </c>
      <c r="C100" s="3" t="s">
        <v>83</v>
      </c>
      <c r="D100" s="7" t="s">
        <v>11</v>
      </c>
      <c r="E100" s="3" t="s">
        <v>83</v>
      </c>
      <c r="F100" s="3" t="str">
        <f>IF(R99=0,"",R99)</f>
        <v>呪文</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対戦相手がコントロールするサポートを1個を破壊し、あなたは2点のライフを得る。</v>
      </c>
      <c r="S100" s="14"/>
      <c r="T100" s="14"/>
      <c r="U100" s="14"/>
      <c r="V100" s="15"/>
      <c r="W100" s="19"/>
      <c r="X100" s="11"/>
      <c r="Y100" s="11"/>
      <c r="Z100" s="11"/>
      <c r="AA100" s="33"/>
      <c r="BF100" s="12" t="s">
        <v>0</v>
      </c>
      <c r="BG100" s="3">
        <v>99</v>
      </c>
      <c r="BH100" s="3" t="s">
        <v>367</v>
      </c>
      <c r="BI100" s="3" t="s">
        <v>39</v>
      </c>
      <c r="BJ100" s="3" t="s">
        <v>368</v>
      </c>
    </row>
    <row r="101" spans="1:62">
      <c r="A101" s="3" t="str">
        <f t="shared" si="15"/>
        <v>|テキスト|&gt;|&gt;|&gt;|&gt;|対戦相手がコントロールするサポートを1個を破壊し、あなたは2点のライフを得る。|</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対戦相手がコントロールするサポートを1個を破壊し、あなたは2点のライフを得る。</v>
      </c>
      <c r="O101" s="3" t="s">
        <v>83</v>
      </c>
      <c r="Q101" s="17" t="s">
        <v>27</v>
      </c>
      <c r="R101" s="13" t="str">
        <f>INDEX(BE:BE,W96+1)</f>
        <v>A support your opponent controls is Destroyed and you gain 2 life.</v>
      </c>
      <c r="S101" s="14" t="s">
        <v>324</v>
      </c>
      <c r="T101" s="13" t="str">
        <f>IF(X101="","",X101&amp;IF(Y101="",""," "&amp;Y101)&amp;IF(Z101="",""," "&amp;Z101)&amp;IF(AA101="",""," "&amp;AA101))</f>
        <v/>
      </c>
      <c r="U101" s="14"/>
      <c r="V101" s="15"/>
      <c r="W101" s="19" t="s">
        <v>116</v>
      </c>
      <c r="X101" s="12" t="str">
        <f t="shared" ref="X101:AA101" si="21">IF(ISERROR(IF(LEN(X100)&gt;1,X100,VLOOKUP(X99,$AC:$AD,2,FALSE))),"",IF(LEN(X100)&gt;1,X100,VLOOKUP(X99,$AC:$AD,2,FALSE)))</f>
        <v/>
      </c>
      <c r="Y101" s="12" t="str">
        <f t="shared" si="21"/>
        <v/>
      </c>
      <c r="Z101" s="12" t="str">
        <f t="shared" si="21"/>
        <v/>
      </c>
      <c r="AA101" s="12" t="str">
        <f t="shared" si="21"/>
        <v> </v>
      </c>
      <c r="BF101" s="12" t="s">
        <v>0</v>
      </c>
      <c r="BG101" s="3">
        <v>100</v>
      </c>
      <c r="BH101" s="3" t="s">
        <v>369</v>
      </c>
      <c r="BI101" s="3" t="s">
        <v>39</v>
      </c>
      <c r="BJ101" s="3" t="s">
        <v>370</v>
      </c>
    </row>
    <row r="102" spans="1:62">
      <c r="A102" s="3" t="str">
        <f t="shared" si="15"/>
        <v>|英テキスト|&gt;|&gt;|&gt;|&gt;|A support your opponent controls is Destroyed and you gain 2 life.|</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A support your opponent controls is Destroyed and you gain 2 life.</v>
      </c>
      <c r="O102" s="3" t="s">
        <v>83</v>
      </c>
      <c r="Q102" s="12" t="s">
        <v>18</v>
      </c>
      <c r="R102" s="13">
        <f>IF(INDEX(AX:AX,W96+1)="",0,INDEX(AX:AX,W96+1)&amp;"/"&amp;INDEX(AY:AY,W96+1))</f>
        <v>0</v>
      </c>
      <c r="S102" s="14"/>
      <c r="T102" s="14"/>
      <c r="U102" s="14"/>
      <c r="V102" s="15"/>
      <c r="W102" s="19"/>
      <c r="X102" s="12"/>
      <c r="Y102" s="31"/>
      <c r="Z102" s="31"/>
      <c r="AA102" s="32"/>
      <c r="BF102" s="12" t="s">
        <v>0</v>
      </c>
      <c r="BG102" s="3">
        <v>101</v>
      </c>
      <c r="BH102" s="3" t="s">
        <v>371</v>
      </c>
      <c r="BI102" s="3" t="s">
        <v>39</v>
      </c>
      <c r="BJ102" s="3" t="s">
        <v>372</v>
      </c>
    </row>
    <row r="103" spans="1:62">
      <c r="A103" s="3" t="str">
        <f t="shared" si="15"/>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5"/>
        <v>&amp;br;&amp;br;</v>
      </c>
      <c r="B104" s="3" t="s">
        <v>0</v>
      </c>
      <c r="C104" s="3" t="s">
        <v>142</v>
      </c>
      <c r="R104" s="3"/>
      <c r="S104" s="3"/>
      <c r="T104" s="3"/>
      <c r="U104" s="3"/>
      <c r="V104" s="3"/>
      <c r="BF104" s="12" t="s">
        <v>0</v>
      </c>
      <c r="BG104" s="3">
        <v>103</v>
      </c>
      <c r="BH104" s="3" t="s">
        <v>375</v>
      </c>
      <c r="BI104" s="3" t="s">
        <v>39</v>
      </c>
      <c r="BJ104" s="3" t="s">
        <v>376</v>
      </c>
    </row>
    <row r="105" spans="1:62">
      <c r="A105" s="3" t="str">
        <f t="shared" si="15"/>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5"/>
        <v>&amp;br;</v>
      </c>
      <c r="B106" s="3" t="s">
        <v>0</v>
      </c>
      <c r="C106" s="3" t="s">
        <v>161</v>
      </c>
      <c r="R106" s="3"/>
      <c r="S106" s="3"/>
      <c r="T106" s="3"/>
      <c r="U106" s="3"/>
      <c r="V106" s="3"/>
      <c r="BF106" s="12" t="s">
        <v>0</v>
      </c>
      <c r="BG106" s="3">
        <v>105</v>
      </c>
      <c r="BH106" s="3" t="s">
        <v>378</v>
      </c>
      <c r="BI106" s="3" t="s">
        <v>39</v>
      </c>
      <c r="BJ106" s="3" t="s">
        <v>379</v>
      </c>
    </row>
    <row r="107" spans="1:62">
      <c r="A107" s="3" t="str">
        <f t="shared" si="15"/>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5"/>
        <v>&amp;br;&amp;br;</v>
      </c>
      <c r="B108" s="3" t="s">
        <v>0</v>
      </c>
      <c r="C108" s="3" t="s">
        <v>142</v>
      </c>
      <c r="R108" s="3"/>
      <c r="S108" s="3"/>
      <c r="T108" s="3"/>
      <c r="U108" s="3"/>
      <c r="V108" s="3"/>
      <c r="BF108" s="12" t="s">
        <v>0</v>
      </c>
      <c r="BG108" s="3">
        <v>107</v>
      </c>
      <c r="BH108" s="3" t="s">
        <v>382</v>
      </c>
      <c r="BI108" s="3" t="s">
        <v>39</v>
      </c>
      <c r="BJ108" s="3" t="s">
        <v>383</v>
      </c>
    </row>
    <row r="109" spans="1:62">
      <c r="A109" s="3" t="str">
        <f t="shared" si="15"/>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5"/>
        <v>*霊気との調和/Attune with Aether</v>
      </c>
      <c r="B110" s="3" t="s">
        <v>0</v>
      </c>
      <c r="C110" s="3" t="str">
        <f>"*"&amp;R110&amp;"/"&amp;T110</f>
        <v>*霊気との調和/Attune with Aether</v>
      </c>
      <c r="Q110" s="12" t="s">
        <v>9</v>
      </c>
      <c r="R110" s="13" t="str">
        <f>INDEX(AJ:AJ,W109+1)</f>
        <v>霊気との調和</v>
      </c>
      <c r="S110" s="14" t="s">
        <v>10</v>
      </c>
      <c r="T110" s="13" t="str">
        <f>INDEX(AK:AK,W109+1)</f>
        <v>Attune with Aether</v>
      </c>
      <c r="U110" s="14"/>
      <c r="V110" s="15"/>
      <c r="W110" s="16"/>
      <c r="X110" s="12"/>
      <c r="Y110" s="31"/>
      <c r="Z110" s="31"/>
      <c r="AA110" s="32"/>
      <c r="BF110" s="12" t="s">
        <v>0</v>
      </c>
      <c r="BG110" s="3">
        <v>109</v>
      </c>
      <c r="BH110" s="3" t="s">
        <v>386</v>
      </c>
      <c r="BI110" s="3" t="s">
        <v>39</v>
      </c>
      <c r="BJ110" s="3" t="s">
        <v>387</v>
      </c>
    </row>
    <row r="111" spans="1:62">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緑</v>
      </c>
      <c r="S111" s="18" t="s">
        <v>7</v>
      </c>
      <c r="T111" s="13" t="str">
        <f>INDEX(AG:AG,W109+1)</f>
        <v>コモン</v>
      </c>
      <c r="U111" s="18" t="s">
        <v>8</v>
      </c>
      <c r="V111" s="13">
        <f>INDEX(AI:AI,W109+1)</f>
        <v>4</v>
      </c>
      <c r="W111" s="19"/>
      <c r="X111" s="13" t="str">
        <f>INDEX(AQ:AQ,W109+1)</f>
        <v>ジェム3個を緑に変換し、エネルギー化2を行う。</v>
      </c>
      <c r="Y111" s="31"/>
      <c r="Z111" s="31"/>
      <c r="AA111" s="32"/>
      <c r="BF111" s="12" t="s">
        <v>0</v>
      </c>
      <c r="BG111" s="3">
        <v>110</v>
      </c>
      <c r="BH111" s="3" t="s">
        <v>388</v>
      </c>
      <c r="BI111" s="3" t="s">
        <v>39</v>
      </c>
      <c r="BJ111" s="3" t="s">
        <v>389</v>
      </c>
    </row>
    <row r="112" spans="1:62">
      <c r="A112" s="3" t="str">
        <f t="shared" si="15"/>
        <v>|色|緑|レアリティ|コモン|マナコスト|4|</v>
      </c>
      <c r="B112" s="3" t="s">
        <v>0</v>
      </c>
      <c r="C112" s="3" t="s">
        <v>83</v>
      </c>
      <c r="D112" s="7" t="s">
        <v>6</v>
      </c>
      <c r="E112" s="3" t="s">
        <v>83</v>
      </c>
      <c r="F112" s="3" t="str">
        <f>IF(R111=0,"",R111)</f>
        <v>緑</v>
      </c>
      <c r="G112" s="3" t="s">
        <v>83</v>
      </c>
      <c r="H112" s="7" t="s">
        <v>92</v>
      </c>
      <c r="I112" s="3" t="s">
        <v>83</v>
      </c>
      <c r="J112" s="3" t="str">
        <f>IF(T111=0,"",T111)</f>
        <v>コモン</v>
      </c>
      <c r="K112" s="3" t="s">
        <v>83</v>
      </c>
      <c r="L112" s="7" t="s">
        <v>93</v>
      </c>
      <c r="M112" s="3" t="s">
        <v>83</v>
      </c>
      <c r="N112" s="3">
        <f>IF(V111=0,"",V111)</f>
        <v>4</v>
      </c>
      <c r="O112" s="3" t="s">
        <v>83</v>
      </c>
      <c r="Q112" s="12" t="s">
        <v>11</v>
      </c>
      <c r="R112" s="13" t="str">
        <f>INDEX(AL:AL,W109+1)</f>
        <v>呪文</v>
      </c>
      <c r="S112" s="18" t="s">
        <v>94</v>
      </c>
      <c r="T112" s="13">
        <f>INDEX(AN:AN,W109+1)</f>
        <v>0</v>
      </c>
      <c r="U112" s="13">
        <f>INDEX(AO:AO,W109+1)</f>
        <v>0</v>
      </c>
      <c r="V112" s="13">
        <f>INDEX(AP:AP,W109+1)</f>
        <v>0</v>
      </c>
      <c r="W112" s="19"/>
      <c r="X112" s="13" t="str">
        <f>INDEX(AZ:AZ,W109+1)</f>
        <v>ジェ</v>
      </c>
      <c r="Y112" s="13" t="str">
        <f>INDEX(BA:BA,W109+1)</f>
        <v/>
      </c>
      <c r="Z112" s="13" t="str">
        <f>INDEX(BB:BB,W109+1)</f>
        <v/>
      </c>
      <c r="AA112" s="13">
        <f>INDEX(BC:BC,W109+1)</f>
        <v>0</v>
      </c>
      <c r="BF112" s="12" t="s">
        <v>0</v>
      </c>
      <c r="BG112" s="3">
        <v>111</v>
      </c>
      <c r="BH112" s="3" t="s">
        <v>390</v>
      </c>
      <c r="BI112" s="3" t="s">
        <v>39</v>
      </c>
      <c r="BJ112" s="3" t="s">
        <v>391</v>
      </c>
    </row>
    <row r="113" spans="1:62">
      <c r="A113" s="3" t="str">
        <f t="shared" si="15"/>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ジェム3個を緑に変換し、エネルギー化2を行う。</v>
      </c>
      <c r="S113" s="14"/>
      <c r="T113" s="14"/>
      <c r="U113" s="14"/>
      <c r="V113" s="15"/>
      <c r="W113" s="19"/>
      <c r="X113" s="11"/>
      <c r="Y113" s="11"/>
      <c r="Z113" s="11"/>
      <c r="AA113" s="33"/>
      <c r="BF113" s="12" t="s">
        <v>0</v>
      </c>
      <c r="BG113" s="3">
        <v>112</v>
      </c>
      <c r="BH113" s="3" t="s">
        <v>392</v>
      </c>
      <c r="BI113" s="3" t="s">
        <v>39</v>
      </c>
      <c r="BJ113" s="3" t="s">
        <v>393</v>
      </c>
    </row>
    <row r="114" spans="1:62">
      <c r="A114" s="3" t="str">
        <f t="shared" si="15"/>
        <v>|テキスト|&gt;|&gt;|&gt;|&gt;|ジェム3個を緑に変換し、エネルギー化2を行う。|</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ジェム3個を緑に変換し、エネルギー化2を行う。</v>
      </c>
      <c r="O114" s="3" t="s">
        <v>83</v>
      </c>
      <c r="Q114" s="17" t="s">
        <v>27</v>
      </c>
      <c r="R114" s="13" t="str">
        <f>INDEX(BE:BE,W109+1)</f>
        <v>3 gems are converted to green gems and Energize 1.</v>
      </c>
      <c r="S114" s="14" t="s">
        <v>324</v>
      </c>
      <c r="T114" s="13" t="str">
        <f>IF(X114="","",X114&amp;IF(Y114="",""," "&amp;Y114)&amp;IF(Z114="",""," "&amp;Z114)&amp;IF(AA114="",""," "&amp;AA114))</f>
        <v/>
      </c>
      <c r="U114" s="14"/>
      <c r="V114" s="15"/>
      <c r="W114" s="19" t="s">
        <v>116</v>
      </c>
      <c r="X114" s="12" t="str">
        <f t="shared" ref="X114:AA114" si="23">IF(ISERROR(IF(LEN(X113)&gt;1,X113,VLOOKUP(X112,$AC:$AD,2,FALSE))),"",IF(LEN(X113)&gt;1,X113,VLOOKUP(X112,$AC:$AD,2,FALSE)))</f>
        <v/>
      </c>
      <c r="Y114" s="12" t="str">
        <f t="shared" si="23"/>
        <v/>
      </c>
      <c r="Z114" s="12" t="str">
        <f t="shared" si="23"/>
        <v/>
      </c>
      <c r="AA114" s="12" t="str">
        <f t="shared" si="23"/>
        <v> </v>
      </c>
      <c r="BF114" s="12" t="s">
        <v>0</v>
      </c>
      <c r="BG114" s="3">
        <v>113</v>
      </c>
      <c r="BH114" s="3" t="s">
        <v>394</v>
      </c>
      <c r="BI114" s="3" t="s">
        <v>39</v>
      </c>
      <c r="BJ114" s="3" t="s">
        <v>395</v>
      </c>
    </row>
    <row r="115" spans="1:62">
      <c r="A115" s="3" t="str">
        <f t="shared" si="15"/>
        <v>|英テキスト|&gt;|&gt;|&gt;|&gt;|3 gems are converted to green gems and Energize 1.|</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3 gems are converted to green gems and Energize 1.</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5"/>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5"/>
        <v>&amp;br;&amp;br;</v>
      </c>
      <c r="B117" s="3" t="s">
        <v>0</v>
      </c>
      <c r="C117" s="3" t="s">
        <v>142</v>
      </c>
      <c r="R117" s="3"/>
      <c r="S117" s="3"/>
      <c r="T117" s="3"/>
      <c r="U117" s="3"/>
      <c r="V117" s="3"/>
      <c r="BF117" s="12" t="s">
        <v>0</v>
      </c>
      <c r="BG117" s="3">
        <v>116</v>
      </c>
      <c r="BH117" s="3" t="s">
        <v>400</v>
      </c>
      <c r="BI117" s="3" t="s">
        <v>39</v>
      </c>
      <c r="BJ117" s="3" t="s">
        <v>401</v>
      </c>
    </row>
    <row r="118" spans="1:62">
      <c r="A118" s="3" t="str">
        <f t="shared" si="15"/>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5"/>
        <v>&amp;br;</v>
      </c>
      <c r="B119" s="3" t="s">
        <v>0</v>
      </c>
      <c r="C119" s="3" t="s">
        <v>161</v>
      </c>
      <c r="R119" s="3"/>
      <c r="S119" s="3"/>
      <c r="T119" s="3"/>
      <c r="U119" s="3"/>
      <c r="V119" s="3"/>
      <c r="BF119" s="12" t="s">
        <v>0</v>
      </c>
      <c r="BG119" s="3">
        <v>118</v>
      </c>
      <c r="BH119" s="3" t="s">
        <v>403</v>
      </c>
      <c r="BI119" s="3" t="s">
        <v>39</v>
      </c>
      <c r="BJ119" s="3" t="s">
        <v>404</v>
      </c>
    </row>
    <row r="120" spans="1:62">
      <c r="A120" s="3" t="str">
        <f t="shared" si="15"/>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5"/>
        <v>&amp;br;&amp;br;</v>
      </c>
      <c r="B121" s="3" t="s">
        <v>0</v>
      </c>
      <c r="C121" s="3" t="s">
        <v>142</v>
      </c>
      <c r="R121" s="3"/>
      <c r="S121" s="3"/>
      <c r="T121" s="3"/>
      <c r="U121" s="3"/>
      <c r="V121" s="3"/>
      <c r="BF121" s="12" t="s">
        <v>0</v>
      </c>
      <c r="BG121" s="3">
        <v>120</v>
      </c>
      <c r="BH121" s="3" t="s">
        <v>407</v>
      </c>
      <c r="BI121" s="3" t="s">
        <v>39</v>
      </c>
      <c r="BJ121" s="3" t="s">
        <v>408</v>
      </c>
    </row>
    <row r="122" spans="1:62">
      <c r="A122" s="3" t="str">
        <f t="shared" si="15"/>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5"/>
        <v>*気宇壮大/Larger Than Life</v>
      </c>
      <c r="B123" s="3" t="s">
        <v>0</v>
      </c>
      <c r="C123" s="3" t="str">
        <f>"*"&amp;R123&amp;"/"&amp;T123</f>
        <v>*気宇壮大/Larger Than Life</v>
      </c>
      <c r="Q123" s="12" t="s">
        <v>9</v>
      </c>
      <c r="R123" s="13" t="str">
        <f>INDEX(AJ:AJ,W122+1)</f>
        <v>気宇壮大</v>
      </c>
      <c r="S123" s="14" t="s">
        <v>10</v>
      </c>
      <c r="T123" s="13" t="str">
        <f>INDEX(AK:AK,W122+1)</f>
        <v>Larger Than Life</v>
      </c>
      <c r="U123" s="14"/>
      <c r="V123" s="15"/>
      <c r="W123" s="16"/>
      <c r="X123" s="12"/>
      <c r="Y123" s="31"/>
      <c r="Z123" s="31"/>
      <c r="AA123" s="32"/>
      <c r="BF123" s="12" t="s">
        <v>0</v>
      </c>
      <c r="BG123" s="3">
        <v>122</v>
      </c>
      <c r="BH123" s="3" t="s">
        <v>410</v>
      </c>
      <c r="BI123" s="3" t="s">
        <v>39</v>
      </c>
      <c r="BJ123" s="3" t="s">
        <v>411</v>
      </c>
    </row>
    <row r="124" spans="1:62">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緑</v>
      </c>
      <c r="S124" s="18" t="s">
        <v>7</v>
      </c>
      <c r="T124" s="13" t="str">
        <f>INDEX(AG:AG,W122+1)</f>
        <v>コモン</v>
      </c>
      <c r="U124" s="18" t="s">
        <v>8</v>
      </c>
      <c r="V124" s="13">
        <f>INDEX(AI:AI,W122+1)</f>
        <v>4</v>
      </c>
      <c r="W124" s="19"/>
      <c r="X124" s="13" t="str">
        <f>INDEX(AQ:AQ,W122+1)</f>
        <v>クリーチャー1体を対象とする。あなたのターン終了時まで、それは+4/+4の修整を受けるとともにトランプルを得る。</v>
      </c>
      <c r="Y124" s="31"/>
      <c r="Z124" s="31"/>
      <c r="AA124" s="32"/>
      <c r="BF124" s="12" t="s">
        <v>0</v>
      </c>
      <c r="BG124" s="3">
        <v>123</v>
      </c>
      <c r="BH124" s="3" t="s">
        <v>412</v>
      </c>
      <c r="BI124" s="3" t="s">
        <v>39</v>
      </c>
      <c r="BJ124" s="3" t="s">
        <v>413</v>
      </c>
    </row>
    <row r="125" spans="1:62">
      <c r="A125" s="3" t="str">
        <f t="shared" si="15"/>
        <v>|色|緑|レアリティ|コモン|マナコスト|4|</v>
      </c>
      <c r="B125" s="3" t="s">
        <v>0</v>
      </c>
      <c r="C125" s="3" t="s">
        <v>83</v>
      </c>
      <c r="D125" s="7" t="s">
        <v>6</v>
      </c>
      <c r="E125" s="3" t="s">
        <v>83</v>
      </c>
      <c r="F125" s="3" t="str">
        <f>IF(R124=0,"",R124)</f>
        <v>緑</v>
      </c>
      <c r="G125" s="3" t="s">
        <v>83</v>
      </c>
      <c r="H125" s="7" t="s">
        <v>92</v>
      </c>
      <c r="I125" s="3" t="s">
        <v>83</v>
      </c>
      <c r="J125" s="3" t="str">
        <f>IF(T124=0,"",T124)</f>
        <v>コモン</v>
      </c>
      <c r="K125" s="3" t="s">
        <v>83</v>
      </c>
      <c r="L125" s="7" t="s">
        <v>93</v>
      </c>
      <c r="M125" s="3" t="s">
        <v>83</v>
      </c>
      <c r="N125" s="3">
        <f>IF(V124=0,"",V124)</f>
        <v>4</v>
      </c>
      <c r="O125" s="3" t="s">
        <v>83</v>
      </c>
      <c r="Q125" s="12" t="s">
        <v>11</v>
      </c>
      <c r="R125" s="13" t="str">
        <f>INDEX(AL:AL,W122+1)</f>
        <v>呪文</v>
      </c>
      <c r="S125" s="18" t="s">
        <v>94</v>
      </c>
      <c r="T125" s="13">
        <f>INDEX(AN:AN,W122+1)</f>
        <v>0</v>
      </c>
      <c r="U125" s="13">
        <f>INDEX(AO:AO,W122+1)</f>
        <v>0</v>
      </c>
      <c r="V125" s="13">
        <f>INDEX(AP:AP,W122+1)</f>
        <v>0</v>
      </c>
      <c r="W125" s="19"/>
      <c r="X125" s="13" t="str">
        <f>INDEX(AZ:AZ,W122+1)</f>
        <v>クリ</v>
      </c>
      <c r="Y125" s="13" t="str">
        <f>INDEX(BA:BA,W122+1)</f>
        <v/>
      </c>
      <c r="Z125" s="13" t="str">
        <f>INDEX(BB:BB,W122+1)</f>
        <v/>
      </c>
      <c r="AA125" s="13">
        <f>INDEX(BC:BC,W122+1)</f>
        <v>0</v>
      </c>
      <c r="BF125" s="12" t="s">
        <v>0</v>
      </c>
      <c r="BG125" s="3">
        <v>124</v>
      </c>
      <c r="BH125" s="3" t="s">
        <v>414</v>
      </c>
      <c r="BI125" s="3" t="s">
        <v>39</v>
      </c>
      <c r="BJ125" s="3" t="s">
        <v>415</v>
      </c>
    </row>
    <row r="126" spans="1:62">
      <c r="A126" s="3" t="str">
        <f t="shared" si="15"/>
        <v>|種別|呪文|サブタイプ||||</v>
      </c>
      <c r="B126" s="3" t="s">
        <v>0</v>
      </c>
      <c r="C126" s="3" t="s">
        <v>83</v>
      </c>
      <c r="D126" s="7" t="s">
        <v>11</v>
      </c>
      <c r="E126" s="3" t="s">
        <v>83</v>
      </c>
      <c r="F126" s="3" t="str">
        <f>IF(R125=0,"",R125)</f>
        <v>呪文</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クリーチャー1体を対象とする。あなたのターン終了時まで、それは+4/+4の修整を受けるとともにトランプルを得る。</v>
      </c>
      <c r="S126" s="14"/>
      <c r="T126" s="14"/>
      <c r="U126" s="14"/>
      <c r="V126" s="15"/>
      <c r="W126" s="19"/>
      <c r="X126" s="11"/>
      <c r="Y126" s="11"/>
      <c r="Z126" s="11"/>
      <c r="AA126" s="33"/>
      <c r="BF126" s="12" t="s">
        <v>0</v>
      </c>
      <c r="BG126" s="3">
        <v>125</v>
      </c>
      <c r="BH126" s="3" t="s">
        <v>416</v>
      </c>
      <c r="BI126" s="3" t="s">
        <v>39</v>
      </c>
      <c r="BJ126" s="3" t="s">
        <v>417</v>
      </c>
    </row>
    <row r="127" spans="1:62">
      <c r="A127" s="3" t="str">
        <f t="shared" si="15"/>
        <v>|テキスト|&gt;|&gt;|&gt;|&gt;|クリーチャー1体を対象とする。あなたのターン終了時まで、それは+4/+4の修整を受けるとともにトランプルを得る。|</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クリーチャー1体を対象とする。あなたのターン終了時まで、それは+4/+4の修整を受けるとともにトランプルを得る。</v>
      </c>
      <c r="O127" s="3" t="s">
        <v>83</v>
      </c>
      <c r="Q127" s="17" t="s">
        <v>27</v>
      </c>
      <c r="R127" s="13" t="str">
        <f>INDEX(BE:BE,W122+1)</f>
        <v>Target creature gets +4/+4 and Trample until the end of your turn.</v>
      </c>
      <c r="S127" s="14" t="s">
        <v>324</v>
      </c>
      <c r="T127" s="13" t="str">
        <f>IF(X127="","",X127&amp;IF(Y127="",""," "&amp;Y127)&amp;IF(Z127="",""," "&amp;Z127)&amp;IF(AA127="",""," "&amp;AA127))</f>
        <v/>
      </c>
      <c r="U127" s="14"/>
      <c r="V127" s="15"/>
      <c r="W127" s="19" t="s">
        <v>116</v>
      </c>
      <c r="X127" s="12" t="str">
        <f t="shared" ref="X127:AA127" si="25">IF(ISERROR(IF(LEN(X126)&gt;1,X126,VLOOKUP(X125,$AC:$AD,2,FALSE))),"",IF(LEN(X126)&gt;1,X126,VLOOKUP(X125,$AC:$AD,2,FALSE)))</f>
        <v/>
      </c>
      <c r="Y127" s="12" t="str">
        <f t="shared" si="25"/>
        <v/>
      </c>
      <c r="Z127" s="12" t="str">
        <f t="shared" si="25"/>
        <v/>
      </c>
      <c r="AA127" s="12" t="str">
        <f t="shared" si="25"/>
        <v> </v>
      </c>
      <c r="BF127" s="12" t="s">
        <v>0</v>
      </c>
      <c r="BG127" s="3">
        <v>126</v>
      </c>
      <c r="BH127" s="3" t="s">
        <v>418</v>
      </c>
      <c r="BI127" s="3" t="s">
        <v>39</v>
      </c>
      <c r="BJ127" s="3" t="s">
        <v>40</v>
      </c>
    </row>
    <row r="128" spans="1:62">
      <c r="A128" s="3" t="str">
        <f t="shared" si="15"/>
        <v>|英テキスト|&gt;|&gt;|&gt;|&gt;|Target creature gets +4/+4 and Trample until the end of your turn.|</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Target creature gets +4/+4 and Trample until the end of your turn.</v>
      </c>
      <c r="O128" s="3" t="s">
        <v>83</v>
      </c>
      <c r="Q128" s="12" t="s">
        <v>18</v>
      </c>
      <c r="R128" s="13">
        <f>IF(INDEX(AX:AX,W122+1)="",0,INDEX(AX:AX,W122+1)&amp;"/"&amp;INDEX(AY:AY,W122+1))</f>
        <v>0</v>
      </c>
      <c r="S128" s="14"/>
      <c r="T128" s="14"/>
      <c r="U128" s="14"/>
      <c r="V128" s="15"/>
      <c r="W128" s="19"/>
      <c r="X128" s="12"/>
      <c r="Y128" s="31"/>
      <c r="Z128" s="31"/>
      <c r="AA128" s="32"/>
      <c r="BF128" s="12" t="s">
        <v>0</v>
      </c>
      <c r="BG128" s="3">
        <v>127</v>
      </c>
      <c r="BH128" s="3" t="s">
        <v>419</v>
      </c>
      <c r="BI128" s="3" t="s">
        <v>39</v>
      </c>
      <c r="BJ128" s="3" t="s">
        <v>420</v>
      </c>
    </row>
    <row r="129" spans="1:62">
      <c r="A129" s="3" t="str">
        <f t="shared" si="15"/>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5"/>
        <v>&amp;br;&amp;br;</v>
      </c>
      <c r="B130" s="3" t="s">
        <v>0</v>
      </c>
      <c r="C130" s="3" t="s">
        <v>142</v>
      </c>
      <c r="R130" s="3"/>
      <c r="S130" s="3"/>
      <c r="T130" s="3"/>
      <c r="U130" s="3"/>
      <c r="V130" s="3"/>
      <c r="BF130" s="12" t="s">
        <v>0</v>
      </c>
      <c r="BG130" s="3">
        <v>129</v>
      </c>
      <c r="BH130" s="3" t="s">
        <v>130</v>
      </c>
      <c r="BI130" s="3" t="s">
        <v>39</v>
      </c>
      <c r="BJ130" s="3" t="s">
        <v>423</v>
      </c>
    </row>
    <row r="131" spans="1:62">
      <c r="A131" s="3" t="str">
        <f t="shared" si="15"/>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5"/>
        <v>&amp;br;</v>
      </c>
      <c r="B132" s="3" t="s">
        <v>0</v>
      </c>
      <c r="C132" s="3" t="s">
        <v>161</v>
      </c>
      <c r="R132" s="3"/>
      <c r="S132" s="3"/>
      <c r="T132" s="3"/>
      <c r="U132" s="3"/>
      <c r="V132" s="3"/>
      <c r="BF132" s="12" t="s">
        <v>0</v>
      </c>
      <c r="BG132" s="3">
        <v>131</v>
      </c>
      <c r="BH132" s="3" t="s">
        <v>424</v>
      </c>
      <c r="BI132" s="3" t="s">
        <v>39</v>
      </c>
      <c r="BJ132" s="3" t="s">
        <v>425</v>
      </c>
    </row>
    <row r="133" spans="1:62">
      <c r="A133" s="3" t="str">
        <f t="shared" si="15"/>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6">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6"/>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6"/>
        <v>*飾りの勇気/Ornamental Courage</v>
      </c>
      <c r="B136" s="3" t="s">
        <v>0</v>
      </c>
      <c r="C136" s="3" t="str">
        <f>"*"&amp;R136&amp;"/"&amp;T136</f>
        <v>*飾りの勇気/Ornamental Courage</v>
      </c>
      <c r="Q136" s="12" t="s">
        <v>9</v>
      </c>
      <c r="R136" s="13" t="str">
        <f>INDEX(AJ:AJ,W135+1)</f>
        <v>飾りの勇気</v>
      </c>
      <c r="S136" s="14" t="s">
        <v>10</v>
      </c>
      <c r="T136" s="13" t="str">
        <f>INDEX(AK:AK,W135+1)</f>
        <v>Ornamental Courage</v>
      </c>
      <c r="U136" s="14"/>
      <c r="V136" s="15"/>
      <c r="W136" s="16"/>
      <c r="X136" s="12"/>
      <c r="Y136" s="31"/>
      <c r="Z136" s="31"/>
      <c r="AA136" s="32"/>
      <c r="BF136" s="12" t="s">
        <v>0</v>
      </c>
      <c r="BG136" s="3">
        <v>135</v>
      </c>
      <c r="BH136" s="3" t="s">
        <v>209</v>
      </c>
      <c r="BI136" s="3" t="s">
        <v>39</v>
      </c>
      <c r="BJ136" s="3" t="s">
        <v>432</v>
      </c>
    </row>
    <row r="137" spans="1:62">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緑</v>
      </c>
      <c r="S137" s="18" t="s">
        <v>7</v>
      </c>
      <c r="T137" s="13" t="str">
        <f>INDEX(AG:AG,W135+1)</f>
        <v>コモン</v>
      </c>
      <c r="U137" s="18" t="s">
        <v>8</v>
      </c>
      <c r="V137" s="13">
        <f>INDEX(AI:AI,W135+1)</f>
        <v>2</v>
      </c>
      <c r="W137" s="19"/>
      <c r="X137" s="13" t="str">
        <f>INDEX(AQ:AQ,W135+1)</f>
        <v>クリーチャー1体を対象とする。あなたのターン終了時まで、それは+1/+3の修整を受ける。</v>
      </c>
      <c r="Y137" s="31"/>
      <c r="Z137" s="31"/>
      <c r="AA137" s="32"/>
      <c r="BF137" s="12" t="s">
        <v>0</v>
      </c>
      <c r="BG137" s="3">
        <v>136</v>
      </c>
      <c r="BH137" s="3" t="s">
        <v>433</v>
      </c>
      <c r="BI137" s="3" t="s">
        <v>39</v>
      </c>
      <c r="BJ137" s="3" t="s">
        <v>434</v>
      </c>
    </row>
    <row r="138" spans="1:62">
      <c r="A138" s="3" t="str">
        <f t="shared" si="26"/>
        <v>|色|緑|レアリティ|コモン|マナコスト|2|</v>
      </c>
      <c r="B138" s="3" t="s">
        <v>0</v>
      </c>
      <c r="C138" s="3" t="s">
        <v>83</v>
      </c>
      <c r="D138" s="7" t="s">
        <v>6</v>
      </c>
      <c r="E138" s="3" t="s">
        <v>83</v>
      </c>
      <c r="F138" s="3" t="str">
        <f>IF(R137=0,"",R137)</f>
        <v>緑</v>
      </c>
      <c r="G138" s="3" t="s">
        <v>83</v>
      </c>
      <c r="H138" s="7" t="s">
        <v>92</v>
      </c>
      <c r="I138" s="3" t="s">
        <v>83</v>
      </c>
      <c r="J138" s="3" t="str">
        <f>IF(T137=0,"",T137)</f>
        <v>コモン</v>
      </c>
      <c r="K138" s="3" t="s">
        <v>83</v>
      </c>
      <c r="L138" s="7" t="s">
        <v>93</v>
      </c>
      <c r="M138" s="3" t="s">
        <v>83</v>
      </c>
      <c r="N138" s="3">
        <f>IF(V137=0,"",V137)</f>
        <v>2</v>
      </c>
      <c r="O138" s="3" t="s">
        <v>83</v>
      </c>
      <c r="Q138" s="12" t="s">
        <v>11</v>
      </c>
      <c r="R138" s="13" t="str">
        <f>INDEX(AL:AL,W135+1)</f>
        <v>呪文</v>
      </c>
      <c r="S138" s="18" t="s">
        <v>94</v>
      </c>
      <c r="T138" s="13">
        <f>INDEX(AN:AN,W135+1)</f>
        <v>0</v>
      </c>
      <c r="U138" s="13">
        <f>INDEX(AO:AO,W135+1)</f>
        <v>0</v>
      </c>
      <c r="V138" s="13">
        <f>INDEX(AP:AP,W135+1)</f>
        <v>0</v>
      </c>
      <c r="W138" s="19"/>
      <c r="X138" s="13" t="str">
        <f>INDEX(AZ:AZ,W135+1)</f>
        <v>クリ</v>
      </c>
      <c r="Y138" s="13" t="str">
        <f>INDEX(BA:BA,W135+1)</f>
        <v/>
      </c>
      <c r="Z138" s="13" t="str">
        <f>INDEX(BB:BB,W135+1)</f>
        <v/>
      </c>
      <c r="AA138" s="13">
        <f>INDEX(BC:BC,W135+1)</f>
        <v>0</v>
      </c>
      <c r="BF138" s="12" t="s">
        <v>0</v>
      </c>
      <c r="BG138" s="3">
        <v>137</v>
      </c>
      <c r="BH138" s="3" t="s">
        <v>435</v>
      </c>
      <c r="BI138" s="3" t="s">
        <v>39</v>
      </c>
      <c r="BJ138" s="3" t="s">
        <v>436</v>
      </c>
    </row>
    <row r="139" spans="1:62">
      <c r="A139" s="3" t="str">
        <f t="shared" si="26"/>
        <v>|種別|呪文|サブタイプ||||</v>
      </c>
      <c r="B139" s="3" t="s">
        <v>0</v>
      </c>
      <c r="C139" s="3" t="s">
        <v>83</v>
      </c>
      <c r="D139" s="7" t="s">
        <v>11</v>
      </c>
      <c r="E139" s="3" t="s">
        <v>83</v>
      </c>
      <c r="F139" s="3" t="str">
        <f>IF(R138=0,"",R138)</f>
        <v>呪文</v>
      </c>
      <c r="G139" s="3" t="s">
        <v>83</v>
      </c>
      <c r="H139" s="7" t="s">
        <v>104</v>
      </c>
      <c r="I139" s="3" t="s">
        <v>83</v>
      </c>
      <c r="J139" s="3" t="str">
        <f>IF(T138=0,"",T138)</f>
        <v/>
      </c>
      <c r="K139" s="3" t="s">
        <v>83</v>
      </c>
      <c r="L139" s="3" t="str">
        <f>IF(U138=0,"",U138)</f>
        <v/>
      </c>
      <c r="M139" s="3" t="s">
        <v>83</v>
      </c>
      <c r="N139" s="3" t="str">
        <f>IF(V138=0,"",V138)</f>
        <v/>
      </c>
      <c r="O139" s="3" t="s">
        <v>83</v>
      </c>
      <c r="Q139" s="12" t="s">
        <v>105</v>
      </c>
      <c r="R139" s="13" t="str">
        <f>INDEX(BD:BD,W135+1)</f>
        <v>クリーチャー1体を対象とする。あなたのターン終了時まで、それは+1/+3の修整を受ける。</v>
      </c>
      <c r="S139" s="14"/>
      <c r="T139" s="14"/>
      <c r="U139" s="14"/>
      <c r="V139" s="15"/>
      <c r="W139" s="19"/>
      <c r="X139" s="11"/>
      <c r="Y139" s="11"/>
      <c r="Z139" s="11"/>
      <c r="AA139" s="33"/>
      <c r="BF139" s="12" t="s">
        <v>0</v>
      </c>
      <c r="BG139" s="3">
        <v>138</v>
      </c>
      <c r="BH139" s="3" t="s">
        <v>437</v>
      </c>
      <c r="BI139" s="3" t="s">
        <v>39</v>
      </c>
      <c r="BJ139" s="3" t="s">
        <v>438</v>
      </c>
    </row>
    <row r="140" spans="1:62">
      <c r="A140" s="3" t="str">
        <f t="shared" si="26"/>
        <v>|テキスト|&gt;|&gt;|&gt;|&gt;|クリーチャー1体を対象とする。あなたのターン終了時まで、それは+1/+3の修整を受ける。|</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クリーチャー1体を対象とする。あなたのターン終了時まで、それは+1/+3の修整を受ける。</v>
      </c>
      <c r="O140" s="3" t="s">
        <v>83</v>
      </c>
      <c r="Q140" s="17" t="s">
        <v>27</v>
      </c>
      <c r="R140" s="13" t="str">
        <f>INDEX(BE:BE,W135+1)</f>
        <v>Target creature gets +1/+3 until the end of your turn.</v>
      </c>
      <c r="S140" s="14" t="s">
        <v>324</v>
      </c>
      <c r="T140" s="13" t="str">
        <f>IF(X140="","",X140&amp;IF(Y140="",""," "&amp;Y140)&amp;IF(Z140="",""," "&amp;Z140)&amp;IF(AA140="",""," "&amp;AA140))</f>
        <v/>
      </c>
      <c r="U140" s="14"/>
      <c r="V140" s="15"/>
      <c r="W140" s="19" t="s">
        <v>116</v>
      </c>
      <c r="X140" s="12" t="str">
        <f t="shared" ref="X140:AA140" si="28">IF(ISERROR(IF(LEN(X139)&gt;1,X139,VLOOKUP(X138,$AC:$AD,2,FALSE))),"",IF(LEN(X139)&gt;1,X139,VLOOKUP(X138,$AC:$AD,2,FALSE)))</f>
        <v/>
      </c>
      <c r="Y140" s="12" t="str">
        <f t="shared" si="28"/>
        <v/>
      </c>
      <c r="Z140" s="12" t="str">
        <f t="shared" si="28"/>
        <v/>
      </c>
      <c r="AA140" s="12" t="str">
        <f t="shared" si="28"/>
        <v> </v>
      </c>
      <c r="BF140" s="12" t="s">
        <v>0</v>
      </c>
      <c r="BG140" s="3">
        <v>139</v>
      </c>
      <c r="BH140" s="3" t="s">
        <v>439</v>
      </c>
      <c r="BI140" s="3" t="s">
        <v>39</v>
      </c>
      <c r="BJ140" s="3" t="s">
        <v>440</v>
      </c>
    </row>
    <row r="141" spans="1:62">
      <c r="A141" s="3" t="str">
        <f t="shared" si="26"/>
        <v>|英テキスト|&gt;|&gt;|&gt;|&gt;|Target creature gets +1/+3 until the end of your turn.|</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Target creature gets +1/+3 until the end of your turn.</v>
      </c>
      <c r="O141" s="3" t="s">
        <v>83</v>
      </c>
      <c r="Q141" s="12" t="s">
        <v>18</v>
      </c>
      <c r="R141" s="13">
        <f>IF(INDEX(AX:AX,W135+1)="",0,INDEX(AX:AX,W135+1)&amp;"/"&amp;INDEX(AY:AY,W135+1))</f>
        <v>0</v>
      </c>
      <c r="S141" s="14"/>
      <c r="T141" s="14"/>
      <c r="U141" s="14"/>
      <c r="V141" s="15"/>
      <c r="W141" s="19"/>
      <c r="X141" s="12"/>
      <c r="Y141" s="31"/>
      <c r="Z141" s="31"/>
      <c r="AA141" s="32"/>
      <c r="BF141" s="12" t="s">
        <v>0</v>
      </c>
      <c r="BG141" s="3">
        <v>140</v>
      </c>
      <c r="BH141" s="3" t="s">
        <v>441</v>
      </c>
      <c r="BI141" s="3" t="s">
        <v>39</v>
      </c>
      <c r="BJ141" s="3" t="s">
        <v>442</v>
      </c>
    </row>
    <row r="142" spans="1:62">
      <c r="A142" s="3" t="str">
        <f t="shared" si="26"/>
        <v>|PT|&gt;||シールド数|&gt;||</v>
      </c>
      <c r="B142" s="3" t="s">
        <v>0</v>
      </c>
      <c r="C142" s="3" t="s">
        <v>83</v>
      </c>
      <c r="D142" s="3" t="s">
        <v>18</v>
      </c>
      <c r="E142" s="3" t="s">
        <v>83</v>
      </c>
      <c r="F142" s="3" t="s">
        <v>115</v>
      </c>
      <c r="G142" s="3" t="s">
        <v>83</v>
      </c>
      <c r="H142" s="3" t="str">
        <f>IF(R141=0,"",R141)</f>
        <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6"/>
        <v>&amp;br;&amp;br;</v>
      </c>
      <c r="B143" s="3" t="s">
        <v>0</v>
      </c>
      <c r="C143" s="3" t="s">
        <v>142</v>
      </c>
      <c r="R143" s="3"/>
      <c r="S143" s="3"/>
      <c r="T143" s="3"/>
      <c r="U143" s="3"/>
      <c r="V143" s="3"/>
      <c r="BF143" s="12" t="s">
        <v>0</v>
      </c>
      <c r="BG143" s="3">
        <v>142</v>
      </c>
      <c r="BH143" s="3" t="s">
        <v>445</v>
      </c>
      <c r="BI143" s="3" t="s">
        <v>39</v>
      </c>
      <c r="BJ143" s="3" t="s">
        <v>446</v>
      </c>
    </row>
    <row r="144" spans="1:62">
      <c r="A144" s="3" t="str">
        <f t="shared" si="26"/>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6"/>
        <v>&amp;br;</v>
      </c>
      <c r="B145" s="3" t="s">
        <v>0</v>
      </c>
      <c r="C145" s="3" t="s">
        <v>161</v>
      </c>
      <c r="R145" s="3"/>
      <c r="S145" s="3"/>
      <c r="T145" s="3"/>
      <c r="U145" s="3"/>
      <c r="V145" s="3"/>
      <c r="BF145" s="12" t="s">
        <v>0</v>
      </c>
      <c r="BG145" s="3">
        <v>144</v>
      </c>
      <c r="BH145" s="3" t="s">
        <v>449</v>
      </c>
      <c r="BI145" s="3" t="s">
        <v>39</v>
      </c>
      <c r="BJ145" s="3" t="s">
        <v>450</v>
      </c>
    </row>
    <row r="146" spans="1:62">
      <c r="A146" s="3" t="str">
        <f t="shared" si="26"/>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6"/>
        <v>&amp;br;&amp;br;</v>
      </c>
      <c r="B147" s="3" t="s">
        <v>0</v>
      </c>
      <c r="C147" s="3" t="s">
        <v>142</v>
      </c>
      <c r="R147" s="3"/>
      <c r="S147" s="3"/>
      <c r="T147" s="3"/>
      <c r="U147" s="3"/>
      <c r="V147" s="3"/>
      <c r="BF147" s="12" t="s">
        <v>0</v>
      </c>
      <c r="BG147" s="3">
        <v>146</v>
      </c>
      <c r="BH147" s="3" t="s">
        <v>453</v>
      </c>
      <c r="BI147" s="3" t="s">
        <v>39</v>
      </c>
      <c r="BJ147" s="3" t="s">
        <v>454</v>
      </c>
    </row>
    <row r="148" spans="1:62">
      <c r="A148" s="3" t="str">
        <f t="shared" si="26"/>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6"/>
        <v>*鎧作りの審判者/Armorcraft Judge</v>
      </c>
      <c r="B149" s="3" t="s">
        <v>0</v>
      </c>
      <c r="C149" s="3" t="str">
        <f>"*"&amp;R149&amp;"/"&amp;T149</f>
        <v>*鎧作りの審判者/Armorcraft Judge</v>
      </c>
      <c r="Q149" s="12" t="s">
        <v>9</v>
      </c>
      <c r="R149" s="13" t="str">
        <f>INDEX(AJ:AJ,W148+1)</f>
        <v>鎧作りの審判者</v>
      </c>
      <c r="S149" s="14" t="s">
        <v>10</v>
      </c>
      <c r="T149" s="13" t="str">
        <f>INDEX(AK:AK,W148+1)</f>
        <v>Armorcraft Judge</v>
      </c>
      <c r="U149" s="14"/>
      <c r="V149" s="15"/>
      <c r="W149" s="16"/>
      <c r="X149" s="12"/>
      <c r="Y149" s="31"/>
      <c r="Z149" s="31"/>
      <c r="AA149" s="32"/>
      <c r="BF149" s="12" t="s">
        <v>0</v>
      </c>
      <c r="BG149" s="3">
        <v>148</v>
      </c>
      <c r="BH149" s="3" t="s">
        <v>457</v>
      </c>
      <c r="BI149" s="3" t="s">
        <v>39</v>
      </c>
      <c r="BJ149" s="3" t="s">
        <v>458</v>
      </c>
    </row>
    <row r="150" spans="1:62">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緑</v>
      </c>
      <c r="S150" s="18" t="s">
        <v>7</v>
      </c>
      <c r="T150" s="13" t="str">
        <f>INDEX(AG:AG,W148+1)</f>
        <v>アンコモン</v>
      </c>
      <c r="U150" s="18" t="s">
        <v>8</v>
      </c>
      <c r="V150" s="13">
        <f>INDEX(AI:AI,W148+1)</f>
        <v>17</v>
      </c>
      <c r="W150" s="19"/>
      <c r="X150" s="13" t="str">
        <f>INDEX(AQ:AQ,W148+1)</f>
        <v>このクリーチャーが戦場に出たとき、あなたはカードをX枚引く。Xはあなたがコントロールするクリーチャーの総数に等しい。</v>
      </c>
      <c r="Y150" s="31"/>
      <c r="Z150" s="31"/>
      <c r="AA150" s="32"/>
      <c r="BF150" s="12" t="s">
        <v>0</v>
      </c>
      <c r="BG150" s="3">
        <v>149</v>
      </c>
      <c r="BH150" s="3" t="s">
        <v>459</v>
      </c>
      <c r="BI150" s="3" t="s">
        <v>39</v>
      </c>
      <c r="BJ150" s="3" t="s">
        <v>186</v>
      </c>
    </row>
    <row r="151" spans="1:62">
      <c r="A151" s="3" t="str">
        <f t="shared" si="26"/>
        <v>|色|緑|レアリティ|アンコモン|マナコスト|17|</v>
      </c>
      <c r="B151" s="3" t="s">
        <v>0</v>
      </c>
      <c r="C151" s="3" t="s">
        <v>83</v>
      </c>
      <c r="D151" s="7" t="s">
        <v>6</v>
      </c>
      <c r="E151" s="3" t="s">
        <v>83</v>
      </c>
      <c r="F151" s="3" t="str">
        <f>IF(R150=0,"",R150)</f>
        <v>緑</v>
      </c>
      <c r="G151" s="3" t="s">
        <v>83</v>
      </c>
      <c r="H151" s="7" t="s">
        <v>92</v>
      </c>
      <c r="I151" s="3" t="s">
        <v>83</v>
      </c>
      <c r="J151" s="3" t="str">
        <f>IF(T150=0,"",T150)</f>
        <v>アンコモン</v>
      </c>
      <c r="K151" s="3" t="s">
        <v>83</v>
      </c>
      <c r="L151" s="7" t="s">
        <v>93</v>
      </c>
      <c r="M151" s="3" t="s">
        <v>83</v>
      </c>
      <c r="N151" s="3">
        <f>IF(V150=0,"",V150)</f>
        <v>17</v>
      </c>
      <c r="O151" s="3" t="s">
        <v>83</v>
      </c>
      <c r="Q151" s="12" t="s">
        <v>11</v>
      </c>
      <c r="R151" s="13" t="str">
        <f>INDEX(AL:AL,W148+1)</f>
        <v>クリーチャー</v>
      </c>
      <c r="S151" s="18" t="s">
        <v>94</v>
      </c>
      <c r="T151" s="13" t="str">
        <f>INDEX(AN:AN,W148+1)</f>
        <v>エルフ</v>
      </c>
      <c r="U151" s="13" t="str">
        <f>INDEX(AO:AO,W148+1)</f>
        <v>工匠</v>
      </c>
      <c r="V151" s="13">
        <f>INDEX(AP:AP,W148+1)</f>
        <v>0</v>
      </c>
      <c r="W151" s="19"/>
      <c r="X151" s="13" t="str">
        <f>INDEX(AZ:AZ,W148+1)</f>
        <v>この</v>
      </c>
      <c r="Y151" s="13" t="str">
        <f>INDEX(BA:BA,W148+1)</f>
        <v/>
      </c>
      <c r="Z151" s="13" t="str">
        <f>INDEX(BB:BB,W148+1)</f>
        <v/>
      </c>
      <c r="AA151" s="13">
        <f>INDEX(BC:BC,W148+1)</f>
        <v>0</v>
      </c>
      <c r="BF151" s="12" t="s">
        <v>0</v>
      </c>
      <c r="BG151" s="3">
        <v>150</v>
      </c>
      <c r="BH151" s="3" t="s">
        <v>460</v>
      </c>
      <c r="BI151" s="3" t="s">
        <v>39</v>
      </c>
      <c r="BJ151" s="3" t="s">
        <v>461</v>
      </c>
    </row>
    <row r="152" spans="1:62">
      <c r="A152" s="3" t="str">
        <f t="shared" si="26"/>
        <v>|種別|クリーチャー|サブタイプ|エルフ|工匠||</v>
      </c>
      <c r="B152" s="3" t="s">
        <v>0</v>
      </c>
      <c r="C152" s="3" t="s">
        <v>83</v>
      </c>
      <c r="D152" s="7" t="s">
        <v>11</v>
      </c>
      <c r="E152" s="3" t="s">
        <v>83</v>
      </c>
      <c r="F152" s="3" t="str">
        <f>IF(R151=0,"",R151)</f>
        <v>クリーチャー</v>
      </c>
      <c r="G152" s="3" t="s">
        <v>83</v>
      </c>
      <c r="H152" s="7" t="s">
        <v>104</v>
      </c>
      <c r="I152" s="3" t="s">
        <v>83</v>
      </c>
      <c r="J152" s="3" t="str">
        <f>IF(T151=0,"",T151)</f>
        <v>エルフ</v>
      </c>
      <c r="K152" s="3" t="s">
        <v>83</v>
      </c>
      <c r="L152" s="3" t="str">
        <f>IF(U151=0,"",U151)</f>
        <v>工匠</v>
      </c>
      <c r="M152" s="3" t="s">
        <v>83</v>
      </c>
      <c r="N152" s="3" t="str">
        <f>IF(V151=0,"",V151)</f>
        <v/>
      </c>
      <c r="O152" s="3" t="s">
        <v>83</v>
      </c>
      <c r="Q152" s="12" t="s">
        <v>105</v>
      </c>
      <c r="R152" s="13" t="str">
        <f>INDEX(BD:BD,W148+1)</f>
        <v>このクリーチャーが戦場に出たとき、あなたはカードをX枚引く。Xはあなたがコントロールするクリーチャーの総数に等しい。</v>
      </c>
      <c r="S152" s="14"/>
      <c r="T152" s="14"/>
      <c r="U152" s="14"/>
      <c r="V152" s="15"/>
      <c r="W152" s="19"/>
      <c r="X152" s="11"/>
      <c r="Y152" s="11"/>
      <c r="Z152" s="11"/>
      <c r="AA152" s="33"/>
      <c r="BF152" s="12" t="s">
        <v>0</v>
      </c>
      <c r="BG152" s="3">
        <v>151</v>
      </c>
      <c r="BH152" s="3" t="s">
        <v>462</v>
      </c>
      <c r="BI152" s="3" t="s">
        <v>39</v>
      </c>
      <c r="BJ152" s="3" t="s">
        <v>463</v>
      </c>
    </row>
    <row r="153" spans="1:62">
      <c r="A153" s="3" t="str">
        <f t="shared" si="26"/>
        <v>|テキスト|&gt;|&gt;|&gt;|&gt;|このクリーチャーが戦場に出たとき、あなたはカードをX枚引く。Xはあなたがコントロールするクリーチャーの総数に等しい。|</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このクリーチャーが戦場に出たとき、あなたはカードをX枚引く。Xはあなたがコントロールするクリーチャーの総数に等しい。</v>
      </c>
      <c r="O153" s="3" t="s">
        <v>83</v>
      </c>
      <c r="Q153" s="17" t="s">
        <v>27</v>
      </c>
      <c r="R153" s="13" t="str">
        <f>INDEX(BE:BE,W148+1)</f>
        <v>When this creature enters the battlefield, you draw X cards, where X is the amount of creatures you control.</v>
      </c>
      <c r="S153" s="14" t="s">
        <v>324</v>
      </c>
      <c r="T153" s="13" t="str">
        <f>IF(X153="","",X153&amp;IF(Y153="",""," "&amp;Y153)&amp;IF(Z153="",""," "&amp;Z153)&amp;IF(AA153="",""," "&amp;AA153))</f>
        <v/>
      </c>
      <c r="U153" s="14"/>
      <c r="V153" s="15"/>
      <c r="W153" s="19" t="s">
        <v>116</v>
      </c>
      <c r="X153" s="12" t="str">
        <f t="shared" ref="X153:AA153" si="30">IF(ISERROR(IF(LEN(X152)&gt;1,X152,VLOOKUP(X151,$AC:$AD,2,FALSE))),"",IF(LEN(X152)&gt;1,X152,VLOOKUP(X151,$AC:$AD,2,FALSE)))</f>
        <v/>
      </c>
      <c r="Y153" s="12" t="str">
        <f t="shared" si="30"/>
        <v/>
      </c>
      <c r="Z153" s="12" t="str">
        <f t="shared" si="30"/>
        <v/>
      </c>
      <c r="AA153" s="12" t="str">
        <f t="shared" si="30"/>
        <v> </v>
      </c>
      <c r="BF153" s="12" t="s">
        <v>0</v>
      </c>
      <c r="BG153" s="3">
        <v>152</v>
      </c>
      <c r="BH153" s="3" t="s">
        <v>175</v>
      </c>
      <c r="BI153" s="3" t="s">
        <v>39</v>
      </c>
      <c r="BJ153" s="3" t="s">
        <v>464</v>
      </c>
    </row>
    <row r="154" spans="1:62">
      <c r="A154" s="3" t="str">
        <f t="shared" si="26"/>
        <v>|英テキスト|&gt;|&gt;|&gt;|&gt;|When this creature enters the battlefield, you draw X cards, where X is the amount of creatures you control.|</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When this creature enters the battlefield, you draw X cards, where X is the amount of creatures you control.</v>
      </c>
      <c r="O154" s="3" t="s">
        <v>83</v>
      </c>
      <c r="Q154" s="12" t="s">
        <v>18</v>
      </c>
      <c r="R154" s="13" t="str">
        <f>IF(INDEX(AX:AX,W148+1)="",0,INDEX(AX:AX,W148+1)&amp;"/"&amp;INDEX(AY:AY,W148+1))</f>
        <v>4/4</v>
      </c>
      <c r="S154" s="14"/>
      <c r="T154" s="14"/>
      <c r="U154" s="14"/>
      <c r="V154" s="15"/>
      <c r="W154" s="19"/>
      <c r="X154" s="12"/>
      <c r="Y154" s="31"/>
      <c r="Z154" s="31"/>
      <c r="AA154" s="32"/>
      <c r="BF154" s="12" t="s">
        <v>0</v>
      </c>
      <c r="BG154" s="3">
        <v>153</v>
      </c>
      <c r="BH154" s="3" t="s">
        <v>465</v>
      </c>
      <c r="BI154" s="3" t="s">
        <v>39</v>
      </c>
      <c r="BJ154" s="3" t="s">
        <v>466</v>
      </c>
    </row>
    <row r="155" spans="1:62">
      <c r="A155" s="3" t="str">
        <f t="shared" si="26"/>
        <v>|PT|&gt;|4/4|シールド数|&gt;||</v>
      </c>
      <c r="B155" s="3" t="s">
        <v>0</v>
      </c>
      <c r="C155" s="3" t="s">
        <v>83</v>
      </c>
      <c r="D155" s="3" t="s">
        <v>18</v>
      </c>
      <c r="E155" s="3" t="s">
        <v>83</v>
      </c>
      <c r="F155" s="3" t="s">
        <v>115</v>
      </c>
      <c r="G155" s="3" t="s">
        <v>83</v>
      </c>
      <c r="H155" s="3" t="str">
        <f>IF(R154=0,"",R154)</f>
        <v>4/4</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6"/>
        <v>&amp;br;&amp;br;</v>
      </c>
      <c r="B156" s="3" t="s">
        <v>0</v>
      </c>
      <c r="C156" s="3" t="s">
        <v>142</v>
      </c>
      <c r="R156" s="3"/>
      <c r="S156" s="3"/>
      <c r="T156" s="3"/>
      <c r="U156" s="3"/>
      <c r="V156" s="3"/>
      <c r="BF156" s="12" t="s">
        <v>0</v>
      </c>
      <c r="BG156" s="3">
        <v>155</v>
      </c>
      <c r="BH156" s="3" t="s">
        <v>468</v>
      </c>
      <c r="BI156" s="3" t="s">
        <v>39</v>
      </c>
      <c r="BJ156" s="3" t="s">
        <v>469</v>
      </c>
    </row>
    <row r="157" spans="1:62">
      <c r="A157" s="3" t="str">
        <f t="shared" si="26"/>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6"/>
        <v>&amp;br;</v>
      </c>
      <c r="B158" s="3" t="s">
        <v>0</v>
      </c>
      <c r="C158" s="3" t="s">
        <v>161</v>
      </c>
      <c r="R158" s="3"/>
      <c r="S158" s="3"/>
      <c r="T158" s="3"/>
      <c r="U158" s="3"/>
      <c r="V158" s="3"/>
      <c r="BF158" s="12" t="s">
        <v>0</v>
      </c>
      <c r="BG158" s="3">
        <v>157</v>
      </c>
      <c r="BH158" s="3" t="s">
        <v>472</v>
      </c>
      <c r="BI158" s="3" t="s">
        <v>39</v>
      </c>
      <c r="BJ158" s="3" t="s">
        <v>473</v>
      </c>
    </row>
    <row r="159" spans="1:62">
      <c r="A159" s="3" t="str">
        <f t="shared" si="26"/>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6"/>
        <v>&amp;br;&amp;br;</v>
      </c>
      <c r="B160" s="3" t="s">
        <v>0</v>
      </c>
      <c r="C160" s="3" t="s">
        <v>142</v>
      </c>
      <c r="R160" s="3"/>
      <c r="S160" s="3"/>
      <c r="T160" s="3"/>
      <c r="U160" s="3"/>
      <c r="V160" s="3"/>
      <c r="BF160" s="12" t="s">
        <v>0</v>
      </c>
      <c r="BG160" s="3">
        <v>159</v>
      </c>
      <c r="BH160" s="3" t="s">
        <v>476</v>
      </c>
      <c r="BI160" s="3" t="s">
        <v>39</v>
      </c>
      <c r="BJ160" s="3" t="s">
        <v>477</v>
      </c>
    </row>
    <row r="161" spans="1:62">
      <c r="A161" s="3" t="str">
        <f t="shared" si="26"/>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6"/>
        <v>*洗練された鍛刃士/Elegant Edgecrafters</v>
      </c>
      <c r="B162" s="3" t="s">
        <v>0</v>
      </c>
      <c r="C162" s="3" t="str">
        <f>"*"&amp;R162&amp;"/"&amp;T162</f>
        <v>*洗練された鍛刃士/Elegant Edgecrafters</v>
      </c>
      <c r="Q162" s="12" t="s">
        <v>9</v>
      </c>
      <c r="R162" s="13" t="str">
        <f>INDEX(AJ:AJ,W161+1)</f>
        <v>洗練された鍛刃士</v>
      </c>
      <c r="S162" s="14" t="s">
        <v>10</v>
      </c>
      <c r="T162" s="13" t="str">
        <f>INDEX(AK:AK,W161+1)</f>
        <v>Elegant Edgecrafters</v>
      </c>
      <c r="U162" s="14"/>
      <c r="V162" s="15"/>
      <c r="W162" s="16"/>
      <c r="X162" s="12"/>
      <c r="Y162" s="31"/>
      <c r="Z162" s="31"/>
      <c r="AA162" s="32"/>
      <c r="BF162" s="12" t="s">
        <v>0</v>
      </c>
      <c r="BG162" s="3">
        <v>161</v>
      </c>
      <c r="BH162" s="3" t="s">
        <v>480</v>
      </c>
      <c r="BI162" s="3" t="s">
        <v>39</v>
      </c>
      <c r="BJ162" s="3" t="s">
        <v>481</v>
      </c>
    </row>
    <row r="163" spans="1:62">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緑</v>
      </c>
      <c r="S163" s="18" t="s">
        <v>7</v>
      </c>
      <c r="T163" s="13" t="str">
        <f>INDEX(AG:AG,W161+1)</f>
        <v>アンコモン</v>
      </c>
      <c r="U163" s="18" t="s">
        <v>8</v>
      </c>
      <c r="V163" s="13">
        <f>INDEX(AI:AI,W161+1)</f>
        <v>10</v>
      </c>
      <c r="W163" s="19"/>
      <c r="X163" s="13" t="str">
        <f>INDEX(AQ:AQ,W161+1)</f>
        <v>このクリーチャーが攻撃したとき、対戦相手が、ディフェンダーか到達を持ちパワーが4以下のクリーチャーをコントロールしている場合、あなたのターン終了時まで、このクリーチャーは｢ブロックされない」を得る。</v>
      </c>
      <c r="Y163" s="31"/>
      <c r="Z163" s="31"/>
      <c r="AA163" s="32"/>
      <c r="BF163" s="12" t="s">
        <v>0</v>
      </c>
      <c r="BG163" s="3">
        <v>162</v>
      </c>
      <c r="BH163" s="3" t="s">
        <v>482</v>
      </c>
      <c r="BI163" s="3" t="s">
        <v>39</v>
      </c>
      <c r="BJ163" s="3" t="s">
        <v>483</v>
      </c>
    </row>
    <row r="164" spans="1:62">
      <c r="A164" s="3" t="str">
        <f t="shared" si="26"/>
        <v>|色|緑|レアリティ|アンコモン|マナコスト|10|</v>
      </c>
      <c r="B164" s="3" t="s">
        <v>0</v>
      </c>
      <c r="C164" s="3" t="s">
        <v>83</v>
      </c>
      <c r="D164" s="7" t="s">
        <v>6</v>
      </c>
      <c r="E164" s="3" t="s">
        <v>83</v>
      </c>
      <c r="F164" s="3" t="str">
        <f>IF(R163=0,"",R163)</f>
        <v>緑</v>
      </c>
      <c r="G164" s="3" t="s">
        <v>83</v>
      </c>
      <c r="H164" s="7" t="s">
        <v>92</v>
      </c>
      <c r="I164" s="3" t="s">
        <v>83</v>
      </c>
      <c r="J164" s="3" t="str">
        <f>IF(T163=0,"",T163)</f>
        <v>アンコモン</v>
      </c>
      <c r="K164" s="3" t="s">
        <v>83</v>
      </c>
      <c r="L164" s="7" t="s">
        <v>93</v>
      </c>
      <c r="M164" s="3" t="s">
        <v>83</v>
      </c>
      <c r="N164" s="3">
        <f>IF(V163=0,"",V163)</f>
        <v>10</v>
      </c>
      <c r="O164" s="3" t="s">
        <v>83</v>
      </c>
      <c r="Q164" s="12" t="s">
        <v>11</v>
      </c>
      <c r="R164" s="13" t="str">
        <f>INDEX(AL:AL,W161+1)</f>
        <v>クリーチャー</v>
      </c>
      <c r="S164" s="18" t="s">
        <v>94</v>
      </c>
      <c r="T164" s="13" t="str">
        <f>INDEX(AN:AN,W161+1)</f>
        <v>エルフ</v>
      </c>
      <c r="U164" s="13" t="str">
        <f>INDEX(AO:AO,W161+1)</f>
        <v>工匠</v>
      </c>
      <c r="V164" s="13">
        <f>INDEX(AP:AP,W161+1)</f>
        <v>0</v>
      </c>
      <c r="W164" s="19"/>
      <c r="X164" s="13" t="str">
        <f>INDEX(AZ:AZ,W161+1)</f>
        <v>この</v>
      </c>
      <c r="Y164" s="13" t="str">
        <f>INDEX(BA:BA,W161+1)</f>
        <v/>
      </c>
      <c r="Z164" s="13" t="str">
        <f>INDEX(BB:BB,W161+1)</f>
        <v/>
      </c>
      <c r="AA164" s="13">
        <f>INDEX(BC:BC,W161+1)</f>
        <v>0</v>
      </c>
      <c r="BF164" s="12" t="s">
        <v>0</v>
      </c>
      <c r="BG164" s="3">
        <v>163</v>
      </c>
      <c r="BH164" s="3" t="s">
        <v>484</v>
      </c>
      <c r="BI164" s="3" t="s">
        <v>39</v>
      </c>
      <c r="BJ164" s="3" t="s">
        <v>485</v>
      </c>
    </row>
    <row r="165" spans="1:62">
      <c r="A165" s="3" t="str">
        <f t="shared" si="26"/>
        <v>|種別|クリーチャー|サブタイプ|エルフ|工匠||</v>
      </c>
      <c r="B165" s="3" t="s">
        <v>0</v>
      </c>
      <c r="C165" s="3" t="s">
        <v>83</v>
      </c>
      <c r="D165" s="7" t="s">
        <v>11</v>
      </c>
      <c r="E165" s="3" t="s">
        <v>83</v>
      </c>
      <c r="F165" s="3" t="str">
        <f>IF(R164=0,"",R164)</f>
        <v>クリーチャー</v>
      </c>
      <c r="G165" s="3" t="s">
        <v>83</v>
      </c>
      <c r="H165" s="7" t="s">
        <v>104</v>
      </c>
      <c r="I165" s="3" t="s">
        <v>83</v>
      </c>
      <c r="J165" s="3" t="str">
        <f>IF(T164=0,"",T164)</f>
        <v>エルフ</v>
      </c>
      <c r="K165" s="3" t="s">
        <v>83</v>
      </c>
      <c r="L165" s="3" t="str">
        <f>IF(U164=0,"",U164)</f>
        <v>工匠</v>
      </c>
      <c r="M165" s="3" t="s">
        <v>83</v>
      </c>
      <c r="N165" s="3" t="str">
        <f>IF(V164=0,"",V164)</f>
        <v/>
      </c>
      <c r="O165" s="3" t="s">
        <v>83</v>
      </c>
      <c r="Q165" s="12" t="s">
        <v>105</v>
      </c>
      <c r="R165" s="13" t="str">
        <f>INDEX(BD:BD,W161+1)</f>
        <v>このクリーチャーが攻撃したとき、対戦相手が、ディフェンダーか到達を持ちパワーが4以下のクリーチャーをコントロールしている場合、あなたのターン終了時まで、このクリーチャーは｢ブロックされない」を得る。&amp;br;このクリーチャーが戦場に出たとき、製造2を行う。</v>
      </c>
      <c r="S165" s="14"/>
      <c r="T165" s="14"/>
      <c r="U165" s="14"/>
      <c r="V165" s="15"/>
      <c r="W165" s="19"/>
      <c r="X165" s="11"/>
      <c r="Y165" s="11"/>
      <c r="Z165" s="11"/>
      <c r="AA165" s="33"/>
      <c r="BF165" s="12" t="s">
        <v>0</v>
      </c>
      <c r="BG165" s="3">
        <v>164</v>
      </c>
      <c r="BH165" s="3" t="s">
        <v>99</v>
      </c>
      <c r="BI165" s="3" t="s">
        <v>39</v>
      </c>
      <c r="BJ165" s="3" t="s">
        <v>485</v>
      </c>
    </row>
    <row r="166" spans="1:62">
      <c r="A166" s="3" t="str">
        <f t="shared" si="26"/>
        <v>|テキスト|&gt;|&gt;|&gt;|&gt;|このクリーチャーが攻撃したとき、対戦相手が、ディフェンダーか到達を持ちパワーが4以下のクリーチャーをコントロールしている場合、あなたのターン終了時まで、このクリーチャーは｢ブロックされない」を得る。&amp;br;このクリーチャーが戦場に出たとき、製造2を行う。|</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このクリーチャーが攻撃したとき、対戦相手が、ディフェンダーか到達を持ちパワーが4以下のクリーチャーをコントロールしている場合、あなたのターン終了時まで、このクリーチャーは｢ブロックされない」を得る。&amp;br;このクリーチャーが戦場に出たとき、製造2を行う。</v>
      </c>
      <c r="O166" s="3" t="s">
        <v>83</v>
      </c>
      <c r="Q166" s="17" t="s">
        <v>27</v>
      </c>
      <c r="R166" s="13" t="str">
        <f>INDEX(BE:BE,W161+1)</f>
        <v>When this creature attacks, if your opponent controls a creature with Defender or Reach with Power of 4 or less, this creature gains Unblockable until the end of your turn.&amp;br;When this creature enters the battlefield, Fabricate 2.</v>
      </c>
      <c r="S166" s="14" t="s">
        <v>324</v>
      </c>
      <c r="T166" s="13" t="str">
        <f>IF(X166="","",X166&amp;IF(Y166="",""," "&amp;Y166)&amp;IF(Z166="",""," "&amp;Z166)&amp;IF(AA166="",""," "&amp;AA166))</f>
        <v/>
      </c>
      <c r="U166" s="14"/>
      <c r="V166" s="15"/>
      <c r="W166" s="19" t="s">
        <v>116</v>
      </c>
      <c r="X166" s="12" t="str">
        <f t="shared" ref="X166:AA166" si="32">IF(ISERROR(IF(LEN(X165)&gt;1,X165,VLOOKUP(X164,$AC:$AD,2,FALSE))),"",IF(LEN(X165)&gt;1,X165,VLOOKUP(X164,$AC:$AD,2,FALSE)))</f>
        <v/>
      </c>
      <c r="Y166" s="12" t="str">
        <f t="shared" si="32"/>
        <v/>
      </c>
      <c r="Z166" s="12" t="str">
        <f t="shared" si="32"/>
        <v/>
      </c>
      <c r="AA166" s="12" t="str">
        <f t="shared" si="32"/>
        <v> </v>
      </c>
      <c r="BF166" s="12" t="s">
        <v>0</v>
      </c>
      <c r="BG166" s="3">
        <v>165</v>
      </c>
      <c r="BH166" s="3" t="s">
        <v>486</v>
      </c>
      <c r="BI166" s="3" t="s">
        <v>39</v>
      </c>
      <c r="BJ166" s="3" t="s">
        <v>485</v>
      </c>
    </row>
    <row r="167" spans="1:62">
      <c r="A167" s="3" t="str">
        <f t="shared" si="26"/>
        <v>|英テキスト|&gt;|&gt;|&gt;|&gt;|When this creature attacks, if your opponent controls a creature with Defender or Reach with Power of 4 or less, this creature gains Unblockable until the end of your turn.&amp;br;When this creature enters the battlefield, Fabricate 2.|</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When this creature attacks, if your opponent controls a creature with Defender or Reach with Power of 4 or less, this creature gains Unblockable until the end of your turn.&amp;br;When this creature enters the battlefield, Fabricate 2.</v>
      </c>
      <c r="O167" s="3" t="s">
        <v>83</v>
      </c>
      <c r="Q167" s="12" t="s">
        <v>18</v>
      </c>
      <c r="R167" s="13" t="str">
        <f>IF(INDEX(AX:AX,W161+1)="",0,INDEX(AX:AX,W161+1)&amp;"/"&amp;INDEX(AY:AY,W161+1))</f>
        <v>3/4</v>
      </c>
      <c r="S167" s="14"/>
      <c r="T167" s="14"/>
      <c r="U167" s="14"/>
      <c r="V167" s="15"/>
      <c r="W167" s="19"/>
      <c r="X167" s="12"/>
      <c r="Y167" s="31"/>
      <c r="Z167" s="31"/>
      <c r="AA167" s="32"/>
      <c r="BF167" s="12" t="s">
        <v>0</v>
      </c>
      <c r="BG167" s="3">
        <v>166</v>
      </c>
      <c r="BH167" s="3" t="s">
        <v>487</v>
      </c>
      <c r="BI167" s="3" t="s">
        <v>39</v>
      </c>
      <c r="BJ167" s="3" t="s">
        <v>485</v>
      </c>
    </row>
    <row r="168" spans="1:62">
      <c r="A168" s="3" t="str">
        <f t="shared" si="26"/>
        <v>|PT|&gt;|3/4|シールド数|&gt;||</v>
      </c>
      <c r="B168" s="3" t="s">
        <v>0</v>
      </c>
      <c r="C168" s="3" t="s">
        <v>83</v>
      </c>
      <c r="D168" s="3" t="s">
        <v>18</v>
      </c>
      <c r="E168" s="3" t="s">
        <v>83</v>
      </c>
      <c r="F168" s="3" t="s">
        <v>115</v>
      </c>
      <c r="G168" s="3" t="s">
        <v>83</v>
      </c>
      <c r="H168" s="3" t="str">
        <f>IF(R167=0,"",R167)</f>
        <v>3/4</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6"/>
        <v>&amp;br;&amp;br;</v>
      </c>
      <c r="B169" s="3" t="s">
        <v>0</v>
      </c>
      <c r="C169" s="3" t="s">
        <v>142</v>
      </c>
      <c r="R169" s="3"/>
      <c r="S169" s="3"/>
      <c r="T169" s="3"/>
      <c r="U169" s="3"/>
      <c r="V169" s="3"/>
      <c r="BF169" s="12" t="s">
        <v>0</v>
      </c>
      <c r="BG169" s="3">
        <v>168</v>
      </c>
      <c r="BH169" s="3" t="s">
        <v>489</v>
      </c>
      <c r="BI169" s="3" t="s">
        <v>39</v>
      </c>
      <c r="BJ169" s="3" t="s">
        <v>490</v>
      </c>
    </row>
    <row r="170" spans="1:62">
      <c r="A170" s="3" t="str">
        <f t="shared" si="26"/>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6"/>
        <v>&amp;br;</v>
      </c>
      <c r="B171" s="3" t="s">
        <v>0</v>
      </c>
      <c r="C171" s="3" t="s">
        <v>161</v>
      </c>
      <c r="R171" s="3"/>
      <c r="S171" s="3"/>
      <c r="T171" s="3"/>
      <c r="U171" s="3"/>
      <c r="V171" s="3"/>
      <c r="BF171" s="12" t="s">
        <v>0</v>
      </c>
      <c r="BG171" s="3">
        <v>170</v>
      </c>
      <c r="BH171" s="3" t="s">
        <v>492</v>
      </c>
      <c r="BI171" s="3" t="s">
        <v>39</v>
      </c>
      <c r="BJ171" s="3" t="s">
        <v>493</v>
      </c>
    </row>
    <row r="172" spans="1:62">
      <c r="A172" s="3" t="str">
        <f t="shared" si="26"/>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6"/>
        <v>&amp;br;&amp;br;</v>
      </c>
      <c r="B173" s="3" t="s">
        <v>0</v>
      </c>
      <c r="C173" s="3" t="s">
        <v>142</v>
      </c>
      <c r="R173" s="3"/>
      <c r="S173" s="3"/>
      <c r="T173" s="3"/>
      <c r="U173" s="3"/>
      <c r="V173" s="3"/>
      <c r="BF173" s="12" t="s">
        <v>0</v>
      </c>
      <c r="BG173" s="3">
        <v>172</v>
      </c>
      <c r="BH173" s="3" t="s">
        <v>496</v>
      </c>
      <c r="BI173" s="3" t="s">
        <v>39</v>
      </c>
      <c r="BJ173" s="3" t="s">
        <v>497</v>
      </c>
    </row>
    <row r="174" spans="1:62">
      <c r="A174" s="3" t="str">
        <f t="shared" si="26"/>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6"/>
        <v>*博覧会場の吠え象/Fairgrounds Trumpeter</v>
      </c>
      <c r="B175" s="3" t="s">
        <v>0</v>
      </c>
      <c r="C175" s="3" t="str">
        <f>"*"&amp;R175&amp;"/"&amp;T175</f>
        <v>*博覧会場の吠え象/Fairgrounds Trumpeter</v>
      </c>
      <c r="Q175" s="12" t="s">
        <v>9</v>
      </c>
      <c r="R175" s="13" t="str">
        <f>INDEX(AJ:AJ,W174+1)</f>
        <v>博覧会場の吠え象</v>
      </c>
      <c r="S175" s="14" t="s">
        <v>10</v>
      </c>
      <c r="T175" s="13" t="str">
        <f>INDEX(AK:AK,W174+1)</f>
        <v>Fairgrounds Trumpeter</v>
      </c>
      <c r="U175" s="14"/>
      <c r="V175" s="15"/>
      <c r="W175" s="16"/>
      <c r="X175" s="12"/>
      <c r="Y175" s="31"/>
      <c r="Z175" s="31"/>
      <c r="AA175" s="32"/>
      <c r="BF175" s="12" t="s">
        <v>0</v>
      </c>
      <c r="BG175" s="3">
        <v>174</v>
      </c>
      <c r="BH175" s="3" t="s">
        <v>500</v>
      </c>
      <c r="BI175" s="3" t="s">
        <v>39</v>
      </c>
      <c r="BJ175" s="3" t="s">
        <v>501</v>
      </c>
    </row>
    <row r="176" spans="1:62">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緑</v>
      </c>
      <c r="S176" s="18" t="s">
        <v>7</v>
      </c>
      <c r="T176" s="13" t="str">
        <f>INDEX(AG:AG,W174+1)</f>
        <v>アンコモン</v>
      </c>
      <c r="U176" s="18" t="s">
        <v>8</v>
      </c>
      <c r="V176" s="13">
        <f>INDEX(AI:AI,W174+1)</f>
        <v>14</v>
      </c>
      <c r="W176" s="19"/>
      <c r="X176" s="13" t="str">
        <f>INDEX(AQ:AQ,W174+1)</f>
        <v>あなたのターン終了時に、このクリーチャーは+1/+1の修整を受ける。</v>
      </c>
      <c r="Y176" s="31"/>
      <c r="Z176" s="31"/>
      <c r="AA176" s="32"/>
      <c r="BF176" s="12" t="s">
        <v>0</v>
      </c>
      <c r="BG176" s="3">
        <v>175</v>
      </c>
      <c r="BH176" s="3" t="s">
        <v>502</v>
      </c>
      <c r="BI176" s="3" t="s">
        <v>39</v>
      </c>
      <c r="BJ176" s="3" t="s">
        <v>503</v>
      </c>
    </row>
    <row r="177" spans="1:62">
      <c r="A177" s="3" t="str">
        <f t="shared" si="26"/>
        <v>|色|緑|レアリティ|アンコモン|マナコスト|14|</v>
      </c>
      <c r="B177" s="3" t="s">
        <v>0</v>
      </c>
      <c r="C177" s="3" t="s">
        <v>83</v>
      </c>
      <c r="D177" s="7" t="s">
        <v>6</v>
      </c>
      <c r="E177" s="3" t="s">
        <v>83</v>
      </c>
      <c r="F177" s="3" t="str">
        <f>IF(R176=0,"",R176)</f>
        <v>緑</v>
      </c>
      <c r="G177" s="3" t="s">
        <v>83</v>
      </c>
      <c r="H177" s="7" t="s">
        <v>92</v>
      </c>
      <c r="I177" s="3" t="s">
        <v>83</v>
      </c>
      <c r="J177" s="3" t="str">
        <f>IF(T176=0,"",T176)</f>
        <v>アンコモン</v>
      </c>
      <c r="K177" s="3" t="s">
        <v>83</v>
      </c>
      <c r="L177" s="7" t="s">
        <v>93</v>
      </c>
      <c r="M177" s="3" t="s">
        <v>83</v>
      </c>
      <c r="N177" s="3">
        <f>IF(V176=0,"",V176)</f>
        <v>14</v>
      </c>
      <c r="O177" s="3" t="s">
        <v>83</v>
      </c>
      <c r="Q177" s="12" t="s">
        <v>11</v>
      </c>
      <c r="R177" s="13" t="str">
        <f>INDEX(AL:AL,W174+1)</f>
        <v>クリーチャー</v>
      </c>
      <c r="S177" s="18" t="s">
        <v>94</v>
      </c>
      <c r="T177" s="13" t="str">
        <f>INDEX(AN:AN,W174+1)</f>
        <v>象</v>
      </c>
      <c r="U177" s="13">
        <f>INDEX(AO:AO,W174+1)</f>
        <v>0</v>
      </c>
      <c r="V177" s="13">
        <f>INDEX(AP:AP,W174+1)</f>
        <v>0</v>
      </c>
      <c r="W177" s="19"/>
      <c r="X177" s="13" t="str">
        <f>INDEX(AZ:AZ,W174+1)</f>
        <v>あな</v>
      </c>
      <c r="Y177" s="13" t="str">
        <f>INDEX(BA:BA,W174+1)</f>
        <v/>
      </c>
      <c r="Z177" s="13" t="str">
        <f>INDEX(BB:BB,W174+1)</f>
        <v/>
      </c>
      <c r="AA177" s="13">
        <f>INDEX(BC:BC,W174+1)</f>
        <v>0</v>
      </c>
      <c r="BF177" s="12" t="s">
        <v>0</v>
      </c>
      <c r="BG177" s="3">
        <v>176</v>
      </c>
      <c r="BH177" s="3" t="s">
        <v>166</v>
      </c>
      <c r="BI177" s="3" t="s">
        <v>39</v>
      </c>
      <c r="BJ177" s="3" t="s">
        <v>504</v>
      </c>
    </row>
    <row r="178" spans="1:62">
      <c r="A178" s="3" t="str">
        <f t="shared" si="26"/>
        <v>|種別|クリーチャー|サブタイプ|象|||</v>
      </c>
      <c r="B178" s="3" t="s">
        <v>0</v>
      </c>
      <c r="C178" s="3" t="s">
        <v>83</v>
      </c>
      <c r="D178" s="7" t="s">
        <v>11</v>
      </c>
      <c r="E178" s="3" t="s">
        <v>83</v>
      </c>
      <c r="F178" s="3" t="str">
        <f>IF(R177=0,"",R177)</f>
        <v>クリーチャー</v>
      </c>
      <c r="G178" s="3" t="s">
        <v>83</v>
      </c>
      <c r="H178" s="7" t="s">
        <v>104</v>
      </c>
      <c r="I178" s="3" t="s">
        <v>83</v>
      </c>
      <c r="J178" s="3" t="str">
        <f>IF(T177=0,"",T177)</f>
        <v>象</v>
      </c>
      <c r="K178" s="3" t="s">
        <v>83</v>
      </c>
      <c r="L178" s="3" t="str">
        <f>IF(U177=0,"",U177)</f>
        <v/>
      </c>
      <c r="M178" s="3" t="s">
        <v>83</v>
      </c>
      <c r="N178" s="3" t="str">
        <f>IF(V177=0,"",V177)</f>
        <v/>
      </c>
      <c r="O178" s="3" t="s">
        <v>83</v>
      </c>
      <c r="Q178" s="12" t="s">
        <v>105</v>
      </c>
      <c r="R178" s="13" t="str">
        <f>INDEX(BD:BD,W174+1)</f>
        <v>あなたのターン終了時に、このクリーチャーは+1/+1の修整を受ける。</v>
      </c>
      <c r="S178" s="14"/>
      <c r="T178" s="14"/>
      <c r="U178" s="14"/>
      <c r="V178" s="15"/>
      <c r="W178" s="19"/>
      <c r="X178" s="11"/>
      <c r="Y178" s="11"/>
      <c r="Z178" s="11"/>
      <c r="AA178" s="33"/>
      <c r="BF178" s="12" t="s">
        <v>0</v>
      </c>
      <c r="BG178" s="3">
        <v>177</v>
      </c>
      <c r="BH178" s="3" t="s">
        <v>505</v>
      </c>
      <c r="BI178" s="3" t="s">
        <v>39</v>
      </c>
      <c r="BJ178" s="3" t="s">
        <v>506</v>
      </c>
    </row>
    <row r="179" spans="1:62">
      <c r="A179" s="3" t="str">
        <f t="shared" si="26"/>
        <v>|テキスト|&gt;|&gt;|&gt;|&gt;|あなたのターン終了時に、このクリーチャーは+1/+1の修整を受ける。|</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あなたのターン終了時に、このクリーチャーは+1/+1の修整を受ける。</v>
      </c>
      <c r="O179" s="3" t="s">
        <v>83</v>
      </c>
      <c r="Q179" s="17" t="s">
        <v>27</v>
      </c>
      <c r="R179" s="13" t="str">
        <f>INDEX(BE:BE,W174+1)</f>
        <v>At the end of your turn, this creature gets +1/+1.</v>
      </c>
      <c r="S179" s="14" t="s">
        <v>324</v>
      </c>
      <c r="T179" s="13" t="str">
        <f>IF(X179="","",X179&amp;IF(Y179="",""," "&amp;Y179)&amp;IF(Z179="",""," "&amp;Z179)&amp;IF(AA179="",""," "&amp;AA179))</f>
        <v/>
      </c>
      <c r="U179" s="14"/>
      <c r="V179" s="15"/>
      <c r="W179" s="19" t="s">
        <v>116</v>
      </c>
      <c r="X179" s="12" t="str">
        <f t="shared" ref="X179:AA179" si="34">IF(ISERROR(IF(LEN(X178)&gt;1,X178,VLOOKUP(X177,$AC:$AD,2,FALSE))),"",IF(LEN(X178)&gt;1,X178,VLOOKUP(X177,$AC:$AD,2,FALSE)))</f>
        <v/>
      </c>
      <c r="Y179" s="12" t="str">
        <f t="shared" si="34"/>
        <v/>
      </c>
      <c r="Z179" s="12" t="str">
        <f t="shared" si="34"/>
        <v/>
      </c>
      <c r="AA179" s="12" t="str">
        <f t="shared" si="34"/>
        <v> </v>
      </c>
      <c r="BF179" s="12" t="s">
        <v>0</v>
      </c>
      <c r="BG179" s="3">
        <v>178</v>
      </c>
      <c r="BH179" s="3" t="s">
        <v>507</v>
      </c>
      <c r="BI179" s="3" t="s">
        <v>39</v>
      </c>
      <c r="BJ179" s="3" t="s">
        <v>504</v>
      </c>
    </row>
    <row r="180" spans="1:62">
      <c r="A180" s="3" t="str">
        <f t="shared" si="26"/>
        <v>|英テキスト|&gt;|&gt;|&gt;|&gt;|At the end of your turn, this creature gets +1/+1.|</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At the end of your turn, this creature gets +1/+1.</v>
      </c>
      <c r="O180" s="3" t="s">
        <v>83</v>
      </c>
      <c r="Q180" s="12" t="s">
        <v>18</v>
      </c>
      <c r="R180" s="13" t="str">
        <f>IF(INDEX(AX:AX,W174+1)="",0,INDEX(AX:AX,W174+1)&amp;"/"&amp;INDEX(AY:AY,W174+1))</f>
        <v>4/4</v>
      </c>
      <c r="S180" s="14"/>
      <c r="T180" s="14"/>
      <c r="U180" s="14"/>
      <c r="V180" s="15"/>
      <c r="W180" s="19"/>
      <c r="X180" s="12"/>
      <c r="Y180" s="31"/>
      <c r="Z180" s="31"/>
      <c r="AA180" s="32"/>
      <c r="BF180" s="12" t="s">
        <v>0</v>
      </c>
      <c r="BG180" s="3">
        <v>179</v>
      </c>
      <c r="BH180" s="3" t="s">
        <v>508</v>
      </c>
      <c r="BI180" s="3" t="s">
        <v>39</v>
      </c>
      <c r="BJ180" s="3" t="s">
        <v>509</v>
      </c>
    </row>
    <row r="181" spans="1:62">
      <c r="A181" s="3" t="str">
        <f t="shared" si="26"/>
        <v>|PT|&gt;|4/4|シールド数|&gt;||</v>
      </c>
      <c r="B181" s="3" t="s">
        <v>0</v>
      </c>
      <c r="C181" s="3" t="s">
        <v>83</v>
      </c>
      <c r="D181" s="3" t="s">
        <v>18</v>
      </c>
      <c r="E181" s="3" t="s">
        <v>83</v>
      </c>
      <c r="F181" s="3" t="s">
        <v>115</v>
      </c>
      <c r="G181" s="3" t="s">
        <v>83</v>
      </c>
      <c r="H181" s="3" t="str">
        <f>IF(R180=0,"",R180)</f>
        <v>4/4</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6"/>
        <v>&amp;br;&amp;br;</v>
      </c>
      <c r="B182" s="3" t="s">
        <v>0</v>
      </c>
      <c r="C182" s="3" t="s">
        <v>142</v>
      </c>
      <c r="R182" s="3"/>
      <c r="S182" s="3"/>
      <c r="T182" s="3"/>
      <c r="U182" s="3"/>
      <c r="V182" s="3"/>
      <c r="BF182" s="12" t="s">
        <v>0</v>
      </c>
      <c r="BG182" s="3">
        <v>181</v>
      </c>
      <c r="BH182" s="3" t="s">
        <v>512</v>
      </c>
      <c r="BI182" s="3" t="s">
        <v>39</v>
      </c>
      <c r="BJ182" s="3" t="s">
        <v>513</v>
      </c>
    </row>
    <row r="183" spans="1:62">
      <c r="A183" s="3" t="str">
        <f t="shared" si="26"/>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6"/>
        <v>&amp;br;</v>
      </c>
      <c r="B184" s="3" t="s">
        <v>0</v>
      </c>
      <c r="C184" s="3" t="s">
        <v>161</v>
      </c>
      <c r="R184" s="3"/>
      <c r="S184" s="3"/>
      <c r="T184" s="3"/>
      <c r="U184" s="3"/>
      <c r="V184" s="3"/>
      <c r="BF184" s="12" t="s">
        <v>0</v>
      </c>
      <c r="BG184" s="3">
        <v>183</v>
      </c>
      <c r="BH184" s="3" t="s">
        <v>516</v>
      </c>
      <c r="BI184" s="3" t="s">
        <v>39</v>
      </c>
      <c r="BJ184" s="3" t="s">
        <v>517</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*ギラプールの案内人/Ghirapur Guide</v>
      </c>
      <c r="B188" s="3" t="s">
        <v>0</v>
      </c>
      <c r="C188" s="3" t="str">
        <f>"*"&amp;R188&amp;"/"&amp;T188</f>
        <v>*ギラプールの案内人/Ghirapur Guide</v>
      </c>
      <c r="Q188" s="12" t="s">
        <v>9</v>
      </c>
      <c r="R188" s="13" t="str">
        <f>INDEX(AJ:AJ,W187+1)</f>
        <v>ギラプールの案内人</v>
      </c>
      <c r="S188" s="14" t="s">
        <v>10</v>
      </c>
      <c r="T188" s="13" t="str">
        <f>INDEX(AK:AK,W187+1)</f>
        <v>Ghirapur Guide</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緑</v>
      </c>
      <c r="S189" s="18" t="s">
        <v>7</v>
      </c>
      <c r="T189" s="13" t="str">
        <f>INDEX(AG:AG,W187+1)</f>
        <v>アンコモン</v>
      </c>
      <c r="U189" s="18" t="s">
        <v>8</v>
      </c>
      <c r="V189" s="13">
        <f>INDEX(AI:AI,W187+1)</f>
        <v>7</v>
      </c>
      <c r="W189" s="19"/>
      <c r="X189" s="13" t="str">
        <f>INDEX(AQ:AQ,W187+1)</f>
        <v>ジェム1個を起動する：あなたのターン終了時まで、あなたがコントロールする最初のクリーチャーは「ブロックされない」を得る。</v>
      </c>
      <c r="Y189" s="31"/>
      <c r="Z189" s="31"/>
      <c r="AA189" s="32"/>
      <c r="BF189" s="12" t="s">
        <v>0</v>
      </c>
      <c r="BG189" s="3">
        <v>188</v>
      </c>
    </row>
    <row r="190" spans="1:59">
      <c r="A190" s="3" t="str">
        <f t="shared" si="26"/>
        <v>|色|緑|レアリティ|アンコモン|マナコスト|7|</v>
      </c>
      <c r="B190" s="3" t="s">
        <v>0</v>
      </c>
      <c r="C190" s="3" t="s">
        <v>83</v>
      </c>
      <c r="D190" s="7" t="s">
        <v>6</v>
      </c>
      <c r="E190" s="3" t="s">
        <v>83</v>
      </c>
      <c r="F190" s="3" t="str">
        <f>IF(R189=0,"",R189)</f>
        <v>緑</v>
      </c>
      <c r="G190" s="3" t="s">
        <v>83</v>
      </c>
      <c r="H190" s="7" t="s">
        <v>92</v>
      </c>
      <c r="I190" s="3" t="s">
        <v>83</v>
      </c>
      <c r="J190" s="3" t="str">
        <f>IF(T189=0,"",T189)</f>
        <v>アンコモン</v>
      </c>
      <c r="K190" s="3" t="s">
        <v>83</v>
      </c>
      <c r="L190" s="7" t="s">
        <v>93</v>
      </c>
      <c r="M190" s="3" t="s">
        <v>83</v>
      </c>
      <c r="N190" s="3">
        <f>IF(V189=0,"",V189)</f>
        <v>7</v>
      </c>
      <c r="O190" s="3" t="s">
        <v>83</v>
      </c>
      <c r="Q190" s="12" t="s">
        <v>11</v>
      </c>
      <c r="R190" s="13" t="str">
        <f>INDEX(AL:AL,W187+1)</f>
        <v>クリーチャー</v>
      </c>
      <c r="S190" s="18" t="s">
        <v>94</v>
      </c>
      <c r="T190" s="13" t="str">
        <f>INDEX(AN:AN,W187+1)</f>
        <v>エルフ</v>
      </c>
      <c r="U190" s="13" t="str">
        <f>INDEX(AO:AO,W187+1)</f>
        <v>スカウト</v>
      </c>
      <c r="V190" s="13">
        <f>INDEX(AP:AP,W187+1)</f>
        <v>0</v>
      </c>
      <c r="W190" s="19"/>
      <c r="X190" s="13" t="str">
        <f>INDEX(AZ:AZ,W187+1)</f>
        <v>ジェ</v>
      </c>
      <c r="Y190" s="13" t="str">
        <f>INDEX(BA:BA,W187+1)</f>
        <v/>
      </c>
      <c r="Z190" s="13" t="str">
        <f>INDEX(BB:BB,W187+1)</f>
        <v/>
      </c>
      <c r="AA190" s="13">
        <f>INDEX(BC:BC,W187+1)</f>
        <v>0</v>
      </c>
      <c r="BF190" s="12" t="s">
        <v>0</v>
      </c>
      <c r="BG190" s="3">
        <v>189</v>
      </c>
    </row>
    <row r="191" spans="1:59">
      <c r="A191" s="3" t="str">
        <f t="shared" si="26"/>
        <v>|種別|クリーチャー|サブタイプ|エルフ|スカウト||</v>
      </c>
      <c r="B191" s="3" t="s">
        <v>0</v>
      </c>
      <c r="C191" s="3" t="s">
        <v>83</v>
      </c>
      <c r="D191" s="7" t="s">
        <v>11</v>
      </c>
      <c r="E191" s="3" t="s">
        <v>83</v>
      </c>
      <c r="F191" s="3" t="str">
        <f>IF(R190=0,"",R190)</f>
        <v>クリーチャー</v>
      </c>
      <c r="G191" s="3" t="s">
        <v>83</v>
      </c>
      <c r="H191" s="7" t="s">
        <v>104</v>
      </c>
      <c r="I191" s="3" t="s">
        <v>83</v>
      </c>
      <c r="J191" s="3" t="str">
        <f>IF(T190=0,"",T190)</f>
        <v>エルフ</v>
      </c>
      <c r="K191" s="3" t="s">
        <v>83</v>
      </c>
      <c r="L191" s="3" t="str">
        <f>IF(U190=0,"",U190)</f>
        <v>スカウト</v>
      </c>
      <c r="M191" s="3" t="s">
        <v>83</v>
      </c>
      <c r="N191" s="3" t="str">
        <f>IF(V190=0,"",V190)</f>
        <v/>
      </c>
      <c r="O191" s="3" t="s">
        <v>83</v>
      </c>
      <c r="Q191" s="12" t="s">
        <v>105</v>
      </c>
      <c r="R191" s="13" t="str">
        <f>INDEX(BD:BD,W187+1)</f>
        <v>ジェム1個を起動する：あなたのターン終了時まで、あなたがコントロールする最初のクリーチャーは「ブロックされない」を得る。</v>
      </c>
      <c r="S191" s="14"/>
      <c r="T191" s="14"/>
      <c r="U191" s="14"/>
      <c r="V191" s="15"/>
      <c r="W191" s="19"/>
      <c r="X191" s="11"/>
      <c r="Y191" s="11"/>
      <c r="Z191" s="11"/>
      <c r="AA191" s="33"/>
      <c r="BF191" s="12" t="s">
        <v>0</v>
      </c>
      <c r="BG191" s="3">
        <v>190</v>
      </c>
    </row>
    <row r="192" spans="1:59">
      <c r="A192" s="3" t="str">
        <f t="shared" si="26"/>
        <v>|テキスト|&gt;|&gt;|&gt;|&gt;|ジェム1個を起動する：あなたのターン終了時まで、あなたがコントロールする最初のクリーチャーは「ブロックされない」を得る。|</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ジェム1個を起動する：あなたのターン終了時まで、あなたがコントロールする最初のクリーチャーは「ブロックされない」を得る。</v>
      </c>
      <c r="O192" s="3" t="s">
        <v>83</v>
      </c>
      <c r="Q192" s="17" t="s">
        <v>27</v>
      </c>
      <c r="R192" s="13" t="str">
        <f>INDEX(BE:BE,W187+1)</f>
        <v>Activate 1: The first creature you control gains Unblockable until the end of your turn.</v>
      </c>
      <c r="S192" s="14" t="s">
        <v>324</v>
      </c>
      <c r="T192" s="13" t="str">
        <f>IF(X192="","",X192&amp;IF(Y192="",""," "&amp;Y192)&amp;IF(Z192="",""," "&amp;Z192)&amp;IF(AA192="",""," "&amp;AA192))</f>
        <v/>
      </c>
      <c r="U192" s="14"/>
      <c r="V192" s="15"/>
      <c r="W192" s="19" t="s">
        <v>116</v>
      </c>
      <c r="X192" s="12" t="str">
        <f t="shared" ref="X192:AA192" si="36">IF(ISERROR(IF(LEN(X191)&gt;1,X191,VLOOKUP(X190,$AC:$AD,2,FALSE))),"",IF(LEN(X191)&gt;1,X191,VLOOKUP(X190,$AC:$AD,2,FALSE)))</f>
        <v/>
      </c>
      <c r="Y192" s="12" t="str">
        <f t="shared" si="36"/>
        <v/>
      </c>
      <c r="Z192" s="12" t="str">
        <f t="shared" si="36"/>
        <v/>
      </c>
      <c r="AA192" s="12" t="str">
        <f t="shared" si="36"/>
        <v> </v>
      </c>
      <c r="BF192" s="12" t="s">
        <v>0</v>
      </c>
      <c r="BG192" s="3">
        <v>191</v>
      </c>
    </row>
    <row r="193" spans="1:59">
      <c r="A193" s="3" t="str">
        <f t="shared" si="26"/>
        <v>|英テキスト|&gt;|&gt;|&gt;|&gt;|Activate 1: The first creature you control gains Unblockable until the end of your turn.|</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Activate 1: The first creature you control gains Unblockable until the end of your turn.</v>
      </c>
      <c r="O193" s="3" t="s">
        <v>83</v>
      </c>
      <c r="Q193" s="12" t="s">
        <v>18</v>
      </c>
      <c r="R193" s="13" t="str">
        <f>IF(INDEX(AX:AX,W187+1)="",0,INDEX(AX:AX,W187+1)&amp;"/"&amp;INDEX(AY:AY,W187+1))</f>
        <v>4/3</v>
      </c>
      <c r="S193" s="14"/>
      <c r="T193" s="14"/>
      <c r="U193" s="14"/>
      <c r="V193" s="15"/>
      <c r="W193" s="19"/>
      <c r="X193" s="12"/>
      <c r="Y193" s="31"/>
      <c r="Z193" s="31"/>
      <c r="AA193" s="32"/>
      <c r="BF193" s="12" t="s">
        <v>0</v>
      </c>
      <c r="BG193" s="3">
        <v>192</v>
      </c>
    </row>
    <row r="194" spans="1:59">
      <c r="A194" s="3" t="str">
        <f t="shared" si="26"/>
        <v>|PT|&gt;|4/3|シールド数|&gt;||</v>
      </c>
      <c r="B194" s="3" t="s">
        <v>0</v>
      </c>
      <c r="C194" s="3" t="s">
        <v>83</v>
      </c>
      <c r="D194" s="3" t="s">
        <v>18</v>
      </c>
      <c r="E194" s="3" t="s">
        <v>83</v>
      </c>
      <c r="F194" s="3" t="s">
        <v>115</v>
      </c>
      <c r="G194" s="3" t="s">
        <v>83</v>
      </c>
      <c r="H194" s="3" t="str">
        <f>IF(R193=0,"",R193)</f>
        <v>4/3</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*顕在的防御/Blossoming Defense</v>
      </c>
      <c r="B201" s="3" t="s">
        <v>0</v>
      </c>
      <c r="C201" s="3" t="str">
        <f>"*"&amp;R201&amp;"/"&amp;T201</f>
        <v>*顕在的防御/Blossoming Defense</v>
      </c>
      <c r="Q201" s="12" t="s">
        <v>9</v>
      </c>
      <c r="R201" s="13" t="str">
        <f>INDEX(AJ:AJ,W200+1)</f>
        <v>顕在的防御</v>
      </c>
      <c r="S201" s="14" t="s">
        <v>10</v>
      </c>
      <c r="T201" s="13" t="str">
        <f>INDEX(AK:AK,W200+1)</f>
        <v>Blossoming Defense</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緑</v>
      </c>
      <c r="S202" s="18" t="s">
        <v>7</v>
      </c>
      <c r="T202" s="13" t="str">
        <f>INDEX(AG:AG,W200+1)</f>
        <v>アンコモン</v>
      </c>
      <c r="U202" s="18" t="s">
        <v>8</v>
      </c>
      <c r="V202" s="13">
        <f>INDEX(AI:AI,W200+1)</f>
        <v>4</v>
      </c>
      <c r="W202" s="19"/>
      <c r="X202" s="13" t="str">
        <f>INDEX(AQ:AQ,W200+1)</f>
        <v>あなたがコントロールするクリーチャー1体を対象とする。あなたの次のターン開始時まで、それは+2/+2の修整を受けるとともに到達を得る。</v>
      </c>
      <c r="Y202" s="31"/>
      <c r="Z202" s="31"/>
      <c r="AA202" s="32"/>
      <c r="BF202" s="12" t="s">
        <v>0</v>
      </c>
      <c r="BG202" s="3">
        <v>201</v>
      </c>
    </row>
    <row r="203" spans="1:59">
      <c r="A203" s="3" t="str">
        <f t="shared" si="37"/>
        <v>|色|緑|レアリティ|アンコモン|マナコスト|4|</v>
      </c>
      <c r="B203" s="3" t="s">
        <v>0</v>
      </c>
      <c r="C203" s="3" t="s">
        <v>83</v>
      </c>
      <c r="D203" s="7" t="s">
        <v>6</v>
      </c>
      <c r="E203" s="3" t="s">
        <v>83</v>
      </c>
      <c r="F203" s="3" t="str">
        <f>IF(R202=0,"",R202)</f>
        <v>緑</v>
      </c>
      <c r="G203" s="3" t="s">
        <v>83</v>
      </c>
      <c r="H203" s="7" t="s">
        <v>92</v>
      </c>
      <c r="I203" s="3" t="s">
        <v>83</v>
      </c>
      <c r="J203" s="3" t="str">
        <f>IF(T202=0,"",T202)</f>
        <v>アンコモン</v>
      </c>
      <c r="K203" s="3" t="s">
        <v>83</v>
      </c>
      <c r="L203" s="7" t="s">
        <v>93</v>
      </c>
      <c r="M203" s="3" t="s">
        <v>83</v>
      </c>
      <c r="N203" s="3">
        <f>IF(V202=0,"",V202)</f>
        <v>4</v>
      </c>
      <c r="O203" s="3" t="s">
        <v>83</v>
      </c>
      <c r="Q203" s="12" t="s">
        <v>11</v>
      </c>
      <c r="R203" s="13" t="str">
        <f>INDEX(AL:AL,W200+1)</f>
        <v>呪文</v>
      </c>
      <c r="S203" s="18" t="s">
        <v>94</v>
      </c>
      <c r="T203" s="13">
        <f>INDEX(AN:AN,W200+1)</f>
        <v>0</v>
      </c>
      <c r="U203" s="13">
        <f>INDEX(AO:AO,W200+1)</f>
        <v>0</v>
      </c>
      <c r="V203" s="13">
        <f>INDEX(AP:AP,W200+1)</f>
        <v>0</v>
      </c>
      <c r="W203" s="19"/>
      <c r="X203" s="13" t="str">
        <f>INDEX(AZ:AZ,W200+1)</f>
        <v>あな</v>
      </c>
      <c r="Y203" s="13" t="str">
        <f>INDEX(BA:BA,W200+1)</f>
        <v/>
      </c>
      <c r="Z203" s="13" t="str">
        <f>INDEX(BB:BB,W200+1)</f>
        <v/>
      </c>
      <c r="AA203" s="13">
        <f>INDEX(BC:BC,W200+1)</f>
        <v>0</v>
      </c>
      <c r="BF203" s="12" t="s">
        <v>0</v>
      </c>
      <c r="BG203" s="3">
        <v>202</v>
      </c>
    </row>
    <row r="204" spans="1:59">
      <c r="A204" s="3" t="str">
        <f t="shared" si="37"/>
        <v>|種別|呪文|サブタイプ||||</v>
      </c>
      <c r="B204" s="3" t="s">
        <v>0</v>
      </c>
      <c r="C204" s="3" t="s">
        <v>83</v>
      </c>
      <c r="D204" s="7" t="s">
        <v>11</v>
      </c>
      <c r="E204" s="3" t="s">
        <v>83</v>
      </c>
      <c r="F204" s="3" t="str">
        <f>IF(R203=0,"",R203)</f>
        <v>呪文</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あなたがコントロールするクリーチャー1体を対象とする。あなたの次のターン開始時まで、それは+2/+2の修整を受けるとともに到達を得る。</v>
      </c>
      <c r="S204" s="14"/>
      <c r="T204" s="14"/>
      <c r="U204" s="14"/>
      <c r="V204" s="15"/>
      <c r="W204" s="19"/>
      <c r="X204" s="11"/>
      <c r="Y204" s="11"/>
      <c r="Z204" s="11"/>
      <c r="AA204" s="33"/>
      <c r="BF204" s="12" t="s">
        <v>0</v>
      </c>
      <c r="BG204" s="3">
        <v>203</v>
      </c>
    </row>
    <row r="205" spans="1:59">
      <c r="A205" s="3" t="str">
        <f t="shared" si="37"/>
        <v>|テキスト|&gt;|&gt;|&gt;|&gt;|あなたがコントロールするクリーチャー1体を対象とする。あなたの次のターン開始時まで、それは+2/+2の修整を受けるとともに到達を得る。|</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あなたがコントロールするクリーチャー1体を対象とする。あなたの次のターン開始時まで、それは+2/+2の修整を受けるとともに到達を得る。</v>
      </c>
      <c r="O205" s="3" t="s">
        <v>83</v>
      </c>
      <c r="Q205" s="17" t="s">
        <v>27</v>
      </c>
      <c r="R205" s="13" t="str">
        <f>INDEX(BE:BE,W200+1)</f>
        <v>Target creature you control gets +2/+2 and Reach until the beginning of your next turn.</v>
      </c>
      <c r="S205" s="14" t="s">
        <v>324</v>
      </c>
      <c r="T205" s="13" t="str">
        <f>IF(X205="","",X205&amp;IF(Y205="",""," "&amp;Y205)&amp;IF(Z205="",""," "&amp;Z205)&amp;IF(AA205="",""," "&amp;AA205))</f>
        <v/>
      </c>
      <c r="U205" s="14"/>
      <c r="V205" s="15"/>
      <c r="W205" s="19" t="s">
        <v>116</v>
      </c>
      <c r="X205" s="12" t="str">
        <f t="shared" ref="X205:AA205" si="39">IF(ISERROR(IF(LEN(X204)&gt;1,X204,VLOOKUP(X203,$AC:$AD,2,FALSE))),"",IF(LEN(X204)&gt;1,X204,VLOOKUP(X203,$AC:$AD,2,FALSE)))</f>
        <v/>
      </c>
      <c r="Y205" s="12" t="str">
        <f t="shared" si="39"/>
        <v/>
      </c>
      <c r="Z205" s="12" t="str">
        <f t="shared" si="39"/>
        <v/>
      </c>
      <c r="AA205" s="12" t="str">
        <f t="shared" si="39"/>
        <v> </v>
      </c>
      <c r="BF205" s="12" t="s">
        <v>0</v>
      </c>
      <c r="BG205" s="3">
        <v>204</v>
      </c>
    </row>
    <row r="206" spans="1:59">
      <c r="A206" s="3" t="str">
        <f t="shared" si="37"/>
        <v>|英テキスト|&gt;|&gt;|&gt;|&gt;|Target creature you control gets +2/+2 and Reach until the beginning of your next turn.|</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Target creature you control gets +2/+2 and Reach until the beginning of your next turn.</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37"/>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*忍び寄るカビ/Creeping Mold</v>
      </c>
      <c r="B214" s="3" t="s">
        <v>0</v>
      </c>
      <c r="C214" s="3" t="str">
        <f>"*"&amp;R214&amp;"/"&amp;T214</f>
        <v>*忍び寄るカビ/Creeping Mold</v>
      </c>
      <c r="Q214" s="12" t="s">
        <v>9</v>
      </c>
      <c r="R214" s="13" t="str">
        <f>INDEX(AJ:AJ,W213+1)</f>
        <v>忍び寄るカビ</v>
      </c>
      <c r="S214" s="14" t="s">
        <v>10</v>
      </c>
      <c r="T214" s="13" t="str">
        <f>INDEX(AK:AK,W213+1)</f>
        <v>Creeping Mold</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緑</v>
      </c>
      <c r="S215" s="18" t="s">
        <v>7</v>
      </c>
      <c r="T215" s="13" t="str">
        <f>INDEX(AG:AG,W213+1)</f>
        <v>アンコモン</v>
      </c>
      <c r="U215" s="18" t="s">
        <v>8</v>
      </c>
      <c r="V215" s="13">
        <f>INDEX(AI:AI,W213+1)</f>
        <v>8</v>
      </c>
      <c r="W215" s="19"/>
      <c r="X215" s="13" t="str">
        <f>INDEX(AQ:AQ,W213+1)</f>
        <v>対戦相手がコントロールするサポートを1個を破壊する。</v>
      </c>
      <c r="Y215" s="31"/>
      <c r="Z215" s="31"/>
      <c r="AA215" s="32"/>
      <c r="BF215" s="12" t="s">
        <v>0</v>
      </c>
      <c r="BG215" s="3">
        <v>214</v>
      </c>
    </row>
    <row r="216" spans="1:59">
      <c r="A216" s="3" t="str">
        <f t="shared" si="37"/>
        <v>|色|緑|レアリティ|アンコモン|マナコスト|8|</v>
      </c>
      <c r="B216" s="3" t="s">
        <v>0</v>
      </c>
      <c r="C216" s="3" t="s">
        <v>83</v>
      </c>
      <c r="D216" s="7" t="s">
        <v>6</v>
      </c>
      <c r="E216" s="3" t="s">
        <v>83</v>
      </c>
      <c r="F216" s="3" t="str">
        <f>IF(R215=0,"",R215)</f>
        <v>緑</v>
      </c>
      <c r="G216" s="3" t="s">
        <v>83</v>
      </c>
      <c r="H216" s="7" t="s">
        <v>92</v>
      </c>
      <c r="I216" s="3" t="s">
        <v>83</v>
      </c>
      <c r="J216" s="3" t="str">
        <f>IF(T215=0,"",T215)</f>
        <v>アンコモン</v>
      </c>
      <c r="K216" s="3" t="s">
        <v>83</v>
      </c>
      <c r="L216" s="7" t="s">
        <v>93</v>
      </c>
      <c r="M216" s="3" t="s">
        <v>83</v>
      </c>
      <c r="N216" s="3">
        <f>IF(V215=0,"",V215)</f>
        <v>8</v>
      </c>
      <c r="O216" s="3" t="s">
        <v>83</v>
      </c>
      <c r="Q216" s="12" t="s">
        <v>11</v>
      </c>
      <c r="R216" s="13" t="str">
        <f>INDEX(AL:AL,W213+1)</f>
        <v>呪文</v>
      </c>
      <c r="S216" s="18" t="s">
        <v>94</v>
      </c>
      <c r="T216" s="13">
        <f>INDEX(AN:AN,W213+1)</f>
        <v>0</v>
      </c>
      <c r="U216" s="13">
        <f>INDEX(AO:AO,W213+1)</f>
        <v>0</v>
      </c>
      <c r="V216" s="13">
        <f>INDEX(AP:AP,W213+1)</f>
        <v>0</v>
      </c>
      <c r="W216" s="19"/>
      <c r="X216" s="13" t="str">
        <f>INDEX(AZ:AZ,W213+1)</f>
        <v>対戦</v>
      </c>
      <c r="Y216" s="13" t="str">
        <f>INDEX(BA:BA,W213+1)</f>
        <v/>
      </c>
      <c r="Z216" s="13" t="str">
        <f>INDEX(BB:BB,W213+1)</f>
        <v/>
      </c>
      <c r="AA216" s="13">
        <f>INDEX(BC:BC,W213+1)</f>
        <v>0</v>
      </c>
      <c r="BF216" s="12" t="s">
        <v>0</v>
      </c>
      <c r="BG216" s="3">
        <v>215</v>
      </c>
    </row>
    <row r="217" spans="1:59">
      <c r="A217" s="3" t="str">
        <f t="shared" si="37"/>
        <v>|種別|呪文|サブタイプ||||</v>
      </c>
      <c r="B217" s="3" t="s">
        <v>0</v>
      </c>
      <c r="C217" s="3" t="s">
        <v>83</v>
      </c>
      <c r="D217" s="7" t="s">
        <v>11</v>
      </c>
      <c r="E217" s="3" t="s">
        <v>83</v>
      </c>
      <c r="F217" s="3" t="str">
        <f>IF(R216=0,"",R216)</f>
        <v>呪文</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対戦相手がコントロールするサポートを1個を破壊する。</v>
      </c>
      <c r="S217" s="14"/>
      <c r="T217" s="14"/>
      <c r="U217" s="14"/>
      <c r="V217" s="15"/>
      <c r="W217" s="19"/>
      <c r="X217" s="11"/>
      <c r="Y217" s="11"/>
      <c r="Z217" s="11"/>
      <c r="AA217" s="33"/>
      <c r="BF217" s="12" t="s">
        <v>0</v>
      </c>
      <c r="BG217" s="3">
        <v>216</v>
      </c>
    </row>
    <row r="218" spans="1:59">
      <c r="A218" s="3" t="str">
        <f t="shared" si="37"/>
        <v>|テキスト|&gt;|&gt;|&gt;|&gt;|対戦相手がコントロールするサポートを1個を破壊する。|</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対戦相手がコントロールするサポートを1個を破壊する。</v>
      </c>
      <c r="O218" s="3" t="s">
        <v>83</v>
      </c>
      <c r="Q218" s="17" t="s">
        <v>27</v>
      </c>
      <c r="R218" s="13" t="str">
        <f>INDEX(BE:BE,W213+1)</f>
        <v>Destroy 1 support your opponent controls.</v>
      </c>
      <c r="S218" s="14" t="s">
        <v>324</v>
      </c>
      <c r="T218" s="13" t="str">
        <f>IF(X218="","",X218&amp;IF(Y218="",""," "&amp;Y218)&amp;IF(Z218="",""," "&amp;Z218)&amp;IF(AA218="",""," "&amp;AA218))</f>
        <v/>
      </c>
      <c r="U218" s="14"/>
      <c r="V218" s="15"/>
      <c r="W218" s="19" t="s">
        <v>116</v>
      </c>
      <c r="X218" s="12" t="str">
        <f t="shared" ref="X218:AA218" si="41">IF(ISERROR(IF(LEN(X217)&gt;1,X217,VLOOKUP(X216,$AC:$AD,2,FALSE))),"",IF(LEN(X217)&gt;1,X217,VLOOKUP(X216,$AC:$AD,2,FALSE)))</f>
        <v/>
      </c>
      <c r="Y218" s="12" t="str">
        <f t="shared" si="41"/>
        <v/>
      </c>
      <c r="Z218" s="12" t="str">
        <f t="shared" si="41"/>
        <v/>
      </c>
      <c r="AA218" s="12" t="str">
        <f t="shared" si="41"/>
        <v> </v>
      </c>
      <c r="BF218" s="12" t="s">
        <v>0</v>
      </c>
      <c r="BG218" s="3">
        <v>217</v>
      </c>
    </row>
    <row r="219" spans="1:59">
      <c r="A219" s="3" t="str">
        <f t="shared" si="37"/>
        <v>|英テキスト|&gt;|&gt;|&gt;|&gt;|Destroy 1 support your opponent controls.|</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Destroy 1 support your opponent controls.</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37"/>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*自然の流儀/Nature's Way</v>
      </c>
      <c r="B227" s="3" t="s">
        <v>0</v>
      </c>
      <c r="C227" s="3" t="str">
        <f>"*"&amp;R227&amp;"/"&amp;T227</f>
        <v>*自然の流儀/Nature's Way</v>
      </c>
      <c r="Q227" s="12" t="s">
        <v>9</v>
      </c>
      <c r="R227" s="13" t="str">
        <f>INDEX(AJ:AJ,W226+1)</f>
        <v>自然の流儀</v>
      </c>
      <c r="S227" s="14" t="s">
        <v>10</v>
      </c>
      <c r="T227" s="13" t="str">
        <f>INDEX(AK:AK,W226+1)</f>
        <v>Nature's Way</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緑</v>
      </c>
      <c r="S228" s="18" t="s">
        <v>7</v>
      </c>
      <c r="T228" s="13" t="str">
        <f>INDEX(AG:AG,W226+1)</f>
        <v>アンコモン</v>
      </c>
      <c r="U228" s="18" t="s">
        <v>8</v>
      </c>
      <c r="V228" s="13">
        <f>INDEX(AI:AI,W226+1)</f>
        <v>2</v>
      </c>
      <c r="W228" s="19"/>
      <c r="X228" s="13" t="str">
        <f>INDEX(AQ:AQ,W226+1)</f>
        <v>あなたがコントロールするクリーチャー1体を対象とする。あなたの次のターン開始時まで、それは警戒とトランプルを得る。</v>
      </c>
      <c r="Y228" s="31"/>
      <c r="Z228" s="31"/>
      <c r="AA228" s="32"/>
      <c r="BF228" s="12" t="s">
        <v>0</v>
      </c>
      <c r="BG228" s="3">
        <v>227</v>
      </c>
    </row>
    <row r="229" spans="1:59">
      <c r="A229" s="3" t="str">
        <f t="shared" si="37"/>
        <v>|色|緑|レアリティ|アンコモン|マナコスト|2|</v>
      </c>
      <c r="B229" s="3" t="s">
        <v>0</v>
      </c>
      <c r="C229" s="3" t="s">
        <v>83</v>
      </c>
      <c r="D229" s="7" t="s">
        <v>6</v>
      </c>
      <c r="E229" s="3" t="s">
        <v>83</v>
      </c>
      <c r="F229" s="3" t="str">
        <f>IF(R228=0,"",R228)</f>
        <v>緑</v>
      </c>
      <c r="G229" s="3" t="s">
        <v>83</v>
      </c>
      <c r="H229" s="7" t="s">
        <v>92</v>
      </c>
      <c r="I229" s="3" t="s">
        <v>83</v>
      </c>
      <c r="J229" s="3" t="str">
        <f>IF(T228=0,"",T228)</f>
        <v>アンコモン</v>
      </c>
      <c r="K229" s="3" t="s">
        <v>83</v>
      </c>
      <c r="L229" s="7" t="s">
        <v>93</v>
      </c>
      <c r="M229" s="3" t="s">
        <v>83</v>
      </c>
      <c r="N229" s="3">
        <f>IF(V228=0,"",V228)</f>
        <v>2</v>
      </c>
      <c r="O229" s="3" t="s">
        <v>83</v>
      </c>
      <c r="Q229" s="12" t="s">
        <v>11</v>
      </c>
      <c r="R229" s="13" t="str">
        <f>INDEX(AL:AL,W226+1)</f>
        <v>呪文</v>
      </c>
      <c r="S229" s="18" t="s">
        <v>94</v>
      </c>
      <c r="T229" s="13">
        <f>INDEX(AN:AN,W226+1)</f>
        <v>0</v>
      </c>
      <c r="U229" s="13">
        <f>INDEX(AO:AO,W226+1)</f>
        <v>0</v>
      </c>
      <c r="V229" s="13">
        <f>INDEX(AP:AP,W226+1)</f>
        <v>0</v>
      </c>
      <c r="W229" s="19"/>
      <c r="X229" s="13" t="str">
        <f>INDEX(AZ:AZ,W226+1)</f>
        <v>あな</v>
      </c>
      <c r="Y229" s="13" t="str">
        <f>INDEX(BA:BA,W226+1)</f>
        <v/>
      </c>
      <c r="Z229" s="13" t="str">
        <f>INDEX(BB:BB,W226+1)</f>
        <v/>
      </c>
      <c r="AA229" s="13">
        <f>INDEX(BC:BC,W226+1)</f>
        <v>0</v>
      </c>
      <c r="BF229" s="12" t="s">
        <v>0</v>
      </c>
      <c r="BG229" s="3">
        <v>228</v>
      </c>
    </row>
    <row r="230" spans="1:59">
      <c r="A230" s="3" t="str">
        <f t="shared" si="37"/>
        <v>|種別|呪文|サブタイプ||||</v>
      </c>
      <c r="B230" s="3" t="s">
        <v>0</v>
      </c>
      <c r="C230" s="3" t="s">
        <v>83</v>
      </c>
      <c r="D230" s="7" t="s">
        <v>11</v>
      </c>
      <c r="E230" s="3" t="s">
        <v>83</v>
      </c>
      <c r="F230" s="3" t="str">
        <f>IF(R229=0,"",R229)</f>
        <v>呪文</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あなたがコントロールするクリーチャー1体を対象とする。あなたの次のターン開始時まで、それは警戒とトランプルを得る。</v>
      </c>
      <c r="S230" s="14"/>
      <c r="T230" s="14"/>
      <c r="U230" s="14"/>
      <c r="V230" s="15"/>
      <c r="W230" s="19"/>
      <c r="X230" s="11"/>
      <c r="Y230" s="11"/>
      <c r="Z230" s="11"/>
      <c r="AA230" s="33"/>
      <c r="BF230" s="12" t="s">
        <v>0</v>
      </c>
      <c r="BG230" s="3">
        <v>229</v>
      </c>
    </row>
    <row r="231" spans="1:59">
      <c r="A231" s="3" t="str">
        <f t="shared" si="37"/>
        <v>|テキスト|&gt;|&gt;|&gt;|&gt;|あなたがコントロールするクリーチャー1体を対象とする。あなたの次のターン開始時まで、それは警戒とトランプルを得る。|</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あなたがコントロールするクリーチャー1体を対象とする。あなたの次のターン開始時まで、それは警戒とトランプルを得る。</v>
      </c>
      <c r="O231" s="3" t="s">
        <v>83</v>
      </c>
      <c r="Q231" s="17" t="s">
        <v>27</v>
      </c>
      <c r="R231" s="13" t="str">
        <f>INDEX(BE:BE,W226+1)</f>
        <v>Target creature you control gains Vigilance and Trample until the beginning of your next turn.</v>
      </c>
      <c r="S231" s="14" t="s">
        <v>324</v>
      </c>
      <c r="T231" s="13" t="str">
        <f>IF(X231="","",X231&amp;IF(Y231="",""," "&amp;Y231)&amp;IF(Z231="",""," "&amp;Z231)&amp;IF(AA231="",""," "&amp;AA231))</f>
        <v/>
      </c>
      <c r="U231" s="14"/>
      <c r="V231" s="15"/>
      <c r="W231" s="19" t="s">
        <v>116</v>
      </c>
      <c r="X231" s="12" t="str">
        <f t="shared" ref="X231:AA231" si="43">IF(ISERROR(IF(LEN(X230)&gt;1,X230,VLOOKUP(X229,$AC:$AD,2,FALSE))),"",IF(LEN(X230)&gt;1,X230,VLOOKUP(X229,$AC:$AD,2,FALSE)))</f>
        <v/>
      </c>
      <c r="Y231" s="12" t="str">
        <f t="shared" si="43"/>
        <v/>
      </c>
      <c r="Z231" s="12" t="str">
        <f t="shared" si="43"/>
        <v/>
      </c>
      <c r="AA231" s="12" t="str">
        <f t="shared" si="43"/>
        <v> </v>
      </c>
      <c r="BF231" s="12" t="s">
        <v>0</v>
      </c>
      <c r="BG231" s="3">
        <v>230</v>
      </c>
    </row>
    <row r="232" spans="1:59">
      <c r="A232" s="3" t="str">
        <f t="shared" si="37"/>
        <v>|英テキスト|&gt;|&gt;|&gt;|&gt;|Target creature you control gains Vigilance and Trample until the beginning of your next turn.|</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Target creature you control gains Vigilance and Trample until the beginning of your next turn.</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37"/>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*丈夫な手工品/Durable Handicraft</v>
      </c>
      <c r="B240" s="3" t="s">
        <v>0</v>
      </c>
      <c r="C240" s="3" t="str">
        <f>"*"&amp;R240&amp;"/"&amp;T240</f>
        <v>*丈夫な手工品/Durable Handicraft</v>
      </c>
      <c r="Q240" s="12" t="s">
        <v>9</v>
      </c>
      <c r="R240" s="13" t="str">
        <f>INDEX(AJ:AJ,W239+1)</f>
        <v>丈夫な手工品</v>
      </c>
      <c r="S240" s="14" t="s">
        <v>10</v>
      </c>
      <c r="T240" s="13" t="str">
        <f>INDEX(AK:AK,W239+1)</f>
        <v>Durable Handicraft</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緑</v>
      </c>
      <c r="S241" s="18" t="s">
        <v>7</v>
      </c>
      <c r="T241" s="13" t="str">
        <f>INDEX(AG:AG,W239+1)</f>
        <v>アンコモン</v>
      </c>
      <c r="U241" s="18" t="s">
        <v>8</v>
      </c>
      <c r="V241" s="13">
        <f>INDEX(AI:AI,W239+1)</f>
        <v>6</v>
      </c>
      <c r="W241" s="19"/>
      <c r="X241" s="13" t="str">
        <f>INDEX(AQ:AQ,W239+1)</f>
        <v>あなたがコントロールするトークンでないクリーチャーが戦場に出たとき、そのクリーチャーは+1/+1の修整を受ける。</v>
      </c>
      <c r="Y241" s="31"/>
      <c r="Z241" s="31"/>
      <c r="AA241" s="32"/>
      <c r="BF241" s="12" t="s">
        <v>0</v>
      </c>
    </row>
    <row r="242" spans="1:58">
      <c r="A242" s="3" t="str">
        <f t="shared" si="37"/>
        <v>|色|緑|レアリティ|アンコモン|マナコスト|6|</v>
      </c>
      <c r="B242" s="3" t="s">
        <v>0</v>
      </c>
      <c r="C242" s="3" t="s">
        <v>83</v>
      </c>
      <c r="D242" s="7" t="s">
        <v>6</v>
      </c>
      <c r="E242" s="3" t="s">
        <v>83</v>
      </c>
      <c r="F242" s="3" t="str">
        <f>IF(R241=0,"",R241)</f>
        <v>緑</v>
      </c>
      <c r="G242" s="3" t="s">
        <v>83</v>
      </c>
      <c r="H242" s="7" t="s">
        <v>92</v>
      </c>
      <c r="I242" s="3" t="s">
        <v>83</v>
      </c>
      <c r="J242" s="3" t="str">
        <f>IF(T241=0,"",T241)</f>
        <v>アンコモン</v>
      </c>
      <c r="K242" s="3" t="s">
        <v>83</v>
      </c>
      <c r="L242" s="7" t="s">
        <v>93</v>
      </c>
      <c r="M242" s="3" t="s">
        <v>83</v>
      </c>
      <c r="N242" s="3">
        <f>IF(V241=0,"",V241)</f>
        <v>6</v>
      </c>
      <c r="O242" s="3" t="s">
        <v>83</v>
      </c>
      <c r="Q242" s="12" t="s">
        <v>11</v>
      </c>
      <c r="R242" s="13" t="str">
        <f>INDEX(AL:AL,W239+1)</f>
        <v>サポート</v>
      </c>
      <c r="S242" s="18" t="s">
        <v>94</v>
      </c>
      <c r="T242" s="13">
        <f>INDEX(AN:AN,W239+1)</f>
        <v>0</v>
      </c>
      <c r="U242" s="13">
        <f>INDEX(AO:AO,W239+1)</f>
        <v>0</v>
      </c>
      <c r="V242" s="13">
        <f>INDEX(AP:AP,W239+1)</f>
        <v>0</v>
      </c>
      <c r="W242" s="19"/>
      <c r="X242" s="13" t="str">
        <f>INDEX(AZ:AZ,W239+1)</f>
        <v>あな</v>
      </c>
      <c r="Y242" s="13" t="str">
        <f>INDEX(BA:BA,W239+1)</f>
        <v/>
      </c>
      <c r="Z242" s="13" t="str">
        <f>INDEX(BB:BB,W239+1)</f>
        <v/>
      </c>
      <c r="AA242" s="13">
        <f>INDEX(BC:BC,W239+1)</f>
        <v>0</v>
      </c>
      <c r="BF242" s="12" t="s">
        <v>0</v>
      </c>
    </row>
    <row r="243" spans="1:58">
      <c r="A243" s="3" t="str">
        <f t="shared" si="37"/>
        <v>|種別|サポート|サブタイプ||||</v>
      </c>
      <c r="B243" s="3" t="s">
        <v>0</v>
      </c>
      <c r="C243" s="3" t="s">
        <v>83</v>
      </c>
      <c r="D243" s="7" t="s">
        <v>11</v>
      </c>
      <c r="E243" s="3" t="s">
        <v>83</v>
      </c>
      <c r="F243" s="3" t="str">
        <f>IF(R242=0,"",R242)</f>
        <v>サポート</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あなたがコントロールするトークンでないクリーチャーが戦場に出たとき、そのクリーチャーは+1/+1の修整を受ける。</v>
      </c>
      <c r="S243" s="14"/>
      <c r="T243" s="14"/>
      <c r="U243" s="14"/>
      <c r="V243" s="15"/>
      <c r="W243" s="19"/>
      <c r="X243" s="11"/>
      <c r="Y243" s="11"/>
      <c r="Z243" s="11"/>
      <c r="AA243" s="33"/>
      <c r="BF243" s="12" t="s">
        <v>0</v>
      </c>
    </row>
    <row r="244" spans="1:58">
      <c r="A244" s="3" t="str">
        <f t="shared" si="37"/>
        <v>|テキスト|&gt;|&gt;|&gt;|&gt;|あなたがコントロールするトークンでないクリーチャーが戦場に出たとき、そのクリーチャーは+1/+1の修整を受ける。|</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あなたがコントロールするトークンでないクリーチャーが戦場に出たとき、そのクリーチャーは+1/+1の修整を受ける。</v>
      </c>
      <c r="O244" s="3" t="s">
        <v>83</v>
      </c>
      <c r="Q244" s="17" t="s">
        <v>27</v>
      </c>
      <c r="R244" s="13" t="str">
        <f>INDEX(BE:BE,W239+1)</f>
        <v>When a non-token creature you control enters the battlefield, that creature gets +1/+1.</v>
      </c>
      <c r="S244" s="14" t="s">
        <v>324</v>
      </c>
      <c r="T244" s="13" t="str">
        <f>IF(X244="","",X244&amp;IF(Y244="",""," "&amp;Y244)&amp;IF(Z244="",""," "&amp;Z244)&amp;IF(AA244="",""," "&amp;AA244))</f>
        <v/>
      </c>
      <c r="U244" s="14"/>
      <c r="V244" s="15"/>
      <c r="W244" s="19" t="s">
        <v>116</v>
      </c>
      <c r="X244" s="12" t="str">
        <f t="shared" ref="X244:AA244" si="45">IF(ISERROR(IF(LEN(X243)&gt;1,X243,VLOOKUP(X242,$AC:$AD,2,FALSE))),"",IF(LEN(X243)&gt;1,X243,VLOOKUP(X242,$AC:$AD,2,FALSE)))</f>
        <v/>
      </c>
      <c r="Y244" s="12" t="str">
        <f t="shared" si="45"/>
        <v/>
      </c>
      <c r="Z244" s="12" t="str">
        <f t="shared" si="45"/>
        <v/>
      </c>
      <c r="AA244" s="12" t="str">
        <f t="shared" si="45"/>
        <v> </v>
      </c>
      <c r="BF244" s="12" t="s">
        <v>0</v>
      </c>
    </row>
    <row r="245" spans="1:58">
      <c r="A245" s="3" t="str">
        <f t="shared" si="37"/>
        <v>|英テキスト|&gt;|&gt;|&gt;|&gt;|When a non-token creature you control enters the battlefield, that creature gets +1/+1.|</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When a non-token creature you control enters the battlefield, that creature gets +1/+1.</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37"/>
        <v>|PT|&gt;||シールド数|&gt;|3|</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f>IF(R246=0,"",R246)</f>
        <v>3</v>
      </c>
      <c r="O246" s="3" t="s">
        <v>83</v>
      </c>
      <c r="Q246" s="20" t="s">
        <v>19</v>
      </c>
      <c r="R246" s="13">
        <f>INDEX(AW:AW,W239+1)</f>
        <v>3</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*高木背の踏みつけ/Arborback Stomper</v>
      </c>
      <c r="B253" s="3" t="s">
        <v>0</v>
      </c>
      <c r="C253" s="3" t="str">
        <f>"*"&amp;R253&amp;"/"&amp;T253</f>
        <v>*高木背の踏みつけ/Arborback Stomper</v>
      </c>
      <c r="Q253" s="12" t="s">
        <v>9</v>
      </c>
      <c r="R253" s="13" t="str">
        <f>INDEX(AJ:AJ,W252+1)</f>
        <v>高木背の踏みつけ</v>
      </c>
      <c r="S253" s="14" t="s">
        <v>10</v>
      </c>
      <c r="T253" s="13" t="str">
        <f>INDEX(AK:AK,W252+1)</f>
        <v>Arborback Stomper</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緑</v>
      </c>
      <c r="S254" s="18" t="s">
        <v>7</v>
      </c>
      <c r="T254" s="13" t="str">
        <f>INDEX(AG:AG,W252+1)</f>
        <v>レア</v>
      </c>
      <c r="U254" s="18" t="s">
        <v>8</v>
      </c>
      <c r="V254" s="13">
        <f>INDEX(AI:AI,W252+1)</f>
        <v>14</v>
      </c>
      <c r="W254" s="19"/>
      <c r="X254" s="13" t="str">
        <f>INDEX(AQ:AQ,W252+1)</f>
        <v>トランプル</v>
      </c>
      <c r="Y254" s="31"/>
      <c r="Z254" s="31"/>
      <c r="AA254" s="32"/>
      <c r="BF254" s="12" t="s">
        <v>0</v>
      </c>
    </row>
    <row r="255" spans="1:58">
      <c r="A255" s="3" t="str">
        <f t="shared" si="37"/>
        <v>|色|緑|レアリティ|レア|マナコスト|14|</v>
      </c>
      <c r="B255" s="3" t="s">
        <v>0</v>
      </c>
      <c r="C255" s="3" t="s">
        <v>83</v>
      </c>
      <c r="D255" s="7" t="s">
        <v>6</v>
      </c>
      <c r="E255" s="3" t="s">
        <v>83</v>
      </c>
      <c r="F255" s="3" t="str">
        <f>IF(R254=0,"",R254)</f>
        <v>緑</v>
      </c>
      <c r="G255" s="3" t="s">
        <v>83</v>
      </c>
      <c r="H255" s="7" t="s">
        <v>92</v>
      </c>
      <c r="I255" s="3" t="s">
        <v>83</v>
      </c>
      <c r="J255" s="3" t="str">
        <f>IF(T254=0,"",T254)</f>
        <v>レア</v>
      </c>
      <c r="K255" s="3" t="s">
        <v>83</v>
      </c>
      <c r="L255" s="7" t="s">
        <v>93</v>
      </c>
      <c r="M255" s="3" t="s">
        <v>83</v>
      </c>
      <c r="N255" s="3">
        <f>IF(V254=0,"",V254)</f>
        <v>14</v>
      </c>
      <c r="O255" s="3" t="s">
        <v>83</v>
      </c>
      <c r="Q255" s="12" t="s">
        <v>11</v>
      </c>
      <c r="R255" s="13" t="str">
        <f>INDEX(AL:AL,W252+1)</f>
        <v>クリーチャー</v>
      </c>
      <c r="S255" s="18" t="s">
        <v>94</v>
      </c>
      <c r="T255" s="13" t="str">
        <f>INDEX(AN:AN,W252+1)</f>
        <v>ビースト</v>
      </c>
      <c r="U255" s="13">
        <f>INDEX(AO:AO,W252+1)</f>
        <v>0</v>
      </c>
      <c r="V255" s="13">
        <f>INDEX(AP:AP,W252+1)</f>
        <v>0</v>
      </c>
      <c r="W255" s="19"/>
      <c r="X255" s="13" t="str">
        <f>INDEX(AZ:AZ,W252+1)</f>
        <v>トラ</v>
      </c>
      <c r="Y255" s="13" t="str">
        <f>INDEX(BA:BA,W252+1)</f>
        <v/>
      </c>
      <c r="Z255" s="13" t="str">
        <f>INDEX(BB:BB,W252+1)</f>
        <v/>
      </c>
      <c r="AA255" s="13">
        <f>INDEX(BC:BC,W252+1)</f>
        <v>0</v>
      </c>
      <c r="BF255" s="12" t="s">
        <v>0</v>
      </c>
    </row>
    <row r="256" spans="1:58">
      <c r="A256" s="3" t="str">
        <f t="shared" si="37"/>
        <v>|種別|クリーチャー|サブタイプ|ビースト|||</v>
      </c>
      <c r="B256" s="3" t="s">
        <v>0</v>
      </c>
      <c r="C256" s="3" t="s">
        <v>83</v>
      </c>
      <c r="D256" s="7" t="s">
        <v>11</v>
      </c>
      <c r="E256" s="3" t="s">
        <v>83</v>
      </c>
      <c r="F256" s="3" t="str">
        <f>IF(R255=0,"",R255)</f>
        <v>クリーチャー</v>
      </c>
      <c r="G256" s="3" t="s">
        <v>83</v>
      </c>
      <c r="H256" s="7" t="s">
        <v>104</v>
      </c>
      <c r="I256" s="3" t="s">
        <v>83</v>
      </c>
      <c r="J256" s="3" t="str">
        <f>IF(T255=0,"",T255)</f>
        <v>ビースト</v>
      </c>
      <c r="K256" s="3" t="s">
        <v>83</v>
      </c>
      <c r="L256" s="3" t="str">
        <f>IF(U255=0,"",U255)</f>
        <v/>
      </c>
      <c r="M256" s="3" t="s">
        <v>83</v>
      </c>
      <c r="N256" s="3" t="str">
        <f>IF(V255=0,"",V255)</f>
        <v/>
      </c>
      <c r="O256" s="3" t="s">
        <v>83</v>
      </c>
      <c r="Q256" s="12" t="s">
        <v>105</v>
      </c>
      <c r="R256" s="13" t="str">
        <f>INDEX(BD:BD,W252+1)</f>
        <v>トランプル&amp;br;このクリーチャーが戦場に出たとき、あなたは5点のライフを得る。&amp;br;超過1：あなたは5点のライフを得る。</v>
      </c>
      <c r="S256" s="14"/>
      <c r="T256" s="14"/>
      <c r="U256" s="14"/>
      <c r="V256" s="15"/>
      <c r="W256" s="19"/>
      <c r="X256" s="11"/>
      <c r="Y256" s="11"/>
      <c r="Z256" s="11"/>
      <c r="AA256" s="33"/>
      <c r="BF256" s="12" t="s">
        <v>0</v>
      </c>
    </row>
    <row r="257" spans="1:58">
      <c r="A257" s="3" t="str">
        <f t="shared" si="37"/>
        <v>|テキスト|&gt;|&gt;|&gt;|&gt;|トランプル&amp;br;このクリーチャーが戦場に出たとき、あなたは5点のライフを得る。&amp;br;超過1：あなたは5点のライフを得る。|</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トランプル&amp;br;このクリーチャーが戦場に出たとき、あなたは5点のライフを得る。&amp;br;超過1：あなたは5点のライフを得る。</v>
      </c>
      <c r="O257" s="3" t="s">
        <v>83</v>
      </c>
      <c r="Q257" s="17" t="s">
        <v>27</v>
      </c>
      <c r="R257" s="13" t="str">
        <f>INDEX(BE:BE,W252+1)</f>
        <v>When this creature enters the battlefield, you gain 5 life.&amp;br;Overload 1: You gain 5 life.</v>
      </c>
      <c r="S257" s="14" t="s">
        <v>324</v>
      </c>
      <c r="T257" s="13" t="str">
        <f>IF(X257="","",X257&amp;IF(Y257="",""," "&amp;Y257)&amp;IF(Z257="",""," "&amp;Z257)&amp;IF(AA257="",""," "&amp;AA257))</f>
        <v>Trample  </v>
      </c>
      <c r="U257" s="14"/>
      <c r="V257" s="15"/>
      <c r="W257" s="19" t="s">
        <v>116</v>
      </c>
      <c r="X257" s="12" t="str">
        <f t="shared" ref="X257:AA257" si="47">IF(ISERROR(IF(LEN(X256)&gt;1,X256,VLOOKUP(X255,$AC:$AD,2,FALSE))),"",IF(LEN(X256)&gt;1,X256,VLOOKUP(X255,$AC:$AD,2,FALSE)))</f>
        <v>Trample</v>
      </c>
      <c r="Y257" s="12" t="str">
        <f t="shared" si="47"/>
        <v/>
      </c>
      <c r="Z257" s="12" t="str">
        <f t="shared" si="47"/>
        <v/>
      </c>
      <c r="AA257" s="12" t="str">
        <f t="shared" si="47"/>
        <v> </v>
      </c>
      <c r="BF257" s="12" t="s">
        <v>0</v>
      </c>
    </row>
    <row r="258" spans="1:58">
      <c r="A258" s="3" t="str">
        <f t="shared" si="37"/>
        <v>|英テキスト|&gt;|&gt;|&gt;|&gt;|Trample  &amp;br;When this creature enters the battlefield, you gain 5 life.&amp;br;Overload 1: You gain 5 life.|</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Trample  &amp;br;When this creature enters the battlefield, you gain 5 life.&amp;br;Overload 1: You gain 5 life.</v>
      </c>
      <c r="O258" s="3" t="s">
        <v>83</v>
      </c>
      <c r="Q258" s="12" t="s">
        <v>18</v>
      </c>
      <c r="R258" s="13" t="str">
        <f>IF(INDEX(AX:AX,W252+1)="",0,INDEX(AX:AX,W252+1)&amp;"/"&amp;INDEX(AY:AY,W252+1))</f>
        <v>6/5</v>
      </c>
      <c r="S258" s="14"/>
      <c r="T258" s="14"/>
      <c r="U258" s="14"/>
      <c r="V258" s="15"/>
      <c r="W258" s="19"/>
      <c r="X258" s="12"/>
      <c r="Y258" s="31"/>
      <c r="Z258" s="31"/>
      <c r="AA258" s="32"/>
      <c r="BF258" s="12" t="s">
        <v>0</v>
      </c>
    </row>
    <row r="259" spans="1:58">
      <c r="A259" s="3" t="str">
        <f t="shared" si="37"/>
        <v>|PT|&gt;|6/5|シールド数|&gt;||</v>
      </c>
      <c r="B259" s="3" t="s">
        <v>0</v>
      </c>
      <c r="C259" s="3" t="s">
        <v>83</v>
      </c>
      <c r="D259" s="3" t="s">
        <v>18</v>
      </c>
      <c r="E259" s="3" t="s">
        <v>83</v>
      </c>
      <c r="F259" s="3" t="s">
        <v>115</v>
      </c>
      <c r="G259" s="3" t="s">
        <v>83</v>
      </c>
      <c r="H259" s="3" t="str">
        <f>IF(R258=0,"",R258)</f>
        <v>6/5</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*刃の耕作者/Cultivator of Blades</v>
      </c>
      <c r="B266" s="3" t="s">
        <v>0</v>
      </c>
      <c r="C266" s="3" t="str">
        <f>"*"&amp;R266&amp;"/"&amp;T266</f>
        <v>*刃の耕作者/Cultivator of Blades</v>
      </c>
      <c r="Q266" s="12" t="s">
        <v>9</v>
      </c>
      <c r="R266" s="13" t="str">
        <f>INDEX(AJ:AJ,W265+1)</f>
        <v>刃の耕作者</v>
      </c>
      <c r="S266" s="14" t="s">
        <v>10</v>
      </c>
      <c r="T266" s="13" t="str">
        <f>INDEX(AK:AK,W265+1)</f>
        <v>Cultivator of Blades</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緑</v>
      </c>
      <c r="S267" s="18" t="s">
        <v>7</v>
      </c>
      <c r="T267" s="13" t="str">
        <f>INDEX(AG:AG,W265+1)</f>
        <v>レア</v>
      </c>
      <c r="U267" s="18" t="s">
        <v>8</v>
      </c>
      <c r="V267" s="13">
        <f>INDEX(AI:AI,W265+1)</f>
        <v>10</v>
      </c>
      <c r="W267" s="19"/>
      <c r="X267" s="13" t="str">
        <f>INDEX(AQ:AQ,W265+1)</f>
        <v>このクリーチャーが戦場に出たとき、製造2を行う。</v>
      </c>
      <c r="Y267" s="31"/>
      <c r="Z267" s="31"/>
      <c r="AA267" s="32"/>
      <c r="AC267" s="14"/>
      <c r="AD267" s="14"/>
      <c r="BF267" s="12" t="s">
        <v>0</v>
      </c>
    </row>
    <row r="268" spans="1:58">
      <c r="A268" s="3" t="str">
        <f t="shared" si="48"/>
        <v>|色|緑|レアリティ|レア|マナコスト|10|</v>
      </c>
      <c r="B268" s="3" t="s">
        <v>0</v>
      </c>
      <c r="C268" s="3" t="s">
        <v>83</v>
      </c>
      <c r="D268" s="7" t="s">
        <v>6</v>
      </c>
      <c r="E268" s="3" t="s">
        <v>83</v>
      </c>
      <c r="F268" s="3" t="str">
        <f>IF(R267=0,"",R267)</f>
        <v>緑</v>
      </c>
      <c r="G268" s="3" t="s">
        <v>83</v>
      </c>
      <c r="H268" s="7" t="s">
        <v>92</v>
      </c>
      <c r="I268" s="3" t="s">
        <v>83</v>
      </c>
      <c r="J268" s="3" t="str">
        <f>IF(T267=0,"",T267)</f>
        <v>レア</v>
      </c>
      <c r="K268" s="3" t="s">
        <v>83</v>
      </c>
      <c r="L268" s="7" t="s">
        <v>93</v>
      </c>
      <c r="M268" s="3" t="s">
        <v>83</v>
      </c>
      <c r="N268" s="3">
        <f>IF(V267=0,"",V267)</f>
        <v>10</v>
      </c>
      <c r="O268" s="3" t="s">
        <v>83</v>
      </c>
      <c r="Q268" s="12" t="s">
        <v>11</v>
      </c>
      <c r="R268" s="13" t="str">
        <f>INDEX(AL:AL,W265+1)</f>
        <v>クリーチャー</v>
      </c>
      <c r="S268" s="18" t="s">
        <v>94</v>
      </c>
      <c r="T268" s="13" t="str">
        <f>INDEX(AN:AN,W265+1)</f>
        <v>エルフ</v>
      </c>
      <c r="U268" s="13" t="str">
        <f>INDEX(AO:AO,W265+1)</f>
        <v>工匠</v>
      </c>
      <c r="V268" s="13">
        <f>INDEX(AP:AP,W265+1)</f>
        <v>0</v>
      </c>
      <c r="W268" s="19"/>
      <c r="X268" s="13" t="str">
        <f>INDEX(AZ:AZ,W265+1)</f>
        <v>この</v>
      </c>
      <c r="Y268" s="13" t="str">
        <f>INDEX(BA:BA,W265+1)</f>
        <v/>
      </c>
      <c r="Z268" s="13" t="str">
        <f>INDEX(BB:BB,W265+1)</f>
        <v/>
      </c>
      <c r="AA268" s="13">
        <f>INDEX(BC:BC,W265+1)</f>
        <v>0</v>
      </c>
      <c r="AC268" s="31"/>
      <c r="AD268" s="31"/>
      <c r="BF268" s="12" t="s">
        <v>0</v>
      </c>
    </row>
    <row r="269" spans="1:58">
      <c r="A269" s="3" t="str">
        <f t="shared" si="48"/>
        <v>|種別|クリーチャー|サブタイプ|エルフ|工匠||</v>
      </c>
      <c r="B269" s="3" t="s">
        <v>0</v>
      </c>
      <c r="C269" s="3" t="s">
        <v>83</v>
      </c>
      <c r="D269" s="7" t="s">
        <v>11</v>
      </c>
      <c r="E269" s="3" t="s">
        <v>83</v>
      </c>
      <c r="F269" s="3" t="str">
        <f>IF(R268=0,"",R268)</f>
        <v>クリーチャー</v>
      </c>
      <c r="G269" s="3" t="s">
        <v>83</v>
      </c>
      <c r="H269" s="7" t="s">
        <v>104</v>
      </c>
      <c r="I269" s="3" t="s">
        <v>83</v>
      </c>
      <c r="J269" s="3" t="str">
        <f>IF(T268=0,"",T268)</f>
        <v>エルフ</v>
      </c>
      <c r="K269" s="3" t="s">
        <v>83</v>
      </c>
      <c r="L269" s="3" t="str">
        <f>IF(U268=0,"",U268)</f>
        <v>工匠</v>
      </c>
      <c r="M269" s="3" t="s">
        <v>83</v>
      </c>
      <c r="N269" s="3" t="str">
        <f>IF(V268=0,"",V268)</f>
        <v/>
      </c>
      <c r="O269" s="3" t="s">
        <v>83</v>
      </c>
      <c r="Q269" s="12" t="s">
        <v>105</v>
      </c>
      <c r="R269" s="13" t="str">
        <f>INDEX(BD:BD,W265+1)</f>
        <v>このクリーチャーが戦場に出たとき、製造2を行う。&amp;br;あなたのターンの戦闘開始時に、あなたのターン終了時まで、あなたの他のクリーチャーは+X/+Xの修整を受ける。Xはこのクリーチャーのパワーに等しい。</v>
      </c>
      <c r="S269" s="14"/>
      <c r="T269" s="14"/>
      <c r="U269" s="14"/>
      <c r="V269" s="15"/>
      <c r="W269" s="19"/>
      <c r="X269" s="11"/>
      <c r="Y269" s="11"/>
      <c r="Z269" s="11"/>
      <c r="AA269" s="33"/>
      <c r="AC269" s="31"/>
      <c r="AD269" s="31"/>
      <c r="BF269" s="12" t="s">
        <v>0</v>
      </c>
    </row>
    <row r="270" spans="1:58">
      <c r="A270" s="3" t="str">
        <f t="shared" si="48"/>
        <v>|テキスト|&gt;|&gt;|&gt;|&gt;|このクリーチャーが戦場に出たとき、製造2を行う。&amp;br;あなたのターンの戦闘開始時に、あなたのターン終了時まで、あなたの他のクリーチャーは+X/+Xの修整を受ける。Xはこのクリーチャーのパワーに等しい。|</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このクリーチャーが戦場に出たとき、製造2を行う。&amp;br;あなたのターンの戦闘開始時に、あなたのターン終了時まで、あなたの他のクリーチャーは+X/+Xの修整を受ける。Xはこのクリーチャーのパワーに等しい。</v>
      </c>
      <c r="O270" s="3" t="s">
        <v>83</v>
      </c>
      <c r="Q270" s="17" t="s">
        <v>27</v>
      </c>
      <c r="R270" s="13" t="str">
        <f>INDEX(BE:BE,W265+1)</f>
        <v>When this creature enters the battlefield, Fabricate 2.&amp;br;At the beginning of combat on your turn, your other creatures get +X/+X until the end of your turn, where X is equal to this creature's Power.</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|英テキスト|&gt;|&gt;|&gt;|&gt;|When this creature enters the battlefield, Fabricate 2.&amp;br;At the beginning of combat on your turn, your other creatures get +X/+X until the end of your turn, where X is equal to this creature's Power.|</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When this creature enters the battlefield, Fabricate 2.&amp;br;At the beginning of combat on your turn, your other creatures get +X/+X until the end of your turn, where X is equal to this creature's Power.</v>
      </c>
      <c r="O271" s="3" t="s">
        <v>83</v>
      </c>
      <c r="Q271" s="12" t="s">
        <v>18</v>
      </c>
      <c r="R271" s="13" t="str">
        <f>IF(INDEX(AX:AX,W265+1)="",0,INDEX(AX:AX,W265+1)&amp;"/"&amp;INDEX(AY:AY,W265+1))</f>
        <v>3/3</v>
      </c>
      <c r="S271" s="14"/>
      <c r="T271" s="14"/>
      <c r="U271" s="14"/>
      <c r="V271" s="15"/>
      <c r="W271" s="19"/>
      <c r="X271" s="12"/>
      <c r="Y271" s="31"/>
      <c r="Z271" s="31"/>
      <c r="AA271" s="32"/>
      <c r="AC271" s="31"/>
      <c r="AD271" s="31"/>
      <c r="BF271" s="12" t="s">
        <v>0</v>
      </c>
    </row>
    <row r="272" spans="1:58">
      <c r="A272" s="3" t="str">
        <f t="shared" si="48"/>
        <v>|PT|&gt;|3/3|シールド数|&gt;||</v>
      </c>
      <c r="B272" s="3" t="s">
        <v>0</v>
      </c>
      <c r="C272" s="3" t="s">
        <v>83</v>
      </c>
      <c r="D272" s="3" t="s">
        <v>18</v>
      </c>
      <c r="E272" s="3" t="s">
        <v>83</v>
      </c>
      <c r="F272" s="3" t="s">
        <v>115</v>
      </c>
      <c r="G272" s="3" t="s">
        <v>83</v>
      </c>
      <c r="H272" s="3" t="str">
        <f>IF(R271=0,"",R271)</f>
        <v>3/3</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*牙長獣の仔/Longtusk Cub</v>
      </c>
      <c r="B279" s="3" t="s">
        <v>0</v>
      </c>
      <c r="C279" s="3" t="str">
        <f>"*"&amp;R279&amp;"/"&amp;T279</f>
        <v>*牙長獣の仔/Longtusk Cub</v>
      </c>
      <c r="Q279" s="12" t="s">
        <v>9</v>
      </c>
      <c r="R279" s="13" t="str">
        <f>INDEX(AJ:AJ,W278+1)</f>
        <v>牙長獣の仔</v>
      </c>
      <c r="S279" s="14" t="s">
        <v>10</v>
      </c>
      <c r="T279" s="13" t="str">
        <f>INDEX(AK:AK,W278+1)</f>
        <v>Longtusk Cub</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緑</v>
      </c>
      <c r="S280" s="18" t="s">
        <v>7</v>
      </c>
      <c r="T280" s="13" t="str">
        <f>INDEX(AG:AG,W278+1)</f>
        <v>レア</v>
      </c>
      <c r="U280" s="18" t="s">
        <v>8</v>
      </c>
      <c r="V280" s="13">
        <f>INDEX(AI:AI,W278+1)</f>
        <v>15</v>
      </c>
      <c r="W280" s="19"/>
      <c r="X280" s="13" t="str">
        <f>INDEX(AQ:AQ,W278+1)</f>
        <v>このクリーチャーがプレインズウォーカーにダメージを与えたとき、エネルギー化1を行う。</v>
      </c>
      <c r="Y280" s="31"/>
      <c r="Z280" s="31"/>
      <c r="AA280" s="32"/>
      <c r="AC280" s="14"/>
      <c r="AD280" s="14"/>
      <c r="BF280" s="12" t="s">
        <v>0</v>
      </c>
    </row>
    <row r="281" spans="1:58">
      <c r="A281" s="3" t="str">
        <f t="shared" si="48"/>
        <v>|色|緑|レアリティ|レア|マナコスト|15|</v>
      </c>
      <c r="B281" s="3" t="s">
        <v>0</v>
      </c>
      <c r="C281" s="3" t="s">
        <v>83</v>
      </c>
      <c r="D281" s="7" t="s">
        <v>6</v>
      </c>
      <c r="E281" s="3" t="s">
        <v>83</v>
      </c>
      <c r="F281" s="3" t="str">
        <f>IF(R280=0,"",R280)</f>
        <v>緑</v>
      </c>
      <c r="G281" s="3" t="s">
        <v>83</v>
      </c>
      <c r="H281" s="7" t="s">
        <v>92</v>
      </c>
      <c r="I281" s="3" t="s">
        <v>83</v>
      </c>
      <c r="J281" s="3" t="str">
        <f>IF(T280=0,"",T280)</f>
        <v>レア</v>
      </c>
      <c r="K281" s="3" t="s">
        <v>83</v>
      </c>
      <c r="L281" s="7" t="s">
        <v>93</v>
      </c>
      <c r="M281" s="3" t="s">
        <v>83</v>
      </c>
      <c r="N281" s="3">
        <f>IF(V280=0,"",V280)</f>
        <v>15</v>
      </c>
      <c r="O281" s="3" t="s">
        <v>83</v>
      </c>
      <c r="Q281" s="12" t="s">
        <v>11</v>
      </c>
      <c r="R281" s="13" t="str">
        <f>INDEX(AL:AL,W278+1)</f>
        <v>クリーチャー</v>
      </c>
      <c r="S281" s="18" t="s">
        <v>94</v>
      </c>
      <c r="T281" s="13" t="str">
        <f>INDEX(AN:AN,W278+1)</f>
        <v>猫</v>
      </c>
      <c r="U281" s="13">
        <f>INDEX(AO:AO,W278+1)</f>
        <v>0</v>
      </c>
      <c r="V281" s="13">
        <f>INDEX(AP:AP,W278+1)</f>
        <v>0</v>
      </c>
      <c r="W281" s="19"/>
      <c r="X281" s="13" t="str">
        <f>INDEX(AZ:AZ,W278+1)</f>
        <v>この</v>
      </c>
      <c r="Y281" s="13" t="str">
        <f>INDEX(BA:BA,W278+1)</f>
        <v/>
      </c>
      <c r="Z281" s="13" t="str">
        <f>INDEX(BB:BB,W278+1)</f>
        <v/>
      </c>
      <c r="AA281" s="13">
        <f>INDEX(BC:BC,W278+1)</f>
        <v>0</v>
      </c>
      <c r="AC281" s="31"/>
      <c r="AD281" s="31"/>
      <c r="BF281" s="12" t="s">
        <v>0</v>
      </c>
    </row>
    <row r="282" spans="1:58">
      <c r="A282" s="3" t="str">
        <f t="shared" si="48"/>
        <v>|種別|クリーチャー|サブタイプ|猫|||</v>
      </c>
      <c r="B282" s="3" t="s">
        <v>0</v>
      </c>
      <c r="C282" s="3" t="s">
        <v>83</v>
      </c>
      <c r="D282" s="7" t="s">
        <v>11</v>
      </c>
      <c r="E282" s="3" t="s">
        <v>83</v>
      </c>
      <c r="F282" s="3" t="str">
        <f>IF(R281=0,"",R281)</f>
        <v>クリーチャー</v>
      </c>
      <c r="G282" s="3" t="s">
        <v>83</v>
      </c>
      <c r="H282" s="7" t="s">
        <v>104</v>
      </c>
      <c r="I282" s="3" t="s">
        <v>83</v>
      </c>
      <c r="J282" s="3" t="str">
        <f>IF(T281=0,"",T281)</f>
        <v>猫</v>
      </c>
      <c r="K282" s="3" t="s">
        <v>83</v>
      </c>
      <c r="L282" s="3" t="str">
        <f>IF(U281=0,"",U281)</f>
        <v/>
      </c>
      <c r="M282" s="3" t="s">
        <v>83</v>
      </c>
      <c r="N282" s="3" t="str">
        <f>IF(V281=0,"",V281)</f>
        <v/>
      </c>
      <c r="O282" s="3" t="s">
        <v>83</v>
      </c>
      <c r="Q282" s="12" t="s">
        <v>105</v>
      </c>
      <c r="R282" s="13" t="str">
        <f>INDEX(BD:BD,W278+1)</f>
        <v>このクリーチャーがプレインズウォーカーにダメージを与えたとき、エネルギー化1を行う。&amp;br;超過1：このクリーチャーは+1/+1の修整を受ける。</v>
      </c>
      <c r="S282" s="14"/>
      <c r="T282" s="14"/>
      <c r="U282" s="14"/>
      <c r="V282" s="15"/>
      <c r="W282" s="19"/>
      <c r="X282" s="11"/>
      <c r="Y282" s="11"/>
      <c r="Z282" s="11"/>
      <c r="AA282" s="33"/>
      <c r="AC282" s="31"/>
      <c r="AD282" s="31"/>
      <c r="BF282" s="12" t="s">
        <v>0</v>
      </c>
    </row>
    <row r="283" spans="1:58">
      <c r="A283" s="3" t="str">
        <f t="shared" si="48"/>
        <v>|テキスト|&gt;|&gt;|&gt;|&gt;|このクリーチャーがプレインズウォーカーにダメージを与えたとき、エネルギー化1を行う。&amp;br;超過1：このクリーチャーは+1/+1の修整を受ける。|</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このクリーチャーがプレインズウォーカーにダメージを与えたとき、エネルギー化1を行う。&amp;br;超過1：このクリーチャーは+1/+1の修整を受ける。</v>
      </c>
      <c r="O283" s="3" t="s">
        <v>83</v>
      </c>
      <c r="Q283" s="17" t="s">
        <v>27</v>
      </c>
      <c r="R283" s="13" t="str">
        <f>INDEX(BE:BE,W278+1)</f>
        <v>When this creature deals damage to a Planeswalker, Energize 1.&amp;br;Overload 1: This creature gets +1/+1.</v>
      </c>
      <c r="S283" s="14" t="s">
        <v>324</v>
      </c>
      <c r="T283" s="13" t="str">
        <f>IF(X283="","",X283&amp;IF(Y283="",""," "&amp;Y283)&amp;IF(Z283="",""," "&amp;Z283)&amp;IF(AA283="",""," "&amp;AA283))</f>
        <v/>
      </c>
      <c r="U283" s="14"/>
      <c r="V283" s="15"/>
      <c r="W283" s="19" t="s">
        <v>116</v>
      </c>
      <c r="X283" s="12" t="str">
        <f t="shared" ref="X283:AA283" si="52">IF(ISERROR(IF(LEN(X282)&gt;1,X282,VLOOKUP(X281,$AC:$AD,2,FALSE))),"",IF(LEN(X282)&gt;1,X282,VLOOKUP(X281,$AC:$AD,2,FALSE)))</f>
        <v/>
      </c>
      <c r="Y283" s="12" t="str">
        <f t="shared" si="52"/>
        <v/>
      </c>
      <c r="Z283" s="12" t="str">
        <f t="shared" si="52"/>
        <v/>
      </c>
      <c r="AA283" s="12" t="str">
        <f t="shared" si="52"/>
        <v> </v>
      </c>
      <c r="AC283" s="31"/>
      <c r="AD283" s="31"/>
      <c r="BF283" s="12" t="s">
        <v>0</v>
      </c>
    </row>
    <row r="284" spans="1:58">
      <c r="A284" s="3" t="str">
        <f t="shared" si="48"/>
        <v>|英テキスト|&gt;|&gt;|&gt;|&gt;|When this creature deals damage to a Planeswalker, Energize 1.&amp;br;Overload 1: This creature gets +1/+1.|</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When this creature deals damage to a Planeswalker, Energize 1.&amp;br;Overload 1: This creature gets +1/+1.</v>
      </c>
      <c r="O284" s="3" t="s">
        <v>83</v>
      </c>
      <c r="Q284" s="12" t="s">
        <v>18</v>
      </c>
      <c r="R284" s="13" t="str">
        <f>IF(INDEX(AX:AX,W278+1)="",0,INDEX(AX:AX,W278+1)&amp;"/"&amp;INDEX(AY:AY,W278+1))</f>
        <v>6/6</v>
      </c>
      <c r="S284" s="14"/>
      <c r="T284" s="14"/>
      <c r="U284" s="14"/>
      <c r="V284" s="15"/>
      <c r="W284" s="19"/>
      <c r="X284" s="12"/>
      <c r="Y284" s="31"/>
      <c r="Z284" s="31"/>
      <c r="AA284" s="32"/>
      <c r="AC284" s="31"/>
      <c r="AD284" s="31"/>
      <c r="BF284" s="12" t="s">
        <v>0</v>
      </c>
    </row>
    <row r="285" spans="1:58">
      <c r="A285" s="3" t="str">
        <f t="shared" si="48"/>
        <v>|PT|&gt;|6/6|シールド数|&gt;||</v>
      </c>
      <c r="B285" s="3" t="s">
        <v>0</v>
      </c>
      <c r="C285" s="3" t="s">
        <v>83</v>
      </c>
      <c r="D285" s="3" t="s">
        <v>18</v>
      </c>
      <c r="E285" s="3" t="s">
        <v>83</v>
      </c>
      <c r="F285" s="3" t="s">
        <v>115</v>
      </c>
      <c r="G285" s="3" t="s">
        <v>83</v>
      </c>
      <c r="H285" s="3" t="str">
        <f>IF(R284=0,"",R284)</f>
        <v>6/6</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*導路の召使い/Servant of the Conduit</v>
      </c>
      <c r="B292" s="3" t="s">
        <v>0</v>
      </c>
      <c r="C292" s="3" t="str">
        <f>"*"&amp;R292&amp;"/"&amp;T292</f>
        <v>*導路の召使い/Servant of the Conduit</v>
      </c>
      <c r="Q292" s="12" t="s">
        <v>9</v>
      </c>
      <c r="R292" s="13" t="str">
        <f>INDEX(AJ:AJ,W291+1)</f>
        <v>導路の召使い</v>
      </c>
      <c r="S292" s="14" t="s">
        <v>10</v>
      </c>
      <c r="T292" s="13" t="str">
        <f>INDEX(AK:AK,W291+1)</f>
        <v>Servant of the Conduit</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緑</v>
      </c>
      <c r="S293" s="18" t="s">
        <v>7</v>
      </c>
      <c r="T293" s="13" t="str">
        <f>INDEX(AG:AG,W291+1)</f>
        <v>レア</v>
      </c>
      <c r="U293" s="18" t="s">
        <v>8</v>
      </c>
      <c r="V293" s="13">
        <f>INDEX(AI:AI,W291+1)</f>
        <v>14</v>
      </c>
      <c r="W293" s="19"/>
      <c r="X293" s="13" t="str">
        <f>INDEX(AQ:AQ,W291+1)</f>
        <v>このクリーチャーが戦場に出たとき、エネルギー化2を行う。</v>
      </c>
      <c r="Y293" s="31"/>
      <c r="Z293" s="31"/>
      <c r="AA293" s="32"/>
      <c r="AC293" s="14"/>
      <c r="AD293" s="14"/>
      <c r="BF293" s="12" t="s">
        <v>0</v>
      </c>
    </row>
    <row r="294" spans="1:58">
      <c r="A294" s="3" t="str">
        <f t="shared" si="48"/>
        <v>|色|緑|レアリティ|レア|マナコスト|14|</v>
      </c>
      <c r="B294" s="3" t="s">
        <v>0</v>
      </c>
      <c r="C294" s="3" t="s">
        <v>83</v>
      </c>
      <c r="D294" s="7" t="s">
        <v>6</v>
      </c>
      <c r="E294" s="3" t="s">
        <v>83</v>
      </c>
      <c r="F294" s="3" t="str">
        <f>IF(R293=0,"",R293)</f>
        <v>緑</v>
      </c>
      <c r="G294" s="3" t="s">
        <v>83</v>
      </c>
      <c r="H294" s="7" t="s">
        <v>92</v>
      </c>
      <c r="I294" s="3" t="s">
        <v>83</v>
      </c>
      <c r="J294" s="3" t="str">
        <f>IF(T293=0,"",T293)</f>
        <v>レア</v>
      </c>
      <c r="K294" s="3" t="s">
        <v>83</v>
      </c>
      <c r="L294" s="7" t="s">
        <v>93</v>
      </c>
      <c r="M294" s="3" t="s">
        <v>83</v>
      </c>
      <c r="N294" s="3">
        <f>IF(V293=0,"",V293)</f>
        <v>14</v>
      </c>
      <c r="O294" s="3" t="s">
        <v>83</v>
      </c>
      <c r="Q294" s="12" t="s">
        <v>11</v>
      </c>
      <c r="R294" s="13" t="str">
        <f>INDEX(AL:AL,W291+1)</f>
        <v>クリーチャー</v>
      </c>
      <c r="S294" s="18" t="s">
        <v>94</v>
      </c>
      <c r="T294" s="13" t="str">
        <f>INDEX(AN:AN,W291+1)</f>
        <v>エルフ</v>
      </c>
      <c r="U294" s="13" t="str">
        <f>INDEX(AO:AO,W291+1)</f>
        <v>ドルイド</v>
      </c>
      <c r="V294" s="13">
        <f>INDEX(AP:AP,W291+1)</f>
        <v>0</v>
      </c>
      <c r="W294" s="19"/>
      <c r="X294" s="13" t="str">
        <f>INDEX(AZ:AZ,W291+1)</f>
        <v>この</v>
      </c>
      <c r="Y294" s="13" t="str">
        <f>INDEX(BA:BA,W291+1)</f>
        <v/>
      </c>
      <c r="Z294" s="13" t="str">
        <f>INDEX(BB:BB,W291+1)</f>
        <v/>
      </c>
      <c r="AA294" s="13">
        <f>INDEX(BC:BC,W291+1)</f>
        <v>0</v>
      </c>
      <c r="AC294" s="31"/>
      <c r="AD294" s="31"/>
      <c r="BF294" s="12" t="s">
        <v>0</v>
      </c>
    </row>
    <row r="295" spans="1:58">
      <c r="A295" s="3" t="str">
        <f t="shared" si="48"/>
        <v>|種別|クリーチャー|サブタイプ|エルフ|ドルイド||</v>
      </c>
      <c r="B295" s="3" t="s">
        <v>0</v>
      </c>
      <c r="C295" s="3" t="s">
        <v>83</v>
      </c>
      <c r="D295" s="7" t="s">
        <v>11</v>
      </c>
      <c r="E295" s="3" t="s">
        <v>83</v>
      </c>
      <c r="F295" s="3" t="str">
        <f>IF(R294=0,"",R294)</f>
        <v>クリーチャー</v>
      </c>
      <c r="G295" s="3" t="s">
        <v>83</v>
      </c>
      <c r="H295" s="7" t="s">
        <v>104</v>
      </c>
      <c r="I295" s="3" t="s">
        <v>83</v>
      </c>
      <c r="J295" s="3" t="str">
        <f>IF(T294=0,"",T294)</f>
        <v>エルフ</v>
      </c>
      <c r="K295" s="3" t="s">
        <v>83</v>
      </c>
      <c r="L295" s="3" t="str">
        <f>IF(U294=0,"",U294)</f>
        <v>ドルイド</v>
      </c>
      <c r="M295" s="3" t="s">
        <v>83</v>
      </c>
      <c r="N295" s="3" t="str">
        <f>IF(V294=0,"",V294)</f>
        <v/>
      </c>
      <c r="O295" s="3" t="s">
        <v>83</v>
      </c>
      <c r="Q295" s="12" t="s">
        <v>105</v>
      </c>
      <c r="R295" s="13" t="str">
        <f>INDEX(BD:BD,W291+1)</f>
        <v>このクリーチャーが戦場に出たとき、エネルギー化2を行う。&amp;br;超過1：あなたは3マナを得る。</v>
      </c>
      <c r="S295" s="14"/>
      <c r="T295" s="14"/>
      <c r="U295" s="14"/>
      <c r="V295" s="15"/>
      <c r="W295" s="19"/>
      <c r="X295" s="11"/>
      <c r="Y295" s="11"/>
      <c r="Z295" s="11"/>
      <c r="AA295" s="33"/>
      <c r="AC295" s="31"/>
      <c r="AD295" s="31"/>
      <c r="BF295" s="12" t="s">
        <v>0</v>
      </c>
    </row>
    <row r="296" spans="1:58">
      <c r="A296" s="3" t="str">
        <f t="shared" si="48"/>
        <v>|テキスト|&gt;|&gt;|&gt;|&gt;|このクリーチャーが戦場に出たとき、エネルギー化2を行う。&amp;br;超過1：あなたは3マナを得る。|</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このクリーチャーが戦場に出たとき、エネルギー化2を行う。&amp;br;超過1：あなたは3マナを得る。</v>
      </c>
      <c r="O296" s="3" t="s">
        <v>83</v>
      </c>
      <c r="Q296" s="17" t="s">
        <v>27</v>
      </c>
      <c r="R296" s="13" t="str">
        <f>INDEX(BE:BE,W291+1)</f>
        <v>When this creature enters the battlefield, Energize 2.&amp;br;Overload 1: You gain 3 mana.</v>
      </c>
      <c r="S296" s="14" t="s">
        <v>324</v>
      </c>
      <c r="T296" s="13" t="str">
        <f>IF(X296="","",X296&amp;IF(Y296="",""," "&amp;Y296)&amp;IF(Z296="",""," "&amp;Z296)&amp;IF(AA296="",""," "&amp;AA296))</f>
        <v/>
      </c>
      <c r="U296" s="14"/>
      <c r="V296" s="15"/>
      <c r="W296" s="19" t="s">
        <v>116</v>
      </c>
      <c r="X296" s="12" t="str">
        <f t="shared" ref="X296:AA296" si="54">IF(ISERROR(IF(LEN(X295)&gt;1,X295,VLOOKUP(X294,$AC:$AD,2,FALSE))),"",IF(LEN(X295)&gt;1,X295,VLOOKUP(X294,$AC:$AD,2,FALSE)))</f>
        <v/>
      </c>
      <c r="Y296" s="12" t="str">
        <f t="shared" si="54"/>
        <v/>
      </c>
      <c r="Z296" s="12" t="str">
        <f t="shared" si="54"/>
        <v/>
      </c>
      <c r="AA296" s="12" t="str">
        <f t="shared" si="54"/>
        <v> </v>
      </c>
      <c r="AC296" s="31"/>
      <c r="AD296" s="31"/>
      <c r="BF296" s="12" t="s">
        <v>0</v>
      </c>
    </row>
    <row r="297" spans="1:58">
      <c r="A297" s="3" t="str">
        <f t="shared" si="48"/>
        <v>|英テキスト|&gt;|&gt;|&gt;|&gt;|When this creature enters the battlefield, Energize 2.&amp;br;Overload 1: You gain 3 mana.|</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When this creature enters the battlefield, Energize 2.&amp;br;Overload 1: You gain 3 mana.</v>
      </c>
      <c r="O297" s="3" t="s">
        <v>83</v>
      </c>
      <c r="Q297" s="12" t="s">
        <v>18</v>
      </c>
      <c r="R297" s="13" t="str">
        <f>IF(INDEX(AX:AX,W291+1)="",0,INDEX(AX:AX,W291+1)&amp;"/"&amp;INDEX(AY:AY,W291+1))</f>
        <v>6/6</v>
      </c>
      <c r="S297" s="14"/>
      <c r="T297" s="14"/>
      <c r="U297" s="14"/>
      <c r="V297" s="15"/>
      <c r="W297" s="19"/>
      <c r="X297" s="12"/>
      <c r="Y297" s="31"/>
      <c r="Z297" s="31"/>
      <c r="AA297" s="32"/>
      <c r="AC297" s="31"/>
      <c r="AD297" s="31"/>
      <c r="BF297" s="12" t="s">
        <v>0</v>
      </c>
    </row>
    <row r="298" spans="1:58">
      <c r="A298" s="3" t="str">
        <f t="shared" si="48"/>
        <v>|PT|&gt;|6/6|シールド数|&gt;||</v>
      </c>
      <c r="B298" s="3" t="s">
        <v>0</v>
      </c>
      <c r="C298" s="3" t="s">
        <v>83</v>
      </c>
      <c r="D298" s="3" t="s">
        <v>18</v>
      </c>
      <c r="E298" s="3" t="s">
        <v>83</v>
      </c>
      <c r="F298" s="3" t="s">
        <v>115</v>
      </c>
      <c r="G298" s="3" t="s">
        <v>83</v>
      </c>
      <c r="H298" s="3" t="str">
        <f>IF(R297=0,"",R297)</f>
        <v>6/6</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*怪しげな挑戦/Dubious Challenge</v>
      </c>
      <c r="B305" s="3" t="s">
        <v>0</v>
      </c>
      <c r="C305" s="3" t="str">
        <f>"*"&amp;R305&amp;"/"&amp;T305</f>
        <v>*怪しげな挑戦/Dubious Challenge</v>
      </c>
      <c r="Q305" s="12" t="s">
        <v>9</v>
      </c>
      <c r="R305" s="13" t="str">
        <f>INDEX(AJ:AJ,W304+1)</f>
        <v>怪しげな挑戦</v>
      </c>
      <c r="S305" s="14" t="s">
        <v>10</v>
      </c>
      <c r="T305" s="13" t="str">
        <f>INDEX(AK:AK,W304+1)</f>
        <v>Dubious Challenge</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緑</v>
      </c>
      <c r="S306" s="18" t="s">
        <v>7</v>
      </c>
      <c r="T306" s="13" t="str">
        <f>INDEX(AG:AG,W304+1)</f>
        <v>レア</v>
      </c>
      <c r="U306" s="18" t="s">
        <v>8</v>
      </c>
      <c r="V306" s="13">
        <f>INDEX(AI:AI,W304+1)</f>
        <v>11</v>
      </c>
      <c r="W306" s="19"/>
      <c r="X306" s="13" t="str">
        <f>INDEX(AQ:AQ,W304+1)</f>
        <v>あなたのライブラリーの最初のクリーチャーを取ってきて、それを戦場に出す。</v>
      </c>
      <c r="Y306" s="31"/>
      <c r="Z306" s="31"/>
      <c r="AA306" s="32"/>
      <c r="AC306" s="14"/>
      <c r="AD306" s="14"/>
      <c r="BF306" s="12" t="s">
        <v>0</v>
      </c>
    </row>
    <row r="307" spans="1:58">
      <c r="A307" s="3" t="str">
        <f t="shared" si="48"/>
        <v>|色|緑|レアリティ|レア|マナコスト|11|</v>
      </c>
      <c r="B307" s="3" t="s">
        <v>0</v>
      </c>
      <c r="C307" s="3" t="s">
        <v>83</v>
      </c>
      <c r="D307" s="7" t="s">
        <v>6</v>
      </c>
      <c r="E307" s="3" t="s">
        <v>83</v>
      </c>
      <c r="F307" s="3" t="str">
        <f>IF(R306=0,"",R306)</f>
        <v>緑</v>
      </c>
      <c r="G307" s="3" t="s">
        <v>83</v>
      </c>
      <c r="H307" s="7" t="s">
        <v>92</v>
      </c>
      <c r="I307" s="3" t="s">
        <v>83</v>
      </c>
      <c r="J307" s="3" t="str">
        <f>IF(T306=0,"",T306)</f>
        <v>レア</v>
      </c>
      <c r="K307" s="3" t="s">
        <v>83</v>
      </c>
      <c r="L307" s="7" t="s">
        <v>93</v>
      </c>
      <c r="M307" s="3" t="s">
        <v>83</v>
      </c>
      <c r="N307" s="3">
        <f>IF(V306=0,"",V306)</f>
        <v>11</v>
      </c>
      <c r="O307" s="3" t="s">
        <v>83</v>
      </c>
      <c r="Q307" s="12" t="s">
        <v>11</v>
      </c>
      <c r="R307" s="13" t="str">
        <f>INDEX(AL:AL,W304+1)</f>
        <v>呪文</v>
      </c>
      <c r="S307" s="18" t="s">
        <v>94</v>
      </c>
      <c r="T307" s="13">
        <f>INDEX(AN:AN,W304+1)</f>
        <v>0</v>
      </c>
      <c r="U307" s="13">
        <f>INDEX(AO:AO,W304+1)</f>
        <v>0</v>
      </c>
      <c r="V307" s="13">
        <f>INDEX(AP:AP,W304+1)</f>
        <v>0</v>
      </c>
      <c r="W307" s="19"/>
      <c r="X307" s="13" t="str">
        <f>INDEX(AZ:AZ,W304+1)</f>
        <v>あな</v>
      </c>
      <c r="Y307" s="13" t="str">
        <f>INDEX(BA:BA,W304+1)</f>
        <v/>
      </c>
      <c r="Z307" s="13" t="str">
        <f>INDEX(BB:BB,W304+1)</f>
        <v/>
      </c>
      <c r="AA307" s="13">
        <f>INDEX(BC:BC,W304+1)</f>
        <v>0</v>
      </c>
      <c r="AC307" s="31"/>
      <c r="AD307" s="31"/>
      <c r="BF307" s="12" t="s">
        <v>0</v>
      </c>
    </row>
    <row r="308" spans="1:58">
      <c r="A308" s="3" t="str">
        <f t="shared" si="48"/>
        <v>|種別|呪文|サブタイプ||||</v>
      </c>
      <c r="B308" s="3" t="s">
        <v>0</v>
      </c>
      <c r="C308" s="3" t="s">
        <v>83</v>
      </c>
      <c r="D308" s="7" t="s">
        <v>11</v>
      </c>
      <c r="E308" s="3" t="s">
        <v>83</v>
      </c>
      <c r="F308" s="3" t="str">
        <f>IF(R307=0,"",R307)</f>
        <v>呪文</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あなたのライブラリーの最初のクリーチャーを取ってきて、それを戦場に出す。&amp;br;対戦相手のライブラリーの最初のクリーチャーを取ってきて、それを対戦相手のコントロール下で戦場に出す。</v>
      </c>
      <c r="S308" s="14"/>
      <c r="T308" s="14"/>
      <c r="U308" s="14"/>
      <c r="V308" s="15"/>
      <c r="W308" s="19"/>
      <c r="X308" s="11"/>
      <c r="Y308" s="11"/>
      <c r="Z308" s="11"/>
      <c r="AA308" s="33"/>
      <c r="AC308" s="31"/>
      <c r="AD308" s="31"/>
      <c r="BF308" s="12" t="s">
        <v>0</v>
      </c>
    </row>
    <row r="309" spans="1:58">
      <c r="A309" s="3" t="str">
        <f t="shared" si="48"/>
        <v>|テキスト|&gt;|&gt;|&gt;|&gt;|あなたのライブラリーの最初のクリーチャーを取ってきて、それを戦場に出す。&amp;br;対戦相手のライブラリーの最初のクリーチャーを取ってきて、それを対戦相手のコントロール下で戦場に出す。|</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あなたのライブラリーの最初のクリーチャーを取ってきて、それを戦場に出す。&amp;br;対戦相手のライブラリーの最初のクリーチャーを取ってきて、それを対戦相手のコントロール下で戦場に出す。</v>
      </c>
      <c r="O309" s="3" t="s">
        <v>83</v>
      </c>
      <c r="Q309" s="17" t="s">
        <v>27</v>
      </c>
      <c r="R309" s="13" t="str">
        <f>INDEX(BE:BE,W304+1)</f>
        <v>Fetch the first creature in your library and place it on the battlefield.&amp;br;Fetch the first creature in your opponent's library and place it on the battlefield under your opponent's control.</v>
      </c>
      <c r="S309" s="14" t="s">
        <v>324</v>
      </c>
      <c r="T309" s="13" t="str">
        <f>IF(X309="","",X309&amp;IF(Y309="",""," "&amp;Y309)&amp;IF(Z309="",""," "&amp;Z309)&amp;IF(AA309="",""," "&amp;AA309))</f>
        <v/>
      </c>
      <c r="U309" s="14"/>
      <c r="V309" s="15"/>
      <c r="W309" s="19" t="s">
        <v>116</v>
      </c>
      <c r="X309" s="12" t="str">
        <f t="shared" ref="X309:AA309" si="56">IF(ISERROR(IF(LEN(X308)&gt;1,X308,VLOOKUP(X307,$AC:$AD,2,FALSE))),"",IF(LEN(X308)&gt;1,X308,VLOOKUP(X307,$AC:$AD,2,FALSE)))</f>
        <v/>
      </c>
      <c r="Y309" s="12" t="str">
        <f t="shared" si="56"/>
        <v/>
      </c>
      <c r="Z309" s="12" t="str">
        <f t="shared" si="56"/>
        <v/>
      </c>
      <c r="AA309" s="12" t="str">
        <f t="shared" si="56"/>
        <v> </v>
      </c>
      <c r="AC309" s="31"/>
      <c r="AD309" s="31"/>
      <c r="BF309" s="12" t="s">
        <v>0</v>
      </c>
    </row>
    <row r="310" spans="1:58">
      <c r="A310" s="3" t="str">
        <f t="shared" si="48"/>
        <v>|英テキスト|&gt;|&gt;|&gt;|&gt;|Fetch the first creature in your library and place it on the battlefield.&amp;br;Fetch the first creature in your opponent's library and place it on the battlefield under your opponent's control.|</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Fetch the first creature in your library and place it on the battlefield.&amp;br;Fetch the first creature in your opponent's library and place it on the battlefield under your opponent's control.</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48"/>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*途方もない夢/Wildest Dreams</v>
      </c>
      <c r="B318" s="3" t="s">
        <v>0</v>
      </c>
      <c r="C318" s="3" t="str">
        <f>"*"&amp;R318&amp;"/"&amp;T318</f>
        <v>*途方もない夢/Wildest Dreams</v>
      </c>
      <c r="Q318" s="12" t="s">
        <v>9</v>
      </c>
      <c r="R318" s="13" t="str">
        <f>INDEX(AJ:AJ,W317+1)</f>
        <v>途方もない夢</v>
      </c>
      <c r="S318" s="14" t="s">
        <v>10</v>
      </c>
      <c r="T318" s="13" t="str">
        <f>INDEX(AK:AK,W317+1)</f>
        <v>Wildest Dreams</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緑</v>
      </c>
      <c r="S319" s="18" t="s">
        <v>7</v>
      </c>
      <c r="T319" s="13" t="str">
        <f>INDEX(AG:AG,W317+1)</f>
        <v>レア</v>
      </c>
      <c r="U319" s="18" t="s">
        <v>8</v>
      </c>
      <c r="V319" s="13">
        <f>INDEX(AI:AI,W317+1)</f>
        <v>24</v>
      </c>
      <c r="W319" s="19"/>
      <c r="X319" s="13" t="str">
        <f>INDEX(AQ:AQ,W317+1)</f>
        <v>あなたがコントロールしていて破壊された最後の呪文かサポートかクリーチャーを6つあなたの手札に戻す。</v>
      </c>
      <c r="Y319" s="31"/>
      <c r="Z319" s="31"/>
      <c r="AA319" s="32"/>
      <c r="AC319" s="14"/>
      <c r="AD319" s="14"/>
      <c r="BF319" s="12" t="s">
        <v>0</v>
      </c>
    </row>
    <row r="320" spans="1:58">
      <c r="A320" s="3" t="str">
        <f t="shared" si="48"/>
        <v>|色|緑|レアリティ|レア|マナコスト|24|</v>
      </c>
      <c r="B320" s="3" t="s">
        <v>0</v>
      </c>
      <c r="C320" s="3" t="s">
        <v>83</v>
      </c>
      <c r="D320" s="7" t="s">
        <v>6</v>
      </c>
      <c r="E320" s="3" t="s">
        <v>83</v>
      </c>
      <c r="F320" s="3" t="str">
        <f>IF(R319=0,"",R319)</f>
        <v>緑</v>
      </c>
      <c r="G320" s="3" t="s">
        <v>83</v>
      </c>
      <c r="H320" s="7" t="s">
        <v>92</v>
      </c>
      <c r="I320" s="3" t="s">
        <v>83</v>
      </c>
      <c r="J320" s="3" t="str">
        <f>IF(T319=0,"",T319)</f>
        <v>レア</v>
      </c>
      <c r="K320" s="3" t="s">
        <v>83</v>
      </c>
      <c r="L320" s="7" t="s">
        <v>93</v>
      </c>
      <c r="M320" s="3" t="s">
        <v>83</v>
      </c>
      <c r="N320" s="3">
        <f>IF(V319=0,"",V319)</f>
        <v>24</v>
      </c>
      <c r="O320" s="3" t="s">
        <v>83</v>
      </c>
      <c r="Q320" s="12" t="s">
        <v>11</v>
      </c>
      <c r="R320" s="13" t="str">
        <f>INDEX(AL:AL,W317+1)</f>
        <v>呪文</v>
      </c>
      <c r="S320" s="18" t="s">
        <v>94</v>
      </c>
      <c r="T320" s="13">
        <f>INDEX(AN:AN,W317+1)</f>
        <v>0</v>
      </c>
      <c r="U320" s="13">
        <f>INDEX(AO:AO,W317+1)</f>
        <v>0</v>
      </c>
      <c r="V320" s="13">
        <f>INDEX(AP:AP,W317+1)</f>
        <v>0</v>
      </c>
      <c r="W320" s="19"/>
      <c r="X320" s="13" t="str">
        <f>INDEX(AZ:AZ,W317+1)</f>
        <v>あな</v>
      </c>
      <c r="Y320" s="13" t="str">
        <f>INDEX(BA:BA,W317+1)</f>
        <v/>
      </c>
      <c r="Z320" s="13" t="str">
        <f>INDEX(BB:BB,W317+1)</f>
        <v/>
      </c>
      <c r="AA320" s="13">
        <f>INDEX(BC:BC,W317+1)</f>
        <v>0</v>
      </c>
      <c r="AC320" s="31"/>
      <c r="AD320" s="31"/>
      <c r="BF320" s="12" t="s">
        <v>0</v>
      </c>
    </row>
    <row r="321" spans="1:58">
      <c r="A321" s="3" t="str">
        <f t="shared" si="48"/>
        <v>|種別|呪文|サブタイプ||||</v>
      </c>
      <c r="B321" s="3" t="s">
        <v>0</v>
      </c>
      <c r="C321" s="3" t="s">
        <v>83</v>
      </c>
      <c r="D321" s="7" t="s">
        <v>11</v>
      </c>
      <c r="E321" s="3" t="s">
        <v>83</v>
      </c>
      <c r="F321" s="3" t="str">
        <f>IF(R320=0,"",R320)</f>
        <v>呪文</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あなたがコントロールしていて破壊された最後の呪文かサポートかクリーチャーを6つあなたの手札に戻す。</v>
      </c>
      <c r="S321" s="14"/>
      <c r="T321" s="14"/>
      <c r="U321" s="14"/>
      <c r="V321" s="15"/>
      <c r="W321" s="19"/>
      <c r="X321" s="11"/>
      <c r="Y321" s="11"/>
      <c r="Z321" s="11"/>
      <c r="AA321" s="33"/>
      <c r="AC321" s="31"/>
      <c r="AD321" s="31"/>
      <c r="BF321" s="12" t="s">
        <v>0</v>
      </c>
    </row>
    <row r="322" spans="1:58">
      <c r="A322" s="3" t="str">
        <f t="shared" si="48"/>
        <v>|テキスト|&gt;|&gt;|&gt;|&gt;|あなたがコントロールしていて破壊された最後の呪文かサポートかクリーチャーを6つあなたの手札に戻す。|</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あなたがコントロールしていて破壊された最後の呪文かサポートかクリーチャーを6つあなたの手札に戻す。</v>
      </c>
      <c r="O322" s="3" t="s">
        <v>83</v>
      </c>
      <c r="Q322" s="17" t="s">
        <v>27</v>
      </c>
      <c r="R322" s="13" t="str">
        <f>INDEX(BE:BE,W317+1)</f>
        <v>The last 6 spells, supports or creatures that you controlled and that were Destroyed are returned to your hand.</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|英テキスト|&gt;|&gt;|&gt;|&gt;|The last 6 spells, supports or creatures that you controlled and that were Destroyed are returned to your hand.|</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The last 6 spells, supports or creatures that you controlled and that were Destroyed are returned to your hand.</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48"/>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*獣性を築く者/Architect of the Untamed</v>
      </c>
      <c r="B331" s="3" t="s">
        <v>0</v>
      </c>
      <c r="C331" s="3" t="str">
        <f>"*"&amp;R331&amp;"/"&amp;T331</f>
        <v>*獣性を築く者/Architect of the Untamed</v>
      </c>
      <c r="Q331" s="12" t="s">
        <v>9</v>
      </c>
      <c r="R331" s="13" t="str">
        <f>INDEX(AJ:AJ,W330+1)</f>
        <v>獣性を築く者</v>
      </c>
      <c r="S331" s="14" t="s">
        <v>10</v>
      </c>
      <c r="T331" s="13" t="str">
        <f>INDEX(AK:AK,W330+1)</f>
        <v>Architect of the Untamed</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緑</v>
      </c>
      <c r="S332" s="18" t="s">
        <v>7</v>
      </c>
      <c r="T332" s="13" t="str">
        <f>INDEX(AG:AG,W330+1)</f>
        <v>神話レア</v>
      </c>
      <c r="U332" s="18" t="s">
        <v>8</v>
      </c>
      <c r="V332" s="13">
        <f>INDEX(AI:AI,W330+1)</f>
        <v>19</v>
      </c>
      <c r="W332" s="19"/>
      <c r="X332" s="13" t="str">
        <f>INDEX(AQ:AQ,W330+1)</f>
        <v>あなたが3個以上のジェムをマッチさせたとき、エネルギー化1を行う。</v>
      </c>
      <c r="Y332" s="31"/>
      <c r="Z332" s="31"/>
      <c r="AA332" s="32"/>
      <c r="AC332" s="14"/>
      <c r="AD332" s="14"/>
      <c r="BF332" s="12" t="s">
        <v>0</v>
      </c>
    </row>
    <row r="333" spans="1:58">
      <c r="A333" s="3" t="str">
        <f t="shared" si="59"/>
        <v>|色|緑|レアリティ|神話レア|マナコスト|19|</v>
      </c>
      <c r="B333" s="3" t="s">
        <v>0</v>
      </c>
      <c r="C333" s="3" t="s">
        <v>83</v>
      </c>
      <c r="D333" s="7" t="s">
        <v>6</v>
      </c>
      <c r="E333" s="3" t="s">
        <v>83</v>
      </c>
      <c r="F333" s="3" t="str">
        <f>IF(R332=0,"",R332)</f>
        <v>緑</v>
      </c>
      <c r="G333" s="3" t="s">
        <v>83</v>
      </c>
      <c r="H333" s="7" t="s">
        <v>92</v>
      </c>
      <c r="I333" s="3" t="s">
        <v>83</v>
      </c>
      <c r="J333" s="3" t="str">
        <f>IF(T332=0,"",T332)</f>
        <v>神話レア</v>
      </c>
      <c r="K333" s="3" t="s">
        <v>83</v>
      </c>
      <c r="L333" s="7" t="s">
        <v>93</v>
      </c>
      <c r="M333" s="3" t="s">
        <v>83</v>
      </c>
      <c r="N333" s="3">
        <f>IF(V332=0,"",V332)</f>
        <v>19</v>
      </c>
      <c r="O333" s="3" t="s">
        <v>83</v>
      </c>
      <c r="Q333" s="12" t="s">
        <v>11</v>
      </c>
      <c r="R333" s="13" t="str">
        <f>INDEX(AL:AL,W330+1)</f>
        <v>クリーチャー</v>
      </c>
      <c r="S333" s="18" t="s">
        <v>94</v>
      </c>
      <c r="T333" s="13" t="str">
        <f>INDEX(AN:AN,W330+1)</f>
        <v>エルフ</v>
      </c>
      <c r="U333" s="13" t="str">
        <f>INDEX(AO:AO,W330+1)</f>
        <v>工匠</v>
      </c>
      <c r="V333" s="13" t="str">
        <f>INDEX(AP:AP,W330+1)</f>
        <v>ドルイド</v>
      </c>
      <c r="W333" s="19"/>
      <c r="X333" s="13" t="str">
        <f>INDEX(AZ:AZ,W330+1)</f>
        <v>あな</v>
      </c>
      <c r="Y333" s="13" t="str">
        <f>INDEX(BA:BA,W330+1)</f>
        <v/>
      </c>
      <c r="Z333" s="13" t="str">
        <f>INDEX(BB:BB,W330+1)</f>
        <v/>
      </c>
      <c r="AA333" s="13">
        <f>INDEX(BC:BC,W330+1)</f>
        <v>0</v>
      </c>
      <c r="AC333" s="31"/>
      <c r="AD333" s="31"/>
      <c r="BF333" s="12" t="s">
        <v>0</v>
      </c>
    </row>
    <row r="334" spans="1:58">
      <c r="A334" s="3" t="str">
        <f t="shared" si="59"/>
        <v>|種別|クリーチャー|サブタイプ|エルフ|工匠|ドルイド|</v>
      </c>
      <c r="B334" s="3" t="s">
        <v>0</v>
      </c>
      <c r="C334" s="3" t="s">
        <v>83</v>
      </c>
      <c r="D334" s="7" t="s">
        <v>11</v>
      </c>
      <c r="E334" s="3" t="s">
        <v>83</v>
      </c>
      <c r="F334" s="3" t="str">
        <f>IF(R333=0,"",R333)</f>
        <v>クリーチャー</v>
      </c>
      <c r="G334" s="3" t="s">
        <v>83</v>
      </c>
      <c r="H334" s="7" t="s">
        <v>104</v>
      </c>
      <c r="I334" s="3" t="s">
        <v>83</v>
      </c>
      <c r="J334" s="3" t="str">
        <f>IF(T333=0,"",T333)</f>
        <v>エルフ</v>
      </c>
      <c r="K334" s="3" t="s">
        <v>83</v>
      </c>
      <c r="L334" s="3" t="str">
        <f>IF(U333=0,"",U333)</f>
        <v>工匠</v>
      </c>
      <c r="M334" s="3" t="s">
        <v>83</v>
      </c>
      <c r="N334" s="3" t="str">
        <f>IF(V333=0,"",V333)</f>
        <v>ドルイド</v>
      </c>
      <c r="O334" s="3" t="s">
        <v>83</v>
      </c>
      <c r="Q334" s="12" t="s">
        <v>105</v>
      </c>
      <c r="R334" s="13" t="str">
        <f>INDEX(BD:BD,W330+1)</f>
        <v>あなたが3個以上のジェムをマッチさせたとき、エネルギー化1を行う。&amp;br;超過2：6/6の機械ビースト・トークンを1体召喚する。</v>
      </c>
      <c r="S334" s="14"/>
      <c r="T334" s="14"/>
      <c r="U334" s="14"/>
      <c r="V334" s="15"/>
      <c r="W334" s="19"/>
      <c r="X334" s="11"/>
      <c r="Y334" s="11"/>
      <c r="Z334" s="11"/>
      <c r="AA334" s="33"/>
      <c r="AC334" s="31"/>
      <c r="AD334" s="31"/>
      <c r="BF334" s="12" t="s">
        <v>0</v>
      </c>
    </row>
    <row r="335" spans="1:58">
      <c r="A335" s="3" t="str">
        <f t="shared" si="59"/>
        <v>|テキスト|&gt;|&gt;|&gt;|&gt;|あなたが3個以上のジェムをマッチさせたとき、エネルギー化1を行う。&amp;br;超過2：6/6の機械ビースト・トークンを1体召喚する。|</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あなたが3個以上のジェムをマッチさせたとき、エネルギー化1を行う。&amp;br;超過2：6/6の機械ビースト・トークンを1体召喚する。</v>
      </c>
      <c r="O335" s="3" t="s">
        <v>83</v>
      </c>
      <c r="Q335" s="17" t="s">
        <v>27</v>
      </c>
      <c r="R335" s="13" t="str">
        <f>INDEX(BE:BE,W330+1)</f>
        <v>When you match 3 or more gems, Energize 1.&amp;br;Overload 2: Summon 1 6/6 Mechanical Beast token.</v>
      </c>
      <c r="S335" s="14" t="s">
        <v>324</v>
      </c>
      <c r="T335" s="13" t="str">
        <f>IF(X335="","",X335&amp;IF(Y335="",""," "&amp;Y335)&amp;IF(Z335="",""," "&amp;Z335)&amp;IF(AA335="",""," "&amp;AA335))</f>
        <v/>
      </c>
      <c r="U335" s="14"/>
      <c r="V335" s="15"/>
      <c r="W335" s="19" t="s">
        <v>116</v>
      </c>
      <c r="X335" s="12" t="str">
        <f t="shared" ref="X335:AA335" si="61">IF(ISERROR(IF(LEN(X334)&gt;1,X334,VLOOKUP(X333,$AC:$AD,2,FALSE))),"",IF(LEN(X334)&gt;1,X334,VLOOKUP(X333,$AC:$AD,2,FALSE)))</f>
        <v/>
      </c>
      <c r="Y335" s="12" t="str">
        <f t="shared" si="61"/>
        <v/>
      </c>
      <c r="Z335" s="12" t="str">
        <f t="shared" si="61"/>
        <v/>
      </c>
      <c r="AA335" s="12" t="str">
        <f t="shared" si="61"/>
        <v> </v>
      </c>
      <c r="AC335" s="31"/>
      <c r="AD335" s="31"/>
      <c r="BF335" s="12" t="s">
        <v>0</v>
      </c>
    </row>
    <row r="336" spans="1:58">
      <c r="A336" s="3" t="str">
        <f t="shared" si="59"/>
        <v>|英テキスト|&gt;|&gt;|&gt;|&gt;|When you match 3 or more gems, Energize 1.&amp;br;Overload 2: Summon 1 6/6 Mechanical Beast token.|</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When you match 3 or more gems, Energize 1.&amp;br;Overload 2: Summon 1 6/6 Mechanical Beast token.</v>
      </c>
      <c r="O336" s="3" t="s">
        <v>83</v>
      </c>
      <c r="Q336" s="12" t="s">
        <v>18</v>
      </c>
      <c r="R336" s="13" t="str">
        <f>IF(INDEX(AX:AX,W330+1)="",0,INDEX(AX:AX,W330+1)&amp;"/"&amp;INDEX(AY:AY,W330+1))</f>
        <v>7/8</v>
      </c>
      <c r="S336" s="14"/>
      <c r="T336" s="14"/>
      <c r="U336" s="14"/>
      <c r="V336" s="15"/>
      <c r="W336" s="19"/>
      <c r="X336" s="12"/>
      <c r="Y336" s="31"/>
      <c r="Z336" s="31"/>
      <c r="AA336" s="32"/>
      <c r="AC336" s="31"/>
      <c r="AD336" s="31"/>
      <c r="BF336" s="12" t="s">
        <v>0</v>
      </c>
    </row>
    <row r="337" spans="1:58">
      <c r="A337" s="3" t="str">
        <f t="shared" si="59"/>
        <v>|PT|&gt;|7/8|シールド数|&gt;||</v>
      </c>
      <c r="B337" s="3" t="s">
        <v>0</v>
      </c>
      <c r="C337" s="3" t="s">
        <v>83</v>
      </c>
      <c r="D337" s="3" t="s">
        <v>18</v>
      </c>
      <c r="E337" s="3" t="s">
        <v>83</v>
      </c>
      <c r="F337" s="3" t="s">
        <v>115</v>
      </c>
      <c r="G337" s="3" t="s">
        <v>83</v>
      </c>
      <c r="H337" s="3" t="str">
        <f>IF(R336=0,"",R336)</f>
        <v>7/8</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*逆毛ハイドラ/Bristling Hydra</v>
      </c>
      <c r="B344" s="3" t="s">
        <v>0</v>
      </c>
      <c r="C344" s="3" t="str">
        <f>"*"&amp;R344&amp;"/"&amp;T344</f>
        <v>*逆毛ハイドラ/Bristling Hydra</v>
      </c>
      <c r="Q344" s="12" t="s">
        <v>9</v>
      </c>
      <c r="R344" s="13" t="str">
        <f>INDEX(AJ:AJ,W343+1)</f>
        <v>逆毛ハイドラ</v>
      </c>
      <c r="S344" s="14" t="s">
        <v>10</v>
      </c>
      <c r="T344" s="13" t="str">
        <f>INDEX(AK:AK,W343+1)</f>
        <v>Bristling Hydra</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緑</v>
      </c>
      <c r="S345" s="18" t="s">
        <v>7</v>
      </c>
      <c r="T345" s="13" t="str">
        <f>INDEX(AG:AG,W343+1)</f>
        <v>神話レア</v>
      </c>
      <c r="U345" s="18" t="s">
        <v>8</v>
      </c>
      <c r="V345" s="13">
        <f>INDEX(AI:AI,W343+1)</f>
        <v>12</v>
      </c>
      <c r="W345" s="19"/>
      <c r="X345" s="13" t="str">
        <f>INDEX(AQ:AQ,W343+1)</f>
        <v>このクリーチャーが戦場に出たとき、エネルギー化3を行う。</v>
      </c>
      <c r="Y345" s="31"/>
      <c r="Z345" s="31"/>
      <c r="AA345" s="32"/>
      <c r="AC345" s="14"/>
      <c r="AD345" s="14"/>
      <c r="BF345" s="12" t="s">
        <v>0</v>
      </c>
    </row>
    <row r="346" spans="1:58">
      <c r="A346" s="3" t="str">
        <f t="shared" si="59"/>
        <v>|色|緑|レアリティ|神話レア|マナコスト|12|</v>
      </c>
      <c r="B346" s="3" t="s">
        <v>0</v>
      </c>
      <c r="C346" s="3" t="s">
        <v>83</v>
      </c>
      <c r="D346" s="7" t="s">
        <v>6</v>
      </c>
      <c r="E346" s="3" t="s">
        <v>83</v>
      </c>
      <c r="F346" s="3" t="str">
        <f>IF(R345=0,"",R345)</f>
        <v>緑</v>
      </c>
      <c r="G346" s="3" t="s">
        <v>83</v>
      </c>
      <c r="H346" s="7" t="s">
        <v>92</v>
      </c>
      <c r="I346" s="3" t="s">
        <v>83</v>
      </c>
      <c r="J346" s="3" t="str">
        <f>IF(T345=0,"",T345)</f>
        <v>神話レア</v>
      </c>
      <c r="K346" s="3" t="s">
        <v>83</v>
      </c>
      <c r="L346" s="7" t="s">
        <v>93</v>
      </c>
      <c r="M346" s="3" t="s">
        <v>83</v>
      </c>
      <c r="N346" s="3">
        <f>IF(V345=0,"",V345)</f>
        <v>12</v>
      </c>
      <c r="O346" s="3" t="s">
        <v>83</v>
      </c>
      <c r="Q346" s="12" t="s">
        <v>11</v>
      </c>
      <c r="R346" s="13" t="str">
        <f>INDEX(AL:AL,W343+1)</f>
        <v>クリーチャー</v>
      </c>
      <c r="S346" s="18" t="s">
        <v>94</v>
      </c>
      <c r="T346" s="13" t="str">
        <f>INDEX(AN:AN,W343+1)</f>
        <v>ハイドラ</v>
      </c>
      <c r="U346" s="13">
        <f>INDEX(AO:AO,W343+1)</f>
        <v>0</v>
      </c>
      <c r="V346" s="13">
        <f>INDEX(AP:AP,W343+1)</f>
        <v>0</v>
      </c>
      <c r="W346" s="19"/>
      <c r="X346" s="13" t="str">
        <f>INDEX(AZ:AZ,W343+1)</f>
        <v>この</v>
      </c>
      <c r="Y346" s="13" t="str">
        <f>INDEX(BA:BA,W343+1)</f>
        <v/>
      </c>
      <c r="Z346" s="13" t="str">
        <f>INDEX(BB:BB,W343+1)</f>
        <v/>
      </c>
      <c r="AA346" s="13">
        <f>INDEX(BC:BC,W343+1)</f>
        <v>0</v>
      </c>
      <c r="AC346" s="31"/>
      <c r="AD346" s="31"/>
      <c r="BF346" s="12" t="s">
        <v>0</v>
      </c>
    </row>
    <row r="347" spans="1:58">
      <c r="A347" s="3" t="str">
        <f t="shared" si="59"/>
        <v>|種別|クリーチャー|サブタイプ|ハイドラ|||</v>
      </c>
      <c r="B347" s="3" t="s">
        <v>0</v>
      </c>
      <c r="C347" s="3" t="s">
        <v>83</v>
      </c>
      <c r="D347" s="7" t="s">
        <v>11</v>
      </c>
      <c r="E347" s="3" t="s">
        <v>83</v>
      </c>
      <c r="F347" s="3" t="str">
        <f>IF(R346=0,"",R346)</f>
        <v>クリーチャー</v>
      </c>
      <c r="G347" s="3" t="s">
        <v>83</v>
      </c>
      <c r="H347" s="7" t="s">
        <v>104</v>
      </c>
      <c r="I347" s="3" t="s">
        <v>83</v>
      </c>
      <c r="J347" s="3" t="str">
        <f>IF(T346=0,"",T346)</f>
        <v>ハイドラ</v>
      </c>
      <c r="K347" s="3" t="s">
        <v>83</v>
      </c>
      <c r="L347" s="3" t="str">
        <f>IF(U346=0,"",U346)</f>
        <v/>
      </c>
      <c r="M347" s="3" t="s">
        <v>83</v>
      </c>
      <c r="N347" s="3" t="str">
        <f>IF(V346=0,"",V346)</f>
        <v/>
      </c>
      <c r="O347" s="3" t="s">
        <v>83</v>
      </c>
      <c r="Q347" s="12" t="s">
        <v>105</v>
      </c>
      <c r="R347" s="13" t="str">
        <f>INDEX(BD:BD,W343+1)</f>
        <v>このクリーチャーが戦場に出たとき、エネルギー化3を行う。&amp;br;超過1：このクリーチャーは+1/+1の修整を受ける。エネルギー化2を行う。</v>
      </c>
      <c r="S347" s="14"/>
      <c r="T347" s="14"/>
      <c r="U347" s="14"/>
      <c r="V347" s="15"/>
      <c r="W347" s="19"/>
      <c r="X347" s="11"/>
      <c r="Y347" s="11"/>
      <c r="Z347" s="11"/>
      <c r="AA347" s="33"/>
      <c r="AC347" s="31"/>
      <c r="AD347" s="31"/>
      <c r="BF347" s="12" t="s">
        <v>0</v>
      </c>
    </row>
    <row r="348" spans="1:58">
      <c r="A348" s="3" t="str">
        <f t="shared" si="59"/>
        <v>|テキスト|&gt;|&gt;|&gt;|&gt;|このクリーチャーが戦場に出たとき、エネルギー化3を行う。&amp;br;超過1：このクリーチャーは+1/+1の修整を受ける。エネルギー化2を行う。|</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このクリーチャーが戦場に出たとき、エネルギー化3を行う。&amp;br;超過1：このクリーチャーは+1/+1の修整を受ける。エネルギー化2を行う。</v>
      </c>
      <c r="O348" s="3" t="s">
        <v>83</v>
      </c>
      <c r="Q348" s="17" t="s">
        <v>27</v>
      </c>
      <c r="R348" s="13" t="str">
        <f>INDEX(BE:BE,W343+1)</f>
        <v>When this creature enters the battlefield,Energize 3.&amp;br;Overload 1: This creature gets +1/+1 and Energize 2.</v>
      </c>
      <c r="S348" s="14" t="s">
        <v>324</v>
      </c>
      <c r="T348" s="13" t="str">
        <f>IF(X348="","",X348&amp;IF(Y348="",""," "&amp;Y348)&amp;IF(Z348="",""," "&amp;Z348)&amp;IF(AA348="",""," "&amp;AA348))</f>
        <v/>
      </c>
      <c r="U348" s="14"/>
      <c r="V348" s="15"/>
      <c r="W348" s="19" t="s">
        <v>116</v>
      </c>
      <c r="X348" s="12" t="str">
        <f t="shared" ref="X348:AA348" si="63">IF(ISERROR(IF(LEN(X347)&gt;1,X347,VLOOKUP(X346,$AC:$AD,2,FALSE))),"",IF(LEN(X347)&gt;1,X347,VLOOKUP(X346,$AC:$AD,2,FALSE)))</f>
        <v/>
      </c>
      <c r="Y348" s="12" t="str">
        <f t="shared" si="63"/>
        <v/>
      </c>
      <c r="Z348" s="12" t="str">
        <f t="shared" si="63"/>
        <v/>
      </c>
      <c r="AA348" s="12" t="str">
        <f t="shared" si="63"/>
        <v> </v>
      </c>
      <c r="AC348" s="31"/>
      <c r="AD348" s="31"/>
      <c r="BF348" s="12" t="s">
        <v>0</v>
      </c>
    </row>
    <row r="349" spans="1:58">
      <c r="A349" s="3" t="str">
        <f t="shared" si="59"/>
        <v>|英テキスト|&gt;|&gt;|&gt;|&gt;|When this creature enters the battlefield,Energize 3.&amp;br;Overload 1: This creature gets +1/+1 and Energize 2.|</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When this creature enters the battlefield,Energize 3.&amp;br;Overload 1: This creature gets +1/+1 and Energize 2.</v>
      </c>
      <c r="O349" s="3" t="s">
        <v>83</v>
      </c>
      <c r="Q349" s="12" t="s">
        <v>18</v>
      </c>
      <c r="R349" s="13" t="str">
        <f>IF(INDEX(AX:AX,W343+1)="",0,INDEX(AX:AX,W343+1)&amp;"/"&amp;INDEX(AY:AY,W343+1))</f>
        <v>1/1</v>
      </c>
      <c r="S349" s="14"/>
      <c r="T349" s="14"/>
      <c r="U349" s="14"/>
      <c r="V349" s="15"/>
      <c r="W349" s="19"/>
      <c r="X349" s="12"/>
      <c r="Y349" s="31"/>
      <c r="Z349" s="31"/>
      <c r="AA349" s="32"/>
      <c r="AC349" s="31"/>
      <c r="AD349" s="31"/>
      <c r="BF349" s="12" t="s">
        <v>0</v>
      </c>
    </row>
    <row r="350" spans="1:58">
      <c r="A350" s="3" t="str">
        <f t="shared" si="59"/>
        <v>|PT|&gt;|1/1|シールド数|&gt;||</v>
      </c>
      <c r="B350" s="3" t="s">
        <v>0</v>
      </c>
      <c r="C350" s="3" t="s">
        <v>83</v>
      </c>
      <c r="D350" s="3" t="s">
        <v>18</v>
      </c>
      <c r="E350" s="3" t="s">
        <v>83</v>
      </c>
      <c r="F350" s="3" t="s">
        <v>115</v>
      </c>
      <c r="G350" s="3" t="s">
        <v>83</v>
      </c>
      <c r="H350" s="3" t="str">
        <f>IF(R349=0,"",R349)</f>
        <v>1/1</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*造命の賢者、オビア・パースリー/Oviya Pashiri, Sage Lifecrafter</v>
      </c>
      <c r="B357" s="3" t="s">
        <v>0</v>
      </c>
      <c r="C357" s="3" t="str">
        <f>"*"&amp;R357&amp;"/"&amp;T357</f>
        <v>*造命の賢者、オビア・パースリー/Oviya Pashiri, Sage Lifecrafter</v>
      </c>
      <c r="Q357" s="12" t="s">
        <v>9</v>
      </c>
      <c r="R357" s="13" t="str">
        <f>INDEX(AJ:AJ,W356+1)</f>
        <v>造命の賢者、オビア・パースリー</v>
      </c>
      <c r="S357" s="14" t="s">
        <v>10</v>
      </c>
      <c r="T357" s="13" t="str">
        <f>INDEX(AK:AK,W356+1)</f>
        <v>Oviya Pashiri, Sage Lifecrafter</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緑</v>
      </c>
      <c r="S358" s="18" t="s">
        <v>7</v>
      </c>
      <c r="T358" s="13" t="str">
        <f>INDEX(AG:AG,W356+1)</f>
        <v>神話レア</v>
      </c>
      <c r="U358" s="18" t="s">
        <v>8</v>
      </c>
      <c r="V358" s="13">
        <f>INDEX(AI:AI,W356+1)</f>
        <v>7</v>
      </c>
      <c r="W358" s="19"/>
      <c r="X358" s="13" t="str">
        <f>INDEX(AQ:AQ,W356+1)</f>
        <v>ジェム4個を起動する：製造2を行い、飛行を持つ1/1の飛行機械・トークンを1体召喚する。</v>
      </c>
      <c r="Y358" s="31"/>
      <c r="Z358" s="31"/>
      <c r="AA358" s="32"/>
      <c r="AC358" s="14"/>
      <c r="AD358" s="14"/>
      <c r="BF358" s="12" t="s">
        <v>0</v>
      </c>
    </row>
    <row r="359" spans="1:58">
      <c r="A359" s="3" t="str">
        <f t="shared" si="59"/>
        <v>|色|緑|レアリティ|神話レア|マナコスト|7|</v>
      </c>
      <c r="B359" s="3" t="s">
        <v>0</v>
      </c>
      <c r="C359" s="3" t="s">
        <v>83</v>
      </c>
      <c r="D359" s="7" t="s">
        <v>6</v>
      </c>
      <c r="E359" s="3" t="s">
        <v>83</v>
      </c>
      <c r="F359" s="3" t="str">
        <f>IF(R358=0,"",R358)</f>
        <v>緑</v>
      </c>
      <c r="G359" s="3" t="s">
        <v>83</v>
      </c>
      <c r="H359" s="7" t="s">
        <v>92</v>
      </c>
      <c r="I359" s="3" t="s">
        <v>83</v>
      </c>
      <c r="J359" s="3" t="str">
        <f>IF(T358=0,"",T358)</f>
        <v>神話レア</v>
      </c>
      <c r="K359" s="3" t="s">
        <v>83</v>
      </c>
      <c r="L359" s="7" t="s">
        <v>93</v>
      </c>
      <c r="M359" s="3" t="s">
        <v>83</v>
      </c>
      <c r="N359" s="3">
        <f>IF(V358=0,"",V358)</f>
        <v>7</v>
      </c>
      <c r="O359" s="3" t="s">
        <v>83</v>
      </c>
      <c r="Q359" s="12" t="s">
        <v>11</v>
      </c>
      <c r="R359" s="13" t="str">
        <f>INDEX(AL:AL,W356+1)</f>
        <v>クリーチャー</v>
      </c>
      <c r="S359" s="18" t="s">
        <v>94</v>
      </c>
      <c r="T359" s="13" t="str">
        <f>INDEX(AN:AN,W356+1)</f>
        <v>人間</v>
      </c>
      <c r="U359" s="13" t="str">
        <f>INDEX(AO:AO,W356+1)</f>
        <v>工匠</v>
      </c>
      <c r="V359" s="13">
        <f>INDEX(AP:AP,W356+1)</f>
        <v>0</v>
      </c>
      <c r="W359" s="19"/>
      <c r="X359" s="13" t="str">
        <f>INDEX(AZ:AZ,W356+1)</f>
        <v>ジェ</v>
      </c>
      <c r="Y359" s="13" t="str">
        <f>INDEX(BA:BA,W356+1)</f>
        <v/>
      </c>
      <c r="Z359" s="13" t="str">
        <f>INDEX(BB:BB,W356+1)</f>
        <v/>
      </c>
      <c r="AA359" s="13">
        <f>INDEX(BC:BC,W356+1)</f>
        <v>0</v>
      </c>
      <c r="AC359" s="31"/>
      <c r="AD359" s="31"/>
      <c r="BF359" s="12" t="s">
        <v>0</v>
      </c>
    </row>
    <row r="360" spans="1:58">
      <c r="A360" s="3" t="str">
        <f t="shared" si="59"/>
        <v>|種別|クリーチャー|サブタイプ|人間|工匠||</v>
      </c>
      <c r="B360" s="3" t="s">
        <v>0</v>
      </c>
      <c r="C360" s="3" t="s">
        <v>83</v>
      </c>
      <c r="D360" s="7" t="s">
        <v>11</v>
      </c>
      <c r="E360" s="3" t="s">
        <v>83</v>
      </c>
      <c r="F360" s="3" t="str">
        <f>IF(R359=0,"",R359)</f>
        <v>クリーチャー</v>
      </c>
      <c r="G360" s="3" t="s">
        <v>83</v>
      </c>
      <c r="H360" s="7" t="s">
        <v>104</v>
      </c>
      <c r="I360" s="3" t="s">
        <v>83</v>
      </c>
      <c r="J360" s="3" t="str">
        <f>IF(T359=0,"",T359)</f>
        <v>人間</v>
      </c>
      <c r="K360" s="3" t="s">
        <v>83</v>
      </c>
      <c r="L360" s="3" t="str">
        <f>IF(U359=0,"",U359)</f>
        <v>工匠</v>
      </c>
      <c r="M360" s="3" t="s">
        <v>83</v>
      </c>
      <c r="N360" s="3" t="str">
        <f>IF(V359=0,"",V359)</f>
        <v/>
      </c>
      <c r="O360" s="3" t="s">
        <v>83</v>
      </c>
      <c r="Q360" s="12" t="s">
        <v>105</v>
      </c>
      <c r="R360" s="13" t="str">
        <f>INDEX(BD:BD,W356+1)</f>
        <v>ジェム4個を起動する：製造2を行い、飛行を持つ1/1の飛行機械・トークンを1体召喚する。</v>
      </c>
      <c r="S360" s="14"/>
      <c r="T360" s="14"/>
      <c r="U360" s="14"/>
      <c r="V360" s="15"/>
      <c r="W360" s="19"/>
      <c r="X360" s="11"/>
      <c r="Y360" s="11"/>
      <c r="Z360" s="11"/>
      <c r="AA360" s="33"/>
      <c r="AC360" s="31"/>
      <c r="AD360" s="31"/>
      <c r="BF360" s="12" t="s">
        <v>0</v>
      </c>
    </row>
    <row r="361" spans="1:58">
      <c r="A361" s="3" t="str">
        <f t="shared" si="59"/>
        <v>|テキスト|&gt;|&gt;|&gt;|&gt;|ジェム4個を起動する：製造2を行い、飛行を持つ1/1の飛行機械・トークンを1体召喚する。|</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ジェム4個を起動する：製造2を行い、飛行を持つ1/1の飛行機械・トークンを1体召喚する。</v>
      </c>
      <c r="O361" s="3" t="s">
        <v>83</v>
      </c>
      <c r="Q361" s="17" t="s">
        <v>27</v>
      </c>
      <c r="R361" s="13" t="str">
        <f>INDEX(BE:BE,W356+1)</f>
        <v>Activate 4: Fabricate 2 and Summon 1 1/1 Thopter token with Flying.</v>
      </c>
      <c r="S361" s="14" t="s">
        <v>324</v>
      </c>
      <c r="T361" s="13" t="str">
        <f>IF(X361="","",X361&amp;IF(Y361="",""," "&amp;Y361)&amp;IF(Z361="",""," "&amp;Z361)&amp;IF(AA361="",""," "&amp;AA361))</f>
        <v/>
      </c>
      <c r="U361" s="14"/>
      <c r="V361" s="15"/>
      <c r="W361" s="19" t="s">
        <v>116</v>
      </c>
      <c r="X361" s="12" t="str">
        <f t="shared" ref="X361:AA361" si="65">IF(ISERROR(IF(LEN(X360)&gt;1,X360,VLOOKUP(X359,$AC:$AD,2,FALSE))),"",IF(LEN(X360)&gt;1,X360,VLOOKUP(X359,$AC:$AD,2,FALSE)))</f>
        <v/>
      </c>
      <c r="Y361" s="12" t="str">
        <f t="shared" si="65"/>
        <v/>
      </c>
      <c r="Z361" s="12" t="str">
        <f t="shared" si="65"/>
        <v/>
      </c>
      <c r="AA361" s="12" t="str">
        <f t="shared" si="65"/>
        <v> </v>
      </c>
      <c r="AC361" s="31"/>
      <c r="AD361" s="31"/>
      <c r="BF361" s="12" t="s">
        <v>0</v>
      </c>
    </row>
    <row r="362" spans="1:58">
      <c r="A362" s="3" t="str">
        <f t="shared" si="59"/>
        <v>|英テキスト|&gt;|&gt;|&gt;|&gt;|Activate 4: Fabricate 2 and Summon 1 1/1 Thopter token with Flying.|</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Activate 4: Fabricate 2 and Summon 1 1/1 Thopter token with Flying.</v>
      </c>
      <c r="O362" s="3" t="s">
        <v>83</v>
      </c>
      <c r="Q362" s="12" t="s">
        <v>18</v>
      </c>
      <c r="R362" s="13" t="str">
        <f>IF(INDEX(AX:AX,W356+1)="",0,INDEX(AX:AX,W356+1)&amp;"/"&amp;INDEX(AY:AY,W356+1))</f>
        <v>2/2</v>
      </c>
      <c r="S362" s="14"/>
      <c r="T362" s="14"/>
      <c r="U362" s="14"/>
      <c r="V362" s="15"/>
      <c r="W362" s="19"/>
      <c r="X362" s="12"/>
      <c r="Y362" s="31"/>
      <c r="Z362" s="31"/>
      <c r="AA362" s="32"/>
      <c r="AC362" s="31"/>
      <c r="AD362" s="31"/>
      <c r="BF362" s="12" t="s">
        <v>0</v>
      </c>
    </row>
    <row r="363" spans="1:58">
      <c r="A363" s="3" t="str">
        <f t="shared" si="59"/>
        <v>|PT|&gt;|2/2|シールド数|&gt;||</v>
      </c>
      <c r="B363" s="3" t="s">
        <v>0</v>
      </c>
      <c r="C363" s="3" t="s">
        <v>83</v>
      </c>
      <c r="D363" s="3" t="s">
        <v>18</v>
      </c>
      <c r="E363" s="3" t="s">
        <v>83</v>
      </c>
      <c r="F363" s="3" t="s">
        <v>115</v>
      </c>
      <c r="G363" s="3" t="s">
        <v>83</v>
      </c>
      <c r="H363" s="3" t="str">
        <f>IF(R362=0,"",R362)</f>
        <v>2/2</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*新緑の機械巨人/Verdurous Gearhulk</v>
      </c>
      <c r="B370" s="3" t="s">
        <v>0</v>
      </c>
      <c r="C370" s="3" t="str">
        <f>"*"&amp;R370&amp;"/"&amp;T370</f>
        <v>*新緑の機械巨人/Verdurous Gearhulk</v>
      </c>
      <c r="Q370" s="12" t="s">
        <v>9</v>
      </c>
      <c r="R370" s="13" t="str">
        <f>INDEX(AJ:AJ,W369+1)</f>
        <v>新緑の機械巨人</v>
      </c>
      <c r="S370" s="14" t="s">
        <v>10</v>
      </c>
      <c r="T370" s="13" t="str">
        <f>INDEX(AK:AK,W369+1)</f>
        <v>Verdurous Gearhulk</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緑</v>
      </c>
      <c r="S371" s="18" t="s">
        <v>7</v>
      </c>
      <c r="T371" s="13" t="str">
        <f>INDEX(AG:AG,W369+1)</f>
        <v>神話レア</v>
      </c>
      <c r="U371" s="18" t="s">
        <v>8</v>
      </c>
      <c r="V371" s="13">
        <f>INDEX(AI:AI,W369+1)</f>
        <v>22</v>
      </c>
      <c r="W371" s="19"/>
      <c r="X371" s="13" t="str">
        <f>INDEX(AQ:AQ,W369+1)</f>
        <v>トランプル ディフェンダー</v>
      </c>
      <c r="Y371" s="31"/>
      <c r="Z371" s="31"/>
      <c r="AA371" s="32"/>
      <c r="AC371" s="14"/>
      <c r="AD371" s="14"/>
      <c r="BF371" s="12" t="s">
        <v>0</v>
      </c>
    </row>
    <row r="372" spans="1:58">
      <c r="A372" s="3" t="str">
        <f t="shared" si="59"/>
        <v>|色|緑|レアリティ|神話レア|マナコスト|22|</v>
      </c>
      <c r="B372" s="3" t="s">
        <v>0</v>
      </c>
      <c r="C372" s="3" t="s">
        <v>83</v>
      </c>
      <c r="D372" s="7" t="s">
        <v>6</v>
      </c>
      <c r="E372" s="3" t="s">
        <v>83</v>
      </c>
      <c r="F372" s="3" t="str">
        <f>IF(R371=0,"",R371)</f>
        <v>緑</v>
      </c>
      <c r="G372" s="3" t="s">
        <v>83</v>
      </c>
      <c r="H372" s="7" t="s">
        <v>92</v>
      </c>
      <c r="I372" s="3" t="s">
        <v>83</v>
      </c>
      <c r="J372" s="3" t="str">
        <f>IF(T371=0,"",T371)</f>
        <v>神話レア</v>
      </c>
      <c r="K372" s="3" t="s">
        <v>83</v>
      </c>
      <c r="L372" s="7" t="s">
        <v>93</v>
      </c>
      <c r="M372" s="3" t="s">
        <v>83</v>
      </c>
      <c r="N372" s="3">
        <f>IF(V371=0,"",V371)</f>
        <v>22</v>
      </c>
      <c r="O372" s="3" t="s">
        <v>83</v>
      </c>
      <c r="Q372" s="12" t="s">
        <v>11</v>
      </c>
      <c r="R372" s="13" t="str">
        <f>INDEX(AL:AL,W369+1)</f>
        <v>クリーチャー</v>
      </c>
      <c r="S372" s="18" t="s">
        <v>94</v>
      </c>
      <c r="T372" s="13" t="str">
        <f>INDEX(AN:AN,W369+1)</f>
        <v>構築物</v>
      </c>
      <c r="U372" s="13">
        <f>INDEX(AO:AO,W369+1)</f>
        <v>0</v>
      </c>
      <c r="V372" s="13">
        <f>INDEX(AP:AP,W369+1)</f>
        <v>0</v>
      </c>
      <c r="W372" s="19"/>
      <c r="X372" s="13" t="str">
        <f>INDEX(AZ:AZ,W369+1)</f>
        <v>トラ</v>
      </c>
      <c r="Y372" s="13" t="str">
        <f>INDEX(BA:BA,W369+1)</f>
        <v>ディ</v>
      </c>
      <c r="Z372" s="13" t="str">
        <f>INDEX(BB:BB,W369+1)</f>
        <v/>
      </c>
      <c r="AA372" s="13">
        <f>INDEX(BC:BC,W369+1)</f>
        <v>0</v>
      </c>
      <c r="AC372" s="31"/>
      <c r="AD372" s="31"/>
      <c r="BF372" s="12" t="s">
        <v>0</v>
      </c>
    </row>
    <row r="373" spans="1:58">
      <c r="A373" s="3" t="str">
        <f t="shared" si="59"/>
        <v>|種別|クリーチャー|サブタイプ|構築物|||</v>
      </c>
      <c r="B373" s="3" t="s">
        <v>0</v>
      </c>
      <c r="C373" s="3" t="s">
        <v>83</v>
      </c>
      <c r="D373" s="7" t="s">
        <v>11</v>
      </c>
      <c r="E373" s="3" t="s">
        <v>83</v>
      </c>
      <c r="F373" s="3" t="str">
        <f>IF(R372=0,"",R372)</f>
        <v>クリーチャー</v>
      </c>
      <c r="G373" s="3" t="s">
        <v>83</v>
      </c>
      <c r="H373" s="7" t="s">
        <v>104</v>
      </c>
      <c r="I373" s="3" t="s">
        <v>83</v>
      </c>
      <c r="J373" s="3" t="str">
        <f>IF(T372=0,"",T372)</f>
        <v>構築物</v>
      </c>
      <c r="K373" s="3" t="s">
        <v>83</v>
      </c>
      <c r="L373" s="3" t="str">
        <f>IF(U372=0,"",U372)</f>
        <v/>
      </c>
      <c r="M373" s="3" t="s">
        <v>83</v>
      </c>
      <c r="N373" s="3" t="str">
        <f>IF(V372=0,"",V372)</f>
        <v/>
      </c>
      <c r="O373" s="3" t="s">
        <v>83</v>
      </c>
      <c r="Q373" s="12" t="s">
        <v>105</v>
      </c>
      <c r="R373" s="13" t="str">
        <f>INDEX(BD:BD,W369+1)</f>
        <v>トランプル ディフェンダー&amp;br;このクリーチャーが戦場に出たとき、あなたの他のクリーチャーは+4/+4の修整を受ける。</v>
      </c>
      <c r="S373" s="14"/>
      <c r="T373" s="14"/>
      <c r="U373" s="14"/>
      <c r="V373" s="15"/>
      <c r="W373" s="19"/>
      <c r="X373" s="11"/>
      <c r="Y373" s="11"/>
      <c r="Z373" s="11"/>
      <c r="AA373" s="33"/>
      <c r="AC373" s="31"/>
      <c r="AD373" s="31"/>
      <c r="BF373" s="12" t="s">
        <v>0</v>
      </c>
    </row>
    <row r="374" spans="1:58">
      <c r="A374" s="3" t="str">
        <f t="shared" si="59"/>
        <v>|テキスト|&gt;|&gt;|&gt;|&gt;|トランプル ディフェンダー&amp;br;このクリーチャーが戦場に出たとき、あなたの他のクリーチャーは+4/+4の修整を受ける。|</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トランプル ディフェンダー&amp;br;このクリーチャーが戦場に出たとき、あなたの他のクリーチャーは+4/+4の修整を受ける。</v>
      </c>
      <c r="O374" s="3" t="s">
        <v>83</v>
      </c>
      <c r="Q374" s="17" t="s">
        <v>27</v>
      </c>
      <c r="R374" s="13" t="str">
        <f>INDEX(BE:BE,W369+1)</f>
        <v>When this creature enters the battlefield, your other creatures get +4/+4.</v>
      </c>
      <c r="S374" s="14" t="s">
        <v>324</v>
      </c>
      <c r="T374" s="13" t="str">
        <f>IF(X374="","",X374&amp;IF(Y374="",""," "&amp;Y374)&amp;IF(Z374="",""," "&amp;Z374)&amp;IF(AA374="",""," "&amp;AA374))</f>
        <v>Trample Defender  </v>
      </c>
      <c r="U374" s="14"/>
      <c r="V374" s="15"/>
      <c r="W374" s="19" t="s">
        <v>116</v>
      </c>
      <c r="X374" s="12" t="str">
        <f t="shared" ref="X374:AA374" si="67">IF(ISERROR(IF(LEN(X373)&gt;1,X373,VLOOKUP(X372,$AC:$AD,2,FALSE))),"",IF(LEN(X373)&gt;1,X373,VLOOKUP(X372,$AC:$AD,2,FALSE)))</f>
        <v>Trample</v>
      </c>
      <c r="Y374" s="12" t="str">
        <f t="shared" si="67"/>
        <v>Defender</v>
      </c>
      <c r="Z374" s="12" t="str">
        <f t="shared" si="67"/>
        <v/>
      </c>
      <c r="AA374" s="12" t="str">
        <f t="shared" si="67"/>
        <v> </v>
      </c>
      <c r="AC374" s="31"/>
      <c r="AD374" s="31"/>
      <c r="BF374" s="12" t="s">
        <v>0</v>
      </c>
    </row>
    <row r="375" spans="1:58">
      <c r="A375" s="3" t="str">
        <f t="shared" si="59"/>
        <v>|英テキスト|&gt;|&gt;|&gt;|&gt;|Trample Defender  &amp;br;When this creature enters the battlefield, your other creatures get +4/+4.|</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Trample Defender  &amp;br;When this creature enters the battlefield, your other creatures get +4/+4.</v>
      </c>
      <c r="O375" s="3" t="s">
        <v>83</v>
      </c>
      <c r="Q375" s="12" t="s">
        <v>18</v>
      </c>
      <c r="R375" s="13" t="str">
        <f>IF(INDEX(AX:AX,W369+1)="",0,INDEX(AX:AX,W369+1)&amp;"/"&amp;INDEX(AY:AY,W369+1))</f>
        <v>8/8</v>
      </c>
      <c r="S375" s="14"/>
      <c r="T375" s="14"/>
      <c r="U375" s="14"/>
      <c r="V375" s="15"/>
      <c r="W375" s="19"/>
      <c r="X375" s="12"/>
      <c r="Y375" s="31"/>
      <c r="Z375" s="31"/>
      <c r="AA375" s="32"/>
      <c r="AC375" s="31"/>
      <c r="AD375" s="31"/>
      <c r="BF375" s="12" t="s">
        <v>0</v>
      </c>
    </row>
    <row r="376" spans="1:58">
      <c r="A376" s="3" t="str">
        <f t="shared" si="59"/>
        <v>|PT|&gt;|8/8|シールド数|&gt;||</v>
      </c>
      <c r="B376" s="3" t="s">
        <v>0</v>
      </c>
      <c r="C376" s="3" t="s">
        <v>83</v>
      </c>
      <c r="D376" s="3" t="s">
        <v>18</v>
      </c>
      <c r="E376" s="3" t="s">
        <v>83</v>
      </c>
      <c r="F376" s="3" t="s">
        <v>115</v>
      </c>
      <c r="G376" s="3" t="s">
        <v>83</v>
      </c>
      <c r="H376" s="3" t="str">
        <f>IF(R375=0,"",R375)</f>
        <v>8/8</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緑</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59"/>
        <v>|色|緑|レアリティ||マナコスト||</v>
      </c>
      <c r="B385" s="3" t="s">
        <v>0</v>
      </c>
      <c r="C385" s="3" t="s">
        <v>83</v>
      </c>
      <c r="D385" s="7" t="s">
        <v>6</v>
      </c>
      <c r="E385" s="3" t="s">
        <v>83</v>
      </c>
      <c r="F385" s="3" t="str">
        <f>IF(R384=0,"",R384)</f>
        <v>緑</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59"/>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59"/>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緑</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0"/>
        <v>|色|緑|レアリティ||マナコスト||</v>
      </c>
      <c r="B398" s="3" t="s">
        <v>0</v>
      </c>
      <c r="C398" s="3" t="s">
        <v>83</v>
      </c>
      <c r="D398" s="7" t="s">
        <v>6</v>
      </c>
      <c r="E398" s="3" t="s">
        <v>83</v>
      </c>
      <c r="F398" s="3" t="str">
        <f>IF(R397=0,"",R397)</f>
        <v>緑</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0"/>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0"/>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緑</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0"/>
        <v>|色|緑|レアリティ||マナコスト||</v>
      </c>
      <c r="B411" s="3" t="s">
        <v>0</v>
      </c>
      <c r="C411" s="3" t="s">
        <v>83</v>
      </c>
      <c r="D411" s="7" t="s">
        <v>6</v>
      </c>
      <c r="E411" s="3" t="s">
        <v>83</v>
      </c>
      <c r="F411" s="3" t="str">
        <f>IF(R410=0,"",R410)</f>
        <v>緑</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0"/>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0"/>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4">IF(ISERROR(IF(LEN(X412)&gt;1,X412,VLOOKUP(X411,$AC:$AD,2,FALSE))),"",IF(LEN(X412)&gt;1,X412,VLOOKUP(X411,$AC:$AD,2,FALSE)))</f>
        <v/>
      </c>
      <c r="Y413" s="12" t="str">
        <f t="shared" si="74"/>
        <v/>
      </c>
      <c r="Z413" s="12" t="str">
        <f t="shared" si="74"/>
        <v/>
      </c>
      <c r="AA413" s="12" t="str">
        <f t="shared" si="74"/>
        <v> </v>
      </c>
      <c r="AC413" s="31"/>
      <c r="AD413" s="31"/>
      <c r="BF413" s="12" t="s">
        <v>0</v>
      </c>
    </row>
    <row r="414" spans="1:58">
      <c r="A414" s="3" t="str">
        <f t="shared" si="70"/>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0"/>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緑</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0"/>
        <v>|色|緑|レアリティ||マナコスト||</v>
      </c>
      <c r="B424" s="3" t="s">
        <v>0</v>
      </c>
      <c r="C424" s="3" t="s">
        <v>83</v>
      </c>
      <c r="D424" s="7" t="s">
        <v>6</v>
      </c>
      <c r="E424" s="3" t="s">
        <v>83</v>
      </c>
      <c r="F424" s="3" t="str">
        <f>IF(R423=0,"",R423)</f>
        <v>緑</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0"/>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0"/>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6">IF(ISERROR(IF(LEN(X425)&gt;1,X425,VLOOKUP(X424,$AC:$AD,2,FALSE))),"",IF(LEN(X425)&gt;1,X425,VLOOKUP(X424,$AC:$AD,2,FALSE)))</f>
        <v/>
      </c>
      <c r="Y426" s="12" t="str">
        <f t="shared" si="76"/>
        <v/>
      </c>
      <c r="Z426" s="12" t="str">
        <f t="shared" si="76"/>
        <v/>
      </c>
      <c r="AA426" s="12" t="str">
        <f t="shared" si="76"/>
        <v> </v>
      </c>
      <c r="AC426" s="31"/>
      <c r="AD426" s="31"/>
      <c r="BF426" s="12" t="s">
        <v>0</v>
      </c>
    </row>
    <row r="427" spans="1:58">
      <c r="A427" s="3" t="str">
        <f t="shared" si="70"/>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0"/>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緑</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0"/>
        <v>|色|緑|レアリティ||マナコスト||</v>
      </c>
      <c r="B437" s="3" t="s">
        <v>0</v>
      </c>
      <c r="C437" s="3" t="s">
        <v>83</v>
      </c>
      <c r="D437" s="7" t="s">
        <v>6</v>
      </c>
      <c r="E437" s="3" t="s">
        <v>83</v>
      </c>
      <c r="F437" s="3" t="str">
        <f>IF(R436=0,"",R436)</f>
        <v>緑</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0"/>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0"/>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78">IF(ISERROR(IF(LEN(X438)&gt;1,X438,VLOOKUP(X437,$AC:$AD,2,FALSE))),"",IF(LEN(X438)&gt;1,X438,VLOOKUP(X437,$AC:$AD,2,FALSE)))</f>
        <v/>
      </c>
      <c r="Y439" s="12" t="str">
        <f t="shared" si="78"/>
        <v/>
      </c>
      <c r="Z439" s="12" t="str">
        <f t="shared" si="78"/>
        <v/>
      </c>
      <c r="AA439" s="12" t="str">
        <f t="shared" si="78"/>
        <v> </v>
      </c>
      <c r="AC439" s="31"/>
      <c r="AD439" s="31"/>
      <c r="BF439" s="12" t="s">
        <v>0</v>
      </c>
    </row>
    <row r="440" spans="1:58">
      <c r="A440" s="3" t="str">
        <f t="shared" si="70"/>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0"/>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緑</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0"/>
        <v>|色|緑|レアリティ||マナコスト||</v>
      </c>
      <c r="B450" s="3" t="s">
        <v>0</v>
      </c>
      <c r="C450" s="3" t="s">
        <v>83</v>
      </c>
      <c r="D450" s="7" t="s">
        <v>6</v>
      </c>
      <c r="E450" s="3" t="s">
        <v>83</v>
      </c>
      <c r="F450" s="3" t="str">
        <f>IF(R449=0,"",R449)</f>
        <v>緑</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0"/>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0"/>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0">IF(ISERROR(IF(LEN(X451)&gt;1,X451,VLOOKUP(X450,$AC:$AD,2,FALSE))),"",IF(LEN(X451)&gt;1,X451,VLOOKUP(X450,$AC:$AD,2,FALSE)))</f>
        <v/>
      </c>
      <c r="Y452" s="12" t="str">
        <f t="shared" si="80"/>
        <v/>
      </c>
      <c r="Z452" s="12" t="str">
        <f t="shared" si="80"/>
        <v/>
      </c>
      <c r="AA452" s="12" t="str">
        <f t="shared" si="80"/>
        <v> </v>
      </c>
      <c r="AC452" s="31"/>
      <c r="AD452" s="31"/>
      <c r="BF452" s="12" t="s">
        <v>0</v>
      </c>
    </row>
    <row r="453" spans="1:58">
      <c r="A453" s="3" t="str">
        <f t="shared" si="70"/>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緑</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1"/>
        <v>|色|緑|レアリティ||マナコスト||</v>
      </c>
      <c r="B463" s="3" t="s">
        <v>0</v>
      </c>
      <c r="C463" s="3" t="s">
        <v>83</v>
      </c>
      <c r="D463" s="7" t="s">
        <v>6</v>
      </c>
      <c r="E463" s="3" t="s">
        <v>83</v>
      </c>
      <c r="F463" s="3" t="str">
        <f>IF(R462=0,"",R462)</f>
        <v>緑</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1"/>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1"/>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3">IF(ISERROR(IF(LEN(X464)&gt;1,X464,VLOOKUP(X463,$AC:$AD,2,FALSE))),"",IF(LEN(X464)&gt;1,X464,VLOOKUP(X463,$AC:$AD,2,FALSE)))</f>
        <v/>
      </c>
      <c r="Y465" s="12" t="str">
        <f t="shared" si="83"/>
        <v/>
      </c>
      <c r="Z465" s="12" t="str">
        <f t="shared" si="83"/>
        <v/>
      </c>
      <c r="AA465" s="12" t="str">
        <f t="shared" si="83"/>
        <v> </v>
      </c>
      <c r="AC465" s="31"/>
      <c r="AD465" s="31"/>
      <c r="BF465" s="12" t="s">
        <v>0</v>
      </c>
    </row>
    <row r="466" spans="1:58">
      <c r="A466" s="3" t="str">
        <f t="shared" si="81"/>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1"/>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緑</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1"/>
        <v>|色|緑|レアリティ||マナコスト||</v>
      </c>
      <c r="B476" s="3" t="s">
        <v>0</v>
      </c>
      <c r="C476" s="3" t="s">
        <v>83</v>
      </c>
      <c r="D476" s="7" t="s">
        <v>6</v>
      </c>
      <c r="E476" s="3" t="s">
        <v>83</v>
      </c>
      <c r="F476" s="3" t="str">
        <f>IF(R475=0,"",R475)</f>
        <v>緑</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1"/>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1"/>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1"/>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緑</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1"/>
        <v>|色|緑|レアリティ||マナコスト||</v>
      </c>
      <c r="B489" s="3" t="s">
        <v>0</v>
      </c>
      <c r="C489" s="3" t="s">
        <v>83</v>
      </c>
      <c r="D489" s="7" t="s">
        <v>6</v>
      </c>
      <c r="E489" s="3" t="s">
        <v>83</v>
      </c>
      <c r="F489" s="3" t="str">
        <f>IF(R488=0,"",R488)</f>
        <v>緑</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1"/>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1"/>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87">IF(ISERROR(IF(LEN(X490)&gt;1,X490,VLOOKUP(X489,$AC:$AD,2,FALSE))),"",IF(LEN(X490)&gt;1,X490,VLOOKUP(X489,$AC:$AD,2,FALSE)))</f>
        <v/>
      </c>
      <c r="Y491" s="12" t="str">
        <f t="shared" si="87"/>
        <v/>
      </c>
      <c r="Z491" s="12" t="str">
        <f t="shared" si="87"/>
        <v/>
      </c>
      <c r="AA491" s="12" t="str">
        <f t="shared" si="87"/>
        <v> </v>
      </c>
      <c r="AC491" s="31"/>
      <c r="AD491" s="31"/>
      <c r="BF491" s="12" t="s">
        <v>0</v>
      </c>
    </row>
    <row r="492" spans="1:58">
      <c r="A492" s="3" t="str">
        <f t="shared" si="81"/>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1"/>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緑</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1"/>
        <v>|色|緑|レアリティ||マナコスト||</v>
      </c>
      <c r="B502" s="3" t="s">
        <v>0</v>
      </c>
      <c r="C502" s="3" t="s">
        <v>83</v>
      </c>
      <c r="D502" s="7" t="s">
        <v>6</v>
      </c>
      <c r="E502" s="3" t="s">
        <v>83</v>
      </c>
      <c r="F502" s="3" t="str">
        <f>IF(R501=0,"",R501)</f>
        <v>緑</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1"/>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1"/>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1"/>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緑</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1"/>
        <v>|色|緑|レアリティ||マナコスト||</v>
      </c>
      <c r="B515" s="3" t="s">
        <v>0</v>
      </c>
      <c r="C515" s="3" t="s">
        <v>83</v>
      </c>
      <c r="D515" s="7" t="s">
        <v>6</v>
      </c>
      <c r="E515" s="3" t="s">
        <v>83</v>
      </c>
      <c r="F515" s="3" t="str">
        <f>IF(R514=0,"",R514)</f>
        <v>緑</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1"/>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1"/>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2"/>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緑</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2"/>
        <v>|色|緑|レアリティ||マナコスト||</v>
      </c>
      <c r="B528" s="3" t="s">
        <v>0</v>
      </c>
      <c r="C528" s="3" t="s">
        <v>83</v>
      </c>
      <c r="D528" s="7" t="s">
        <v>6</v>
      </c>
      <c r="E528" s="3" t="s">
        <v>83</v>
      </c>
      <c r="F528" s="3" t="str">
        <f>IF(R527=0,"",R527)</f>
        <v>緑</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2"/>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2"/>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緑</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2"/>
        <v>|色|緑|レアリティ||マナコスト||</v>
      </c>
      <c r="B541" s="3" t="s">
        <v>0</v>
      </c>
      <c r="C541" s="3" t="s">
        <v>83</v>
      </c>
      <c r="D541" s="7" t="s">
        <v>6</v>
      </c>
      <c r="E541" s="3" t="s">
        <v>83</v>
      </c>
      <c r="F541" s="3" t="str">
        <f>IF(R540=0,"",R540)</f>
        <v>緑</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2"/>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2"/>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6">IF(ISERROR(IF(LEN(X542)&gt;1,X542,VLOOKUP(X541,$AC:$AD,2,FALSE))),"",IF(LEN(X542)&gt;1,X542,VLOOKUP(X541,$AC:$AD,2,FALSE)))</f>
        <v/>
      </c>
      <c r="Y543" s="12" t="str">
        <f t="shared" si="96"/>
        <v/>
      </c>
      <c r="Z543" s="12" t="str">
        <f t="shared" si="96"/>
        <v/>
      </c>
      <c r="AA543" s="12" t="str">
        <f t="shared" si="96"/>
        <v> </v>
      </c>
      <c r="AC543" s="31"/>
      <c r="AD543" s="31"/>
      <c r="BF543" s="12" t="s">
        <v>0</v>
      </c>
    </row>
    <row r="544" spans="1:58">
      <c r="A544" s="3" t="str">
        <f t="shared" si="92"/>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2"/>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緑</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2"/>
        <v>|色|緑|レアリティ||マナコスト||</v>
      </c>
      <c r="B554" s="3" t="s">
        <v>0</v>
      </c>
      <c r="C554" s="3" t="s">
        <v>83</v>
      </c>
      <c r="D554" s="7" t="s">
        <v>6</v>
      </c>
      <c r="E554" s="3" t="s">
        <v>83</v>
      </c>
      <c r="F554" s="3" t="str">
        <f>IF(R553=0,"",R553)</f>
        <v>緑</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2"/>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2"/>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2"/>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緑</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2"/>
        <v>|色|緑|レアリティ||マナコスト||</v>
      </c>
      <c r="B567" s="3" t="s">
        <v>0</v>
      </c>
      <c r="C567" s="3" t="s">
        <v>83</v>
      </c>
      <c r="D567" s="7" t="s">
        <v>6</v>
      </c>
      <c r="E567" s="3" t="s">
        <v>83</v>
      </c>
      <c r="F567" s="3" t="str">
        <f>IF(R566=0,"",R566)</f>
        <v>緑</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2"/>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2"/>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緑</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|色|緑|レアリティ||マナコスト||</v>
      </c>
      <c r="B580" s="3" t="s">
        <v>0</v>
      </c>
      <c r="C580" s="3" t="s">
        <v>83</v>
      </c>
      <c r="D580" s="7" t="s">
        <v>6</v>
      </c>
      <c r="E580" s="3" t="s">
        <v>83</v>
      </c>
      <c r="F580" s="3" t="str">
        <f>IF(R579=0,"",R579)</f>
        <v>緑</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緑</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|色|緑|レアリティ||マナコスト||</v>
      </c>
      <c r="B593" s="3" t="s">
        <v>0</v>
      </c>
      <c r="C593" s="3" t="s">
        <v>83</v>
      </c>
      <c r="D593" s="7" t="s">
        <v>6</v>
      </c>
      <c r="E593" s="3" t="s">
        <v>83</v>
      </c>
      <c r="F593" s="3" t="str">
        <f>IF(R592=0,"",R592)</f>
        <v>緑</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緑</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|色|緑|レアリティ||マナコスト||</v>
      </c>
      <c r="B606" s="3" t="s">
        <v>0</v>
      </c>
      <c r="C606" s="3" t="s">
        <v>83</v>
      </c>
      <c r="D606" s="7" t="s">
        <v>6</v>
      </c>
      <c r="E606" s="3" t="s">
        <v>83</v>
      </c>
      <c r="F606" s="3" t="str">
        <f>IF(R605=0,"",R605)</f>
        <v>緑</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緑</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|色|緑|レアリティ||マナコスト||</v>
      </c>
      <c r="B619" s="3" t="s">
        <v>0</v>
      </c>
      <c r="C619" s="3" t="s">
        <v>83</v>
      </c>
      <c r="D619" s="7" t="s">
        <v>6</v>
      </c>
      <c r="E619" s="3" t="s">
        <v>83</v>
      </c>
      <c r="F619" s="3" t="str">
        <f>IF(R618=0,"",R618)</f>
        <v>緑</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緑</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|色|緑|レアリティ||マナコスト||</v>
      </c>
      <c r="B632" s="3" t="s">
        <v>0</v>
      </c>
      <c r="C632" s="3" t="s">
        <v>83</v>
      </c>
      <c r="D632" s="7" t="s">
        <v>6</v>
      </c>
      <c r="E632" s="3" t="s">
        <v>83</v>
      </c>
      <c r="F632" s="3" t="str">
        <f>IF(R631=0,"",R631)</f>
        <v>緑</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緑</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|色|緑|レアリティ||マナコスト||</v>
      </c>
      <c r="B645" s="3" t="s">
        <v>0</v>
      </c>
      <c r="C645" s="3" t="s">
        <v>83</v>
      </c>
      <c r="D645" s="7" t="s">
        <v>6</v>
      </c>
      <c r="E645" s="3" t="s">
        <v>83</v>
      </c>
      <c r="F645" s="3" t="str">
        <f>IF(R644=0,"",R644)</f>
        <v>緑</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129" workbookViewId="0">
      <selection activeCell="A6" sqref="A6:A160"/>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85</v>
      </c>
      <c r="AG2" s="4" t="s">
        <v>55</v>
      </c>
      <c r="AH2" s="4"/>
      <c r="AI2" s="4">
        <v>13</v>
      </c>
      <c r="AJ2" s="4" t="s">
        <v>779</v>
      </c>
      <c r="AK2" s="4" t="s">
        <v>252</v>
      </c>
      <c r="AL2" s="4" t="s">
        <v>34</v>
      </c>
      <c r="AM2" s="4"/>
      <c r="AN2" s="4" t="s">
        <v>69</v>
      </c>
      <c r="AO2" s="4" t="s">
        <v>743</v>
      </c>
      <c r="AP2" s="4"/>
      <c r="AQ2" s="4" t="s">
        <v>50</v>
      </c>
      <c r="AR2" s="4" t="s">
        <v>780</v>
      </c>
      <c r="AS2" s="4"/>
      <c r="AT2" s="40">
        <v>42829</v>
      </c>
      <c r="AU2" s="4"/>
      <c r="AV2" s="4"/>
      <c r="AW2" s="4"/>
      <c r="AX2" s="4">
        <v>4</v>
      </c>
      <c r="AY2" s="4">
        <v>4</v>
      </c>
      <c r="AZ2" s="4" t="str">
        <f t="shared" ref="AZ2:AZ51" si="0">LEFT(AQ2,2)</f>
        <v>飛行</v>
      </c>
      <c r="BA2" s="4" t="str">
        <f t="shared" ref="BA2:BA51" si="1">IF(ISERROR(FIND(" ",AQ2)),"",MID(AQ2,FIND(" ",AQ2)+1,2))</f>
        <v/>
      </c>
      <c r="BB2" s="4" t="str">
        <f t="shared" ref="BB2:BB51" si="2">IF(LEN(BA2)&gt;1,IF(ISERROR(FIND(" ",AQ2,FIND(" ",AQ2)+1)),"",MID(AQ2,FIND(" ",AQ2)+4,2)),"")</f>
        <v/>
      </c>
      <c r="BC2" s="4"/>
      <c r="BD2" s="4" t="str">
        <f t="shared" ref="BD2:BD51" si="3">IF(AQ2="","",AQ2&amp;IF(AR2="","","&amp;br;"&amp;AR2)&amp;IF(AS2="","","&amp;br;"&amp;AS2))</f>
        <v>飛行&amp;br;このクリーチャーが戦場に出たとき、あなたは2点のライフを得て、カードを1枚引く。</v>
      </c>
      <c r="BE2" s="33" t="str">
        <f>IF(AK2="","",VLOOKUP(AK2,BH:BJ,3,FALSE))</f>
        <v>When this creature enters the battlefield, you gain 2 life and you draw 1 cards.</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95</v>
      </c>
      <c r="AG3" s="4" t="s">
        <v>55</v>
      </c>
      <c r="AH3" s="4"/>
      <c r="AI3" s="4">
        <v>12</v>
      </c>
      <c r="AJ3" s="4" t="s">
        <v>781</v>
      </c>
      <c r="AK3" s="4" t="s">
        <v>261</v>
      </c>
      <c r="AL3" s="4" t="s">
        <v>34</v>
      </c>
      <c r="AM3" s="4"/>
      <c r="AN3" s="4" t="s">
        <v>588</v>
      </c>
      <c r="AO3" s="4" t="s">
        <v>520</v>
      </c>
      <c r="AP3" s="4"/>
      <c r="AQ3" s="4" t="s">
        <v>45</v>
      </c>
      <c r="AR3" s="4" t="s">
        <v>782</v>
      </c>
      <c r="AS3" s="4"/>
      <c r="AT3" s="40">
        <v>42771</v>
      </c>
      <c r="AU3" s="4"/>
      <c r="AV3" s="4"/>
      <c r="AW3" s="4"/>
      <c r="AX3" s="4">
        <v>2</v>
      </c>
      <c r="AY3" s="4">
        <v>5</v>
      </c>
      <c r="AZ3" s="4" t="str">
        <f t="shared" si="0"/>
        <v>絆魂</v>
      </c>
      <c r="BA3" s="4" t="str">
        <f t="shared" si="1"/>
        <v/>
      </c>
      <c r="BB3" s="4" t="str">
        <f t="shared" si="2"/>
        <v/>
      </c>
      <c r="BC3" s="4"/>
      <c r="BD3" s="4" t="str">
        <f t="shared" si="3"/>
        <v>絆魂&amp;br;あなたが無色のサポートを唱えたとき、あなたはカードを1枚引く。</v>
      </c>
      <c r="BE3" s="33" t="str">
        <f>IF(AK3="","",VLOOKUP(AK3,BH:BJ,3,FALSE))</f>
        <v>When you cast a colorless support, you draw 1 card.</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171</v>
      </c>
      <c r="AG4" s="4" t="s">
        <v>55</v>
      </c>
      <c r="AH4" s="4"/>
      <c r="AI4" s="4">
        <v>16</v>
      </c>
      <c r="AJ4" s="4" t="s">
        <v>783</v>
      </c>
      <c r="AK4" s="4" t="s">
        <v>298</v>
      </c>
      <c r="AL4" s="4" t="s">
        <v>34</v>
      </c>
      <c r="AM4" s="4"/>
      <c r="AN4" s="4" t="s">
        <v>519</v>
      </c>
      <c r="AO4" s="4" t="s">
        <v>743</v>
      </c>
      <c r="AP4" s="4"/>
      <c r="AQ4" s="4" t="s">
        <v>784</v>
      </c>
      <c r="AR4" s="4" t="s">
        <v>785</v>
      </c>
      <c r="AS4" s="4"/>
      <c r="AT4" s="40">
        <v>42798</v>
      </c>
      <c r="AU4" s="4"/>
      <c r="AV4" s="4"/>
      <c r="AW4" s="4"/>
      <c r="AX4" s="4">
        <v>3</v>
      </c>
      <c r="AY4" s="4">
        <v>4</v>
      </c>
      <c r="AZ4" s="4" t="str">
        <f t="shared" si="0"/>
        <v>飛行</v>
      </c>
      <c r="BA4" s="4" t="str">
        <f t="shared" si="1"/>
        <v>トラ</v>
      </c>
      <c r="BB4" s="4" t="str">
        <f t="shared" si="2"/>
        <v/>
      </c>
      <c r="BC4" s="4"/>
      <c r="BD4" s="4" t="str">
        <f t="shared" si="3"/>
        <v>飛行 トランプル&amp;br;このクリーチャーがプレインズウォーカーにダメージを与えたとき、エネルギー化Xを行う。Xはこのクリーチャーのパワーに等しい。</v>
      </c>
      <c r="BE4" s="33" t="str">
        <f>IF(AK4="","",VLOOKUP(AK4,BH:BJ,3,FALSE))</f>
        <v>When this creature deals damage to a Planeswalker, Energize X, where X is equal to this creature's Power.</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135</v>
      </c>
      <c r="AG5" s="4" t="s">
        <v>55</v>
      </c>
      <c r="AH5" s="4"/>
      <c r="AI5" s="4">
        <v>16</v>
      </c>
      <c r="AJ5" s="4" t="s">
        <v>786</v>
      </c>
      <c r="AK5" s="4" t="s">
        <v>437</v>
      </c>
      <c r="AL5" s="4" t="s">
        <v>34</v>
      </c>
      <c r="AM5" s="4"/>
      <c r="AN5" s="4" t="s">
        <v>69</v>
      </c>
      <c r="AO5" s="4" t="s">
        <v>36</v>
      </c>
      <c r="AP5" s="4"/>
      <c r="AQ5" s="4" t="s">
        <v>787</v>
      </c>
      <c r="AR5" s="4"/>
      <c r="AS5" s="4"/>
      <c r="AT5" s="40">
        <v>42829</v>
      </c>
      <c r="AU5" s="4"/>
      <c r="AV5" s="4"/>
      <c r="AW5" s="4"/>
      <c r="AX5" s="4">
        <v>4</v>
      </c>
      <c r="AY5" s="4">
        <v>4</v>
      </c>
      <c r="AZ5" s="4" t="str">
        <f t="shared" si="0"/>
        <v>この</v>
      </c>
      <c r="BA5" s="4" t="str">
        <f t="shared" si="1"/>
        <v/>
      </c>
      <c r="BB5" s="4" t="str">
        <f t="shared" si="2"/>
        <v/>
      </c>
      <c r="BC5" s="4"/>
      <c r="BD5" s="4" t="str">
        <f t="shared" si="3"/>
        <v>このクリーチャーが戦場に出たとき、あなたがコントロールしていて最後に破壊されたサポートをあなたの手札に戻す。</v>
      </c>
      <c r="BE5" s="33" t="str">
        <f>IF(AK5="","",VLOOKUP(AK5,BH:BJ,3,FALSE))</f>
        <v>When this creature enters the battlefield, the last support that was Destroyed that you controlled is Returned to your hand.</v>
      </c>
      <c r="BF5" s="12" t="s">
        <v>0</v>
      </c>
      <c r="BG5" s="3">
        <v>4</v>
      </c>
      <c r="BH5" s="3" t="s">
        <v>71</v>
      </c>
      <c r="BI5" s="3" t="s">
        <v>39</v>
      </c>
      <c r="BJ5" s="3" t="s">
        <v>72</v>
      </c>
    </row>
    <row r="6" spans="1:62">
      <c r="A6" s="3" t="str">
        <f t="shared" ref="A6:A69" si="4">CONCATENATE(C6,D6,E6,F6,G6,H6,I6,J6,K6,L6,M6,N6,O6,P6)</f>
        <v>*雲先案内人/Cloudblazer</v>
      </c>
      <c r="B6" s="3" t="s">
        <v>0</v>
      </c>
      <c r="C6" s="3" t="str">
        <f>"*"&amp;R6&amp;"/"&amp;T6</f>
        <v>*雲先案内人/Cloudblazer</v>
      </c>
      <c r="Q6" s="12" t="s">
        <v>9</v>
      </c>
      <c r="R6" s="13" t="str">
        <f>INDEX(AJ:AJ,W5+1)</f>
        <v>雲先案内人</v>
      </c>
      <c r="S6" s="14" t="s">
        <v>10</v>
      </c>
      <c r="T6" s="13" t="str">
        <f>INDEX(AK:AK,W5+1)</f>
        <v>Cloudblazer</v>
      </c>
      <c r="U6" s="14"/>
      <c r="V6" s="15"/>
      <c r="W6" s="16"/>
      <c r="X6" s="12"/>
      <c r="Y6" s="31"/>
      <c r="Z6" s="31"/>
      <c r="AA6" s="32"/>
      <c r="AB6" s="3" t="s">
        <v>73</v>
      </c>
      <c r="AC6" s="3" t="s">
        <v>74</v>
      </c>
      <c r="AD6" s="19" t="s">
        <v>75</v>
      </c>
      <c r="AE6" s="27">
        <v>5</v>
      </c>
      <c r="AF6" s="28" t="s">
        <v>162</v>
      </c>
      <c r="AG6" s="4" t="s">
        <v>55</v>
      </c>
      <c r="AH6" s="4"/>
      <c r="AI6" s="4">
        <v>16</v>
      </c>
      <c r="AJ6" s="4" t="s">
        <v>788</v>
      </c>
      <c r="AK6" s="4" t="s">
        <v>502</v>
      </c>
      <c r="AL6" s="4" t="s">
        <v>34</v>
      </c>
      <c r="AM6" s="4"/>
      <c r="AN6" s="4" t="s">
        <v>35</v>
      </c>
      <c r="AO6" s="4" t="s">
        <v>157</v>
      </c>
      <c r="AP6" s="4"/>
      <c r="AQ6" s="4" t="s">
        <v>789</v>
      </c>
      <c r="AR6" s="4"/>
      <c r="AS6" s="4"/>
      <c r="AT6" s="40">
        <v>42888</v>
      </c>
      <c r="AU6" s="4"/>
      <c r="AV6" s="4"/>
      <c r="AW6" s="4"/>
      <c r="AX6" s="4">
        <v>6</v>
      </c>
      <c r="AY6" s="4">
        <v>2</v>
      </c>
      <c r="AZ6" s="4" t="str">
        <f t="shared" si="0"/>
        <v>この</v>
      </c>
      <c r="BA6" s="4" t="str">
        <f t="shared" si="1"/>
        <v/>
      </c>
      <c r="BB6" s="4" t="str">
        <f t="shared" si="2"/>
        <v/>
      </c>
      <c r="BC6" s="4"/>
      <c r="BD6" s="4" t="str">
        <f t="shared" si="3"/>
        <v>このクリーチャーが戦場に出たとき、あなたはカードを1枚引き、あなたの手札の各機体は+1/+1の修整を受ける。</v>
      </c>
      <c r="BE6" s="33" t="str">
        <f>IF(AK6="","",VLOOKUP(AK6,BH:BJ,3,FALSE))</f>
        <v>When this creature enters the battlefield, you draw 1 card and each Vehicle in your hand gets +1/+1.</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白青</v>
      </c>
      <c r="S7" s="18" t="s">
        <v>7</v>
      </c>
      <c r="T7" s="13" t="str">
        <f>INDEX(AG:AG,W5+1)</f>
        <v>アンコモン</v>
      </c>
      <c r="U7" s="18" t="s">
        <v>8</v>
      </c>
      <c r="V7" s="13">
        <f>INDEX(AI:AI,W5+1)</f>
        <v>13</v>
      </c>
      <c r="W7" s="19"/>
      <c r="X7" s="13" t="str">
        <f>INDEX(AQ:AQ,W5+1)</f>
        <v>飛行</v>
      </c>
      <c r="Y7" s="31"/>
      <c r="Z7" s="31"/>
      <c r="AA7" s="32"/>
      <c r="AB7" s="3" t="s">
        <v>85</v>
      </c>
      <c r="AC7" s="3" t="s">
        <v>86</v>
      </c>
      <c r="AD7" s="19" t="s">
        <v>87</v>
      </c>
      <c r="AE7" s="27">
        <v>6</v>
      </c>
      <c r="AF7" s="28" t="s">
        <v>117</v>
      </c>
      <c r="AG7" s="4" t="s">
        <v>55</v>
      </c>
      <c r="AH7" s="4"/>
      <c r="AI7" s="4">
        <v>9</v>
      </c>
      <c r="AJ7" s="4" t="s">
        <v>790</v>
      </c>
      <c r="AK7" s="4" t="s">
        <v>505</v>
      </c>
      <c r="AL7" s="4" t="s">
        <v>34</v>
      </c>
      <c r="AM7" s="4"/>
      <c r="AN7" s="4" t="s">
        <v>69</v>
      </c>
      <c r="AO7" s="4" t="s">
        <v>694</v>
      </c>
      <c r="AP7" s="4"/>
      <c r="AQ7" s="4" t="s">
        <v>51</v>
      </c>
      <c r="AR7" s="4" t="s">
        <v>791</v>
      </c>
      <c r="AS7" s="4"/>
      <c r="AT7" s="40">
        <v>42828</v>
      </c>
      <c r="AU7" s="4"/>
      <c r="AV7" s="4"/>
      <c r="AW7" s="4"/>
      <c r="AX7" s="4">
        <v>4</v>
      </c>
      <c r="AY7" s="4">
        <v>3</v>
      </c>
      <c r="AZ7" s="4" t="str">
        <f t="shared" si="0"/>
        <v>この</v>
      </c>
      <c r="BA7" s="4" t="str">
        <f t="shared" si="1"/>
        <v/>
      </c>
      <c r="BB7" s="4" t="str">
        <f t="shared" si="2"/>
        <v/>
      </c>
      <c r="BC7" s="4"/>
      <c r="BD7" s="4" t="str">
        <f t="shared" si="3"/>
        <v>このクリーチャーが戦場に出たとき、エネルギー化2を行う。&amp;br;超過1：あなたのターン終了時まで、このクリーチャーは+1/+1の修整を受けるとともにトランプルとバーサーカーを得る。</v>
      </c>
      <c r="BE7" s="33" t="str">
        <f>IF(AK7="","",VLOOKUP(AK7,BH:BJ,3,FALSE))</f>
        <v>When this creature enters the battlefield, Energize 2.&amp;br;Overload 1: This creature gets +1/+1, Trample and Berserker until the end of your turn.</v>
      </c>
      <c r="BF7" s="12" t="s">
        <v>0</v>
      </c>
      <c r="BG7" s="3">
        <v>6</v>
      </c>
      <c r="BH7" s="3" t="s">
        <v>90</v>
      </c>
      <c r="BI7" s="3" t="s">
        <v>39</v>
      </c>
      <c r="BJ7" s="3" t="s">
        <v>91</v>
      </c>
    </row>
    <row r="8" spans="1:62">
      <c r="A8" s="3" t="str">
        <f t="shared" si="4"/>
        <v>|色|白青|レアリティ|アンコモン|マナコスト|13|</v>
      </c>
      <c r="B8" s="3" t="s">
        <v>0</v>
      </c>
      <c r="C8" s="3" t="s">
        <v>83</v>
      </c>
      <c r="D8" s="7" t="s">
        <v>6</v>
      </c>
      <c r="E8" s="3" t="s">
        <v>83</v>
      </c>
      <c r="F8" s="3" t="str">
        <f>IF(R7=0,"",R7)</f>
        <v>白青</v>
      </c>
      <c r="G8" s="3" t="s">
        <v>83</v>
      </c>
      <c r="H8" s="7" t="s">
        <v>92</v>
      </c>
      <c r="I8" s="3" t="s">
        <v>83</v>
      </c>
      <c r="J8" s="3" t="str">
        <f>IF(T7=0,"",T7)</f>
        <v>アンコモン</v>
      </c>
      <c r="K8" s="3" t="s">
        <v>83</v>
      </c>
      <c r="L8" s="7" t="s">
        <v>93</v>
      </c>
      <c r="M8" s="3" t="s">
        <v>83</v>
      </c>
      <c r="N8" s="3">
        <f>IF(V7=0,"",V7)</f>
        <v>13</v>
      </c>
      <c r="O8" s="3" t="s">
        <v>83</v>
      </c>
      <c r="Q8" s="12" t="s">
        <v>11</v>
      </c>
      <c r="R8" s="13" t="str">
        <f>INDEX(AL:AL,W5+1)</f>
        <v>クリーチャー</v>
      </c>
      <c r="S8" s="18" t="s">
        <v>94</v>
      </c>
      <c r="T8" s="13" t="str">
        <f>INDEX(AN:AN,W5+1)</f>
        <v>人間</v>
      </c>
      <c r="U8" s="13" t="str">
        <f>INDEX(AO:AO,W5+1)</f>
        <v>スカウト</v>
      </c>
      <c r="V8" s="13">
        <f>INDEX(AP:AP,W5+1)</f>
        <v>0</v>
      </c>
      <c r="W8" s="19"/>
      <c r="X8" s="13" t="str">
        <f>INDEX(AZ:AZ,W5+1)</f>
        <v>飛行</v>
      </c>
      <c r="Y8" s="13" t="str">
        <f>INDEX(BA:BA,W5+1)</f>
        <v/>
      </c>
      <c r="Z8" s="13" t="str">
        <f>INDEX(BB:BB,W5+1)</f>
        <v/>
      </c>
      <c r="AA8" s="13">
        <f>INDEX(BC:BC,W5+1)</f>
        <v>0</v>
      </c>
      <c r="AB8" s="3" t="s">
        <v>95</v>
      </c>
      <c r="AC8" s="3" t="s">
        <v>96</v>
      </c>
      <c r="AD8" s="19" t="s">
        <v>97</v>
      </c>
      <c r="AE8" s="27">
        <v>7</v>
      </c>
      <c r="AF8" s="28" t="s">
        <v>143</v>
      </c>
      <c r="AG8" s="4" t="s">
        <v>55</v>
      </c>
      <c r="AH8" s="4"/>
      <c r="AI8" s="4">
        <v>11</v>
      </c>
      <c r="AJ8" s="4" t="s">
        <v>792</v>
      </c>
      <c r="AK8" s="4" t="s">
        <v>512</v>
      </c>
      <c r="AL8" s="4" t="s">
        <v>34</v>
      </c>
      <c r="AM8" s="4"/>
      <c r="AN8" s="4" t="s">
        <v>519</v>
      </c>
      <c r="AO8" s="4" t="s">
        <v>36</v>
      </c>
      <c r="AP8" s="4"/>
      <c r="AQ8" s="4" t="s">
        <v>521</v>
      </c>
      <c r="AR8" s="4" t="s">
        <v>793</v>
      </c>
      <c r="AS8" s="4"/>
      <c r="AT8" s="40">
        <v>42798</v>
      </c>
      <c r="AU8" s="4"/>
      <c r="AV8" s="4"/>
      <c r="AW8" s="4"/>
      <c r="AX8" s="4">
        <v>3</v>
      </c>
      <c r="AY8" s="4">
        <v>4</v>
      </c>
      <c r="AZ8" s="4" t="str">
        <f t="shared" si="0"/>
        <v>この</v>
      </c>
      <c r="BA8" s="4" t="str">
        <f t="shared" si="1"/>
        <v/>
      </c>
      <c r="BB8" s="4" t="str">
        <f t="shared" si="2"/>
        <v/>
      </c>
      <c r="BC8" s="4"/>
      <c r="BD8" s="4" t="str">
        <f t="shared" si="3"/>
        <v>このクリーチャーが戦場に出たとき、エネルギー化3を行う。&amp;br;超過2：飛行を持つ1/1の飛行機械・トークンを1体召喚する。</v>
      </c>
      <c r="BE8" s="33" t="str">
        <f>IF(AK8="","",VLOOKUP(AK8,BH:BJ,3,FALSE))</f>
        <v>When this creature enters the battlefield, Energize 3.&amp;br;Overload 2: Summon 1 1/1 Thopter token with Flying.</v>
      </c>
      <c r="BF8" s="12" t="s">
        <v>0</v>
      </c>
      <c r="BG8" s="3">
        <v>7</v>
      </c>
      <c r="BH8" s="3" t="s">
        <v>102</v>
      </c>
      <c r="BI8" s="3" t="s">
        <v>39</v>
      </c>
      <c r="BJ8" s="3" t="s">
        <v>103</v>
      </c>
    </row>
    <row r="9" spans="1:62">
      <c r="A9" s="3" t="str">
        <f t="shared" si="4"/>
        <v>|種別|クリーチャー|サブタイプ|人間|スカウト||</v>
      </c>
      <c r="B9" s="3" t="s">
        <v>0</v>
      </c>
      <c r="C9" s="3" t="s">
        <v>83</v>
      </c>
      <c r="D9" s="7" t="s">
        <v>11</v>
      </c>
      <c r="E9" s="3" t="s">
        <v>83</v>
      </c>
      <c r="F9" s="3" t="str">
        <f>IF(R8=0,"",R8)</f>
        <v>クリーチャー</v>
      </c>
      <c r="G9" s="3" t="s">
        <v>83</v>
      </c>
      <c r="H9" s="7" t="s">
        <v>104</v>
      </c>
      <c r="I9" s="3" t="s">
        <v>83</v>
      </c>
      <c r="J9" s="3" t="str">
        <f>IF(T8=0,"",T8)</f>
        <v>人間</v>
      </c>
      <c r="K9" s="3" t="s">
        <v>83</v>
      </c>
      <c r="L9" s="3" t="str">
        <f>IF(U8=0,"",U8)</f>
        <v>スカウト</v>
      </c>
      <c r="M9" s="3" t="s">
        <v>83</v>
      </c>
      <c r="N9" s="3" t="str">
        <f>IF(V8=0,"",V8)</f>
        <v/>
      </c>
      <c r="O9" s="3" t="s">
        <v>83</v>
      </c>
      <c r="Q9" s="12" t="s">
        <v>105</v>
      </c>
      <c r="R9" s="13" t="str">
        <f>INDEX(BD:BD,W5+1)</f>
        <v>飛行&amp;br;このクリーチャーが戦場に出たとき、あなたは2点のライフを得て、カードを1枚引く。</v>
      </c>
      <c r="S9" s="14"/>
      <c r="T9" s="14"/>
      <c r="U9" s="14"/>
      <c r="V9" s="15"/>
      <c r="W9" s="19"/>
      <c r="X9" s="11" t="s">
        <v>0</v>
      </c>
      <c r="Y9" s="11"/>
      <c r="Z9" s="11"/>
      <c r="AA9" s="33" t="s">
        <v>0</v>
      </c>
      <c r="AB9" s="3" t="s">
        <v>106</v>
      </c>
      <c r="AC9" s="3" t="s">
        <v>107</v>
      </c>
      <c r="AD9" s="19" t="s">
        <v>108</v>
      </c>
      <c r="AE9" s="27">
        <v>8</v>
      </c>
      <c r="AF9" s="28" t="s">
        <v>152</v>
      </c>
      <c r="AG9" s="4" t="s">
        <v>55</v>
      </c>
      <c r="AH9" s="4"/>
      <c r="AI9" s="4">
        <v>7</v>
      </c>
      <c r="AJ9" s="4" t="s">
        <v>794</v>
      </c>
      <c r="AK9" s="4" t="s">
        <v>340</v>
      </c>
      <c r="AL9" s="4" t="s">
        <v>111</v>
      </c>
      <c r="AM9" s="4"/>
      <c r="AN9" s="4"/>
      <c r="AO9" s="4"/>
      <c r="AP9" s="4"/>
      <c r="AQ9" s="4" t="s">
        <v>795</v>
      </c>
      <c r="AR9" s="4"/>
      <c r="AS9" s="4"/>
      <c r="AT9" s="40"/>
      <c r="AU9" s="4"/>
      <c r="AV9" s="4"/>
      <c r="AW9" s="4"/>
      <c r="AX9" s="4" t="s">
        <v>54</v>
      </c>
      <c r="AY9" s="4" t="s">
        <v>54</v>
      </c>
      <c r="AZ9" s="4" t="str">
        <f t="shared" si="0"/>
        <v>あな</v>
      </c>
      <c r="BA9" s="4" t="str">
        <f t="shared" si="1"/>
        <v/>
      </c>
      <c r="BB9" s="4" t="str">
        <f t="shared" si="2"/>
        <v/>
      </c>
      <c r="BC9" s="4"/>
      <c r="BD9" s="4" t="str">
        <f t="shared" si="3"/>
        <v>あなたの次のターン開始時まで、戦場に出ている各クリーチャーは-2/-2の修整を受ける。</v>
      </c>
      <c r="BE9" s="33" t="str">
        <f>IF(AK9="","",VLOOKUP(AK9,BH:BJ,3,FALSE))</f>
        <v>Each creature on the battlefield gets -2/-2 until the beginning of your next turn.</v>
      </c>
      <c r="BF9" s="12" t="s">
        <v>0</v>
      </c>
      <c r="BG9" s="3">
        <v>8</v>
      </c>
      <c r="BH9" s="3" t="s">
        <v>113</v>
      </c>
      <c r="BI9" s="3" t="s">
        <v>39</v>
      </c>
      <c r="BJ9" s="3" t="s">
        <v>114</v>
      </c>
    </row>
    <row r="10" spans="1:62">
      <c r="A10" s="3" t="str">
        <f t="shared" si="4"/>
        <v>|テキスト|&gt;|&gt;|&gt;|&gt;|飛行&amp;br;このクリーチャーが戦場に出たとき、あなたは2点のライフを得て、カードを1枚引く。|</v>
      </c>
      <c r="B10" s="3" t="s">
        <v>0</v>
      </c>
      <c r="C10" s="3" t="s">
        <v>83</v>
      </c>
      <c r="D10" s="7" t="s">
        <v>105</v>
      </c>
      <c r="E10" s="3" t="s">
        <v>83</v>
      </c>
      <c r="F10" s="7" t="s">
        <v>115</v>
      </c>
      <c r="G10" s="3" t="s">
        <v>83</v>
      </c>
      <c r="H10" s="7" t="s">
        <v>115</v>
      </c>
      <c r="I10" s="3" t="s">
        <v>83</v>
      </c>
      <c r="J10" s="7" t="s">
        <v>115</v>
      </c>
      <c r="K10" s="3" t="s">
        <v>83</v>
      </c>
      <c r="L10" s="7" t="s">
        <v>115</v>
      </c>
      <c r="M10" s="3" t="s">
        <v>83</v>
      </c>
      <c r="N10" s="3" t="str">
        <f>IF(R9=0,"",R9)</f>
        <v>飛行&amp;br;このクリーチャーが戦場に出たとき、あなたは2点のライフを得て、カードを1枚引く。</v>
      </c>
      <c r="O10" s="3" t="s">
        <v>83</v>
      </c>
      <c r="Q10" s="17" t="s">
        <v>27</v>
      </c>
      <c r="R10" s="13" t="str">
        <f>INDEX(BE:BE,W5+1)</f>
        <v>When this creature enters the battlefield, you gain 2 life and you draw 1 cards.</v>
      </c>
      <c r="S10" s="12" t="s">
        <v>116</v>
      </c>
      <c r="T10" s="13" t="str">
        <f>IF(X10="","",X10&amp;IF(Y10="",""," "&amp;Y10)&amp;IF(Z10="",""," "&amp;Z10)&amp;IF(AA10="",""," "&amp;AA10))</f>
        <v>Flying  </v>
      </c>
      <c r="U10" s="14"/>
      <c r="V10" s="15"/>
      <c r="W10" s="19" t="s">
        <v>116</v>
      </c>
      <c r="X10" s="12" t="str">
        <f t="shared" ref="X10:AA10" si="6">IF(ISERROR(IF(LEN(X9)&gt;1,X9,VLOOKUP(X8,$AC:$AD,2,FALSE))),"",IF(LEN(X9)&gt;1,X9,VLOOKUP(X8,$AC:$AD,2,FALSE)))</f>
        <v>Flying</v>
      </c>
      <c r="Y10" s="12" t="str">
        <f t="shared" si="6"/>
        <v/>
      </c>
      <c r="Z10" s="12" t="str">
        <f t="shared" si="6"/>
        <v/>
      </c>
      <c r="AA10" s="12" t="str">
        <f t="shared" si="6"/>
        <v> </v>
      </c>
      <c r="AB10" s="3" t="s">
        <v>117</v>
      </c>
      <c r="AC10" s="3" t="s">
        <v>118</v>
      </c>
      <c r="AD10" s="19" t="s">
        <v>119</v>
      </c>
      <c r="AE10" s="27">
        <v>9</v>
      </c>
      <c r="AF10" s="28" t="s">
        <v>106</v>
      </c>
      <c r="AG10" s="4" t="s">
        <v>55</v>
      </c>
      <c r="AH10" s="4"/>
      <c r="AI10" s="4">
        <v>9</v>
      </c>
      <c r="AJ10" s="4" t="s">
        <v>796</v>
      </c>
      <c r="AK10" s="4" t="s">
        <v>496</v>
      </c>
      <c r="AL10" s="4" t="s">
        <v>111</v>
      </c>
      <c r="AM10" s="4"/>
      <c r="AN10" s="4"/>
      <c r="AO10" s="4"/>
      <c r="AP10" s="4"/>
      <c r="AQ10" s="4" t="s">
        <v>797</v>
      </c>
      <c r="AR10" s="4"/>
      <c r="AS10" s="4"/>
      <c r="AT10" s="40"/>
      <c r="AU10" s="4"/>
      <c r="AV10" s="4"/>
      <c r="AW10" s="4"/>
      <c r="AX10" s="4" t="s">
        <v>54</v>
      </c>
      <c r="AY10" s="4" t="s">
        <v>54</v>
      </c>
      <c r="AZ10" s="4" t="str">
        <f t="shared" si="0"/>
        <v>クリ</v>
      </c>
      <c r="BA10" s="4" t="str">
        <f t="shared" si="1"/>
        <v/>
      </c>
      <c r="BB10" s="4" t="str">
        <f t="shared" si="2"/>
        <v/>
      </c>
      <c r="BC10" s="4"/>
      <c r="BD10" s="4" t="str">
        <f t="shared" si="3"/>
        <v>クリーチャー1体を対象とし、それを破壊する。あなたがサポートをコントロールしている場合、対戦相手は3点のダメージを受ける。</v>
      </c>
      <c r="BE10" s="33" t="str">
        <f>IF(AK10="","",VLOOKUP(AK10,BH:BJ,3,FALSE))</f>
        <v>Target creature is Destroyed and if you control a support, your opponent takes 3 damage.</v>
      </c>
      <c r="BF10" s="12" t="s">
        <v>0</v>
      </c>
      <c r="BG10" s="3">
        <v>9</v>
      </c>
      <c r="BH10" s="3" t="s">
        <v>123</v>
      </c>
      <c r="BI10" s="3" t="s">
        <v>39</v>
      </c>
      <c r="BJ10" s="3" t="s">
        <v>124</v>
      </c>
    </row>
    <row r="11" spans="1:62">
      <c r="A11" s="3" t="str">
        <f t="shared" si="4"/>
        <v>|英テキスト|&gt;|&gt;|&gt;|&gt;|Flying  &amp;br;When this creature enters the battlefield, you gain 2 life and you draw 1 cards.|</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Flying  &amp;br;When this creature enters the battlefield, you gain 2 life and you draw 1 cards.</v>
      </c>
      <c r="O11" s="3" t="s">
        <v>83</v>
      </c>
      <c r="Q11" s="12" t="s">
        <v>18</v>
      </c>
      <c r="R11" s="13" t="str">
        <f>IF(INDEX(AX:AX,W5+1)="",0,INDEX(AX:AX,W5+1)&amp;"/"&amp;INDEX(AY:AY,W5+1))</f>
        <v>4/4</v>
      </c>
      <c r="S11" s="14"/>
      <c r="T11" s="14"/>
      <c r="U11" s="14"/>
      <c r="V11" s="15"/>
      <c r="W11" s="19"/>
      <c r="X11" s="12"/>
      <c r="Y11" s="31"/>
      <c r="Z11" s="31"/>
      <c r="AA11" s="32"/>
      <c r="AB11" s="3" t="s">
        <v>126</v>
      </c>
      <c r="AC11" s="3" t="s">
        <v>127</v>
      </c>
      <c r="AD11" s="19" t="s">
        <v>128</v>
      </c>
      <c r="AE11" s="27">
        <v>10</v>
      </c>
      <c r="AF11" s="28" t="s">
        <v>162</v>
      </c>
      <c r="AG11" s="4" t="s">
        <v>57</v>
      </c>
      <c r="AH11" s="4"/>
      <c r="AI11" s="4">
        <v>26</v>
      </c>
      <c r="AJ11" s="4" t="s">
        <v>798</v>
      </c>
      <c r="AK11" s="4" t="s">
        <v>277</v>
      </c>
      <c r="AL11" s="4" t="s">
        <v>34</v>
      </c>
      <c r="AM11" s="4"/>
      <c r="AN11" s="4" t="s">
        <v>35</v>
      </c>
      <c r="AO11" s="4" t="s">
        <v>157</v>
      </c>
      <c r="AP11" s="4"/>
      <c r="AQ11" s="4" t="s">
        <v>799</v>
      </c>
      <c r="AR11" s="4" t="s">
        <v>800</v>
      </c>
      <c r="AS11" s="4" t="s">
        <v>801</v>
      </c>
      <c r="AT11" s="40">
        <v>42797</v>
      </c>
      <c r="AU11" s="4"/>
      <c r="AV11" s="4"/>
      <c r="AW11" s="4"/>
      <c r="AX11" s="4">
        <v>3</v>
      </c>
      <c r="AY11" s="4">
        <v>3</v>
      </c>
      <c r="AZ11" s="4" t="str">
        <f t="shared" si="0"/>
        <v>あな</v>
      </c>
      <c r="BA11" s="4" t="str">
        <f t="shared" si="1"/>
        <v/>
      </c>
      <c r="BB11" s="4" t="str">
        <f t="shared" si="2"/>
        <v/>
      </c>
      <c r="BC11" s="4"/>
      <c r="BD11" s="4" t="str">
        <f t="shared" si="3"/>
        <v>あなたがコントロールするドワーフか機体が戦場に出たとき、エネルギー化2を行う。&amp;br;超過1：あなたのライブラリーの次のドワーフか機体を取ってくる。&amp;br;このクリーチャーが戦場に出ている間、あなたがコントロールするドワーフや機体は+3/+3の修整を受ける。</v>
      </c>
      <c r="BE11" s="33" t="str">
        <f>IF(AK11="","",VLOOKUP(AK11,BH:BJ,3,FALSE))</f>
        <v>When a Dwarf or Vehicle you control enters the battlefield, Energize 2.&amp;br;Overload 1: Fetch the next Dwarf or Vehicle in your library.&amp;br;While this creature is on the battlefield, each Dwarf or Vehicle you control gets +3/+3.</v>
      </c>
      <c r="BF11" s="12" t="s">
        <v>0</v>
      </c>
      <c r="BG11" s="3">
        <v>10</v>
      </c>
      <c r="BH11" s="3" t="s">
        <v>132</v>
      </c>
      <c r="BI11" s="3" t="s">
        <v>39</v>
      </c>
      <c r="BJ11" s="3" t="s">
        <v>133</v>
      </c>
    </row>
    <row r="12" spans="1:62">
      <c r="A12" s="3" t="str">
        <f t="shared" si="4"/>
        <v>|PT|&gt;|4/4|シールド数|&gt;||</v>
      </c>
      <c r="B12" s="3" t="s">
        <v>0</v>
      </c>
      <c r="C12" s="3" t="s">
        <v>83</v>
      </c>
      <c r="D12" s="3" t="s">
        <v>18</v>
      </c>
      <c r="E12" s="3" t="s">
        <v>83</v>
      </c>
      <c r="F12" s="3" t="s">
        <v>115</v>
      </c>
      <c r="G12" s="3" t="s">
        <v>83</v>
      </c>
      <c r="H12" s="3" t="str">
        <f>IF(R11=0,"",R11)</f>
        <v>4/4</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135</v>
      </c>
      <c r="AG12" s="4" t="s">
        <v>57</v>
      </c>
      <c r="AH12" s="4"/>
      <c r="AI12" s="4">
        <v>20</v>
      </c>
      <c r="AJ12" s="4" t="s">
        <v>802</v>
      </c>
      <c r="AK12" s="4" t="s">
        <v>355</v>
      </c>
      <c r="AL12" s="4" t="s">
        <v>34</v>
      </c>
      <c r="AM12" s="4"/>
      <c r="AN12" s="4" t="s">
        <v>69</v>
      </c>
      <c r="AO12" s="4" t="s">
        <v>558</v>
      </c>
      <c r="AP12" s="4"/>
      <c r="AQ12" s="4" t="s">
        <v>803</v>
      </c>
      <c r="AR12" s="4"/>
      <c r="AS12" s="4"/>
      <c r="AT12" s="40">
        <v>42829</v>
      </c>
      <c r="AU12" s="4"/>
      <c r="AV12" s="4"/>
      <c r="AW12" s="4"/>
      <c r="AX12" s="4">
        <v>4</v>
      </c>
      <c r="AY12" s="4">
        <v>4</v>
      </c>
      <c r="AZ12" s="4" t="str">
        <f t="shared" si="0"/>
        <v>対戦</v>
      </c>
      <c r="BA12" s="4" t="str">
        <f t="shared" si="1"/>
        <v/>
      </c>
      <c r="BB12" s="4" t="str">
        <f t="shared" si="2"/>
        <v/>
      </c>
      <c r="BC12" s="4"/>
      <c r="BD12" s="4" t="str">
        <f t="shared" si="3"/>
        <v>対戦相手が呪文かサポートを唱えたとき、対戦相手は5点のダメージを受け、あなたは5点のライフを得る。</v>
      </c>
      <c r="BE12" s="33" t="str">
        <f>IF(AK12="","",VLOOKUP(AK12,BH:BJ,3,FALSE))</f>
        <v>When your opponent casts a spell or support, your opponent takes 5 damage and you gain 5 life.</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171</v>
      </c>
      <c r="AG13" s="4" t="s">
        <v>57</v>
      </c>
      <c r="AH13" s="4"/>
      <c r="AI13" s="4">
        <v>17</v>
      </c>
      <c r="AJ13" s="4" t="s">
        <v>804</v>
      </c>
      <c r="AK13" s="4" t="s">
        <v>428</v>
      </c>
      <c r="AL13" s="4" t="s">
        <v>34</v>
      </c>
      <c r="AM13" s="4"/>
      <c r="AN13" s="4" t="s">
        <v>715</v>
      </c>
      <c r="AO13" s="4" t="s">
        <v>717</v>
      </c>
      <c r="AP13" s="4"/>
      <c r="AQ13" s="4" t="s">
        <v>805</v>
      </c>
      <c r="AR13" s="4"/>
      <c r="AS13" s="4"/>
      <c r="AT13" s="40">
        <v>42797</v>
      </c>
      <c r="AU13" s="4"/>
      <c r="AV13" s="4"/>
      <c r="AW13" s="4"/>
      <c r="AX13" s="4">
        <v>3</v>
      </c>
      <c r="AY13" s="4">
        <v>3</v>
      </c>
      <c r="AZ13" s="4" t="str">
        <f t="shared" si="0"/>
        <v>あな</v>
      </c>
      <c r="BA13" s="4" t="str">
        <f t="shared" si="1"/>
        <v/>
      </c>
      <c r="BB13" s="4" t="str">
        <f t="shared" si="2"/>
        <v/>
      </c>
      <c r="BC13" s="4"/>
      <c r="BD13" s="4" t="str">
        <f t="shared" si="3"/>
        <v>あなたが呪文かサポートかクリーチャーを唱えたとき、あなたのライブラリーの次のカードを取ってくる。</v>
      </c>
      <c r="BE13" s="33" t="str">
        <f>IF(AK13="","",VLOOKUP(AK13,BH:BJ,3,FALSE))</f>
        <v>When you cast a spell, support or creature, Fetch the next card in your library.</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tr">
        <f t="shared" ref="AF3:AF51" si="7">AF13</f>
        <v>緑青</v>
      </c>
      <c r="AG14" s="4"/>
      <c r="AH14" s="4"/>
      <c r="AI14" s="4"/>
      <c r="AJ14" s="4"/>
      <c r="AK14" s="4"/>
      <c r="AL14" s="4"/>
      <c r="AM14" s="4"/>
      <c r="AN14" s="4"/>
      <c r="AO14" s="4"/>
      <c r="AP14" s="4"/>
      <c r="AQ14" s="4"/>
      <c r="AR14" s="4"/>
      <c r="AS14" s="4"/>
      <c r="AT14" s="40"/>
      <c r="AU14" s="4"/>
      <c r="AV14" s="4"/>
      <c r="AW14" s="4"/>
      <c r="AX14" s="4" t="str">
        <f t="shared" ref="AX2:AX51" si="8">IF(AT14&gt;1,MONTH(AT14),"")</f>
        <v/>
      </c>
      <c r="AY14" s="4" t="str">
        <f t="shared" ref="AY2:AY51" si="9">IF(AT14&gt;1,DAY(AT14),"")</f>
        <v/>
      </c>
      <c r="AZ14" s="4" t="str">
        <f t="shared" si="0"/>
        <v/>
      </c>
      <c r="BA14" s="4" t="str">
        <f t="shared" si="1"/>
        <v/>
      </c>
      <c r="BB14" s="4" t="str">
        <f t="shared" si="2"/>
        <v/>
      </c>
      <c r="BC14" s="4"/>
      <c r="BD14" s="4" t="str">
        <f t="shared" si="3"/>
        <v/>
      </c>
      <c r="BE14" s="33" t="str">
        <f>IF(AK14="","",VLOOKUP(AK14,BH:BJ,3,FALSE))</f>
        <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tr">
        <f t="shared" si="7"/>
        <v>緑青</v>
      </c>
      <c r="AG15" s="4"/>
      <c r="AH15" s="4"/>
      <c r="AI15" s="4"/>
      <c r="AJ15" s="4"/>
      <c r="AK15" s="4"/>
      <c r="AL15" s="4"/>
      <c r="AM15" s="4"/>
      <c r="AN15" s="4"/>
      <c r="AO15" s="4"/>
      <c r="AP15" s="4"/>
      <c r="AQ15" s="4"/>
      <c r="AR15" s="4"/>
      <c r="AS15" s="4"/>
      <c r="AT15" s="40"/>
      <c r="AU15" s="4"/>
      <c r="AV15" s="4"/>
      <c r="AW15" s="4"/>
      <c r="AX15" s="4" t="str">
        <f t="shared" si="8"/>
        <v/>
      </c>
      <c r="AY15" s="4" t="str">
        <f t="shared" si="9"/>
        <v/>
      </c>
      <c r="AZ15" s="4" t="str">
        <f t="shared" si="0"/>
        <v/>
      </c>
      <c r="BA15" s="4" t="str">
        <f t="shared" si="1"/>
        <v/>
      </c>
      <c r="BB15" s="4" t="str">
        <f t="shared" si="2"/>
        <v/>
      </c>
      <c r="BC15" s="4"/>
      <c r="BD15" s="4" t="str">
        <f t="shared" si="3"/>
        <v/>
      </c>
      <c r="BE15" s="33" t="str">
        <f>IF(AK15="","",VLOOKUP(AK15,BH:BJ,3,FALSE))</f>
        <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tr">
        <f t="shared" si="7"/>
        <v>緑青</v>
      </c>
      <c r="AG16" s="4"/>
      <c r="AH16" s="4"/>
      <c r="AI16" s="4"/>
      <c r="AJ16" s="4"/>
      <c r="AK16" s="4"/>
      <c r="AL16" s="4"/>
      <c r="AM16" s="4"/>
      <c r="AN16" s="4"/>
      <c r="AO16" s="4"/>
      <c r="AP16" s="4"/>
      <c r="AQ16" s="4"/>
      <c r="AR16" s="4"/>
      <c r="AS16" s="4"/>
      <c r="AT16" s="40"/>
      <c r="AU16" s="4"/>
      <c r="AV16" s="4"/>
      <c r="AW16" s="4"/>
      <c r="AX16" s="4" t="str">
        <f t="shared" si="8"/>
        <v/>
      </c>
      <c r="AY16" s="4" t="str">
        <f t="shared" si="9"/>
        <v/>
      </c>
      <c r="AZ16" s="4" t="str">
        <f t="shared" si="0"/>
        <v/>
      </c>
      <c r="BA16" s="4" t="str">
        <f t="shared" si="1"/>
        <v/>
      </c>
      <c r="BB16" s="4" t="str">
        <f t="shared" si="2"/>
        <v/>
      </c>
      <c r="BC16" s="4"/>
      <c r="BD16" s="4" t="str">
        <f t="shared" si="3"/>
        <v/>
      </c>
      <c r="BE16" s="33" t="str">
        <f>IF(AK16="","",VLOOKUP(AK16,BH:BJ,3,FALSE))</f>
        <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tr">
        <f t="shared" si="7"/>
        <v>緑青</v>
      </c>
      <c r="AG17" s="4"/>
      <c r="AH17" s="4"/>
      <c r="AI17" s="4"/>
      <c r="AJ17" s="4"/>
      <c r="AK17" s="4"/>
      <c r="AL17" s="4"/>
      <c r="AM17" s="4"/>
      <c r="AN17" s="4"/>
      <c r="AO17" s="4"/>
      <c r="AP17" s="4"/>
      <c r="AQ17" s="4"/>
      <c r="AR17" s="4"/>
      <c r="AS17" s="4"/>
      <c r="AT17" s="40"/>
      <c r="AU17" s="4"/>
      <c r="AV17" s="4"/>
      <c r="AW17" s="4"/>
      <c r="AX17" s="4" t="str">
        <f t="shared" si="8"/>
        <v/>
      </c>
      <c r="AY17" s="4" t="str">
        <f t="shared" si="9"/>
        <v/>
      </c>
      <c r="AZ17" s="4" t="str">
        <f t="shared" si="0"/>
        <v/>
      </c>
      <c r="BA17" s="4" t="str">
        <f t="shared" si="1"/>
        <v/>
      </c>
      <c r="BB17" s="4" t="str">
        <f t="shared" si="2"/>
        <v/>
      </c>
      <c r="BC17" s="4"/>
      <c r="BD17" s="4" t="str">
        <f t="shared" si="3"/>
        <v/>
      </c>
      <c r="BE17" s="33" t="str">
        <f>IF(AK17="","",VLOOKUP(AK17,BH:BJ,3,FALSE))</f>
        <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tr">
        <f t="shared" si="7"/>
        <v>緑青</v>
      </c>
      <c r="AG18" s="4"/>
      <c r="AH18" s="4"/>
      <c r="AI18" s="4"/>
      <c r="AJ18" s="4"/>
      <c r="AK18" s="4"/>
      <c r="AL18" s="4"/>
      <c r="AM18" s="4"/>
      <c r="AN18" s="4"/>
      <c r="AO18" s="4"/>
      <c r="AP18" s="4"/>
      <c r="AQ18" s="4"/>
      <c r="AR18" s="4"/>
      <c r="AS18" s="4"/>
      <c r="AT18" s="40"/>
      <c r="AU18" s="4"/>
      <c r="AV18" s="4"/>
      <c r="AW18" s="4"/>
      <c r="AX18" s="4" t="str">
        <f t="shared" si="8"/>
        <v/>
      </c>
      <c r="AY18" s="4" t="str">
        <f t="shared" si="9"/>
        <v/>
      </c>
      <c r="AZ18" s="4" t="str">
        <f t="shared" si="0"/>
        <v/>
      </c>
      <c r="BA18" s="4" t="str">
        <f t="shared" si="1"/>
        <v/>
      </c>
      <c r="BB18" s="4" t="str">
        <f t="shared" si="2"/>
        <v/>
      </c>
      <c r="BC18" s="4"/>
      <c r="BD18" s="4" t="str">
        <f t="shared" si="3"/>
        <v/>
      </c>
      <c r="BE18" s="33" t="str">
        <f>IF(AK18="","",VLOOKUP(AK18,BH:BJ,3,FALSE))</f>
        <v/>
      </c>
      <c r="BF18" s="12" t="s">
        <v>0</v>
      </c>
      <c r="BG18" s="3">
        <v>17</v>
      </c>
      <c r="BH18" s="3" t="s">
        <v>193</v>
      </c>
      <c r="BI18" s="3" t="s">
        <v>39</v>
      </c>
      <c r="BJ18" s="3" t="s">
        <v>194</v>
      </c>
    </row>
    <row r="19" spans="1:62">
      <c r="A19" s="3" t="str">
        <f t="shared" si="4"/>
        <v>*禁制品の黒幕/Contraband Kingpin</v>
      </c>
      <c r="B19" s="3" t="s">
        <v>0</v>
      </c>
      <c r="C19" s="3" t="str">
        <f>"*"&amp;R19&amp;"/"&amp;T19</f>
        <v>*禁制品の黒幕/Contraband Kingpin</v>
      </c>
      <c r="Q19" s="12" t="s">
        <v>9</v>
      </c>
      <c r="R19" s="13" t="str">
        <f>INDEX(AJ:AJ,W18+1)</f>
        <v>禁制品の黒幕</v>
      </c>
      <c r="S19" s="14" t="s">
        <v>10</v>
      </c>
      <c r="T19" s="13" t="str">
        <f>INDEX(AK:AK,W18+1)</f>
        <v>Contraband Kingpin</v>
      </c>
      <c r="U19" s="14"/>
      <c r="V19" s="15"/>
      <c r="W19" s="16"/>
      <c r="X19" s="12"/>
      <c r="Y19" s="31"/>
      <c r="Z19" s="31"/>
      <c r="AA19" s="32"/>
      <c r="AC19" s="3" t="s">
        <v>195</v>
      </c>
      <c r="AD19" s="19" t="s">
        <v>196</v>
      </c>
      <c r="AE19" s="27">
        <v>18</v>
      </c>
      <c r="AF19" s="28" t="str">
        <f t="shared" si="7"/>
        <v>緑青</v>
      </c>
      <c r="AG19" s="4"/>
      <c r="AH19" s="4"/>
      <c r="AI19" s="4"/>
      <c r="AJ19" s="4"/>
      <c r="AK19" s="4"/>
      <c r="AL19" s="4"/>
      <c r="AM19" s="4"/>
      <c r="AN19" s="4"/>
      <c r="AO19" s="4"/>
      <c r="AP19" s="4"/>
      <c r="AQ19" s="4"/>
      <c r="AR19" s="4"/>
      <c r="AS19" s="4"/>
      <c r="AT19" s="40"/>
      <c r="AU19" s="4"/>
      <c r="AV19" s="4"/>
      <c r="AW19" s="4"/>
      <c r="AX19" s="4" t="str">
        <f t="shared" si="8"/>
        <v/>
      </c>
      <c r="AY19" s="4" t="str">
        <f t="shared" si="9"/>
        <v/>
      </c>
      <c r="AZ19" s="4" t="str">
        <f t="shared" si="0"/>
        <v/>
      </c>
      <c r="BA19" s="4" t="str">
        <f t="shared" si="1"/>
        <v/>
      </c>
      <c r="BB19" s="4" t="str">
        <f t="shared" si="2"/>
        <v/>
      </c>
      <c r="BC19" s="4"/>
      <c r="BD19" s="4" t="str">
        <f t="shared" si="3"/>
        <v/>
      </c>
      <c r="BE19" s="33" t="str">
        <f>IF(AK19="","",VLOOKUP(AK19,BH:BJ,3,FALSE))</f>
        <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10">$R$1</f>
        <v>LEFT:100</v>
      </c>
      <c r="G20" s="6" t="s">
        <v>83</v>
      </c>
      <c r="H20" s="6" t="str">
        <f t="shared" si="10"/>
        <v>LEFT:100</v>
      </c>
      <c r="I20" s="6" t="s">
        <v>83</v>
      </c>
      <c r="J20" s="6" t="str">
        <f t="shared" si="10"/>
        <v>LEFT:100</v>
      </c>
      <c r="K20" s="6" t="s">
        <v>83</v>
      </c>
      <c r="L20" s="6" t="str">
        <f>$R$1</f>
        <v>LEFT:100</v>
      </c>
      <c r="M20" s="6" t="s">
        <v>83</v>
      </c>
      <c r="N20" s="6" t="str">
        <f>$R$1</f>
        <v>LEFT:100</v>
      </c>
      <c r="O20" s="3" t="s">
        <v>83</v>
      </c>
      <c r="P20" s="3" t="s">
        <v>84</v>
      </c>
      <c r="Q20" s="17" t="s">
        <v>6</v>
      </c>
      <c r="R20" s="13" t="str">
        <f>INDEX(AF:AF,W18+1)</f>
        <v>青黒</v>
      </c>
      <c r="S20" s="18" t="s">
        <v>7</v>
      </c>
      <c r="T20" s="13" t="str">
        <f>INDEX(AG:AG,W18+1)</f>
        <v>アンコモン</v>
      </c>
      <c r="U20" s="18" t="s">
        <v>8</v>
      </c>
      <c r="V20" s="13">
        <f>INDEX(AI:AI,W18+1)</f>
        <v>12</v>
      </c>
      <c r="W20" s="19"/>
      <c r="X20" s="13" t="str">
        <f>INDEX(AQ:AQ,W18+1)</f>
        <v>絆魂</v>
      </c>
      <c r="Y20" s="31"/>
      <c r="Z20" s="31"/>
      <c r="AA20" s="32"/>
      <c r="AC20" s="3">
        <v>0</v>
      </c>
      <c r="AD20" s="19" t="s">
        <v>0</v>
      </c>
      <c r="AE20" s="27">
        <v>19</v>
      </c>
      <c r="AF20" s="28" t="str">
        <f t="shared" si="7"/>
        <v>緑青</v>
      </c>
      <c r="AG20" s="4"/>
      <c r="AH20" s="4"/>
      <c r="AI20" s="4"/>
      <c r="AJ20" s="4"/>
      <c r="AK20" s="4"/>
      <c r="AL20" s="4"/>
      <c r="AM20" s="4"/>
      <c r="AN20" s="4"/>
      <c r="AO20" s="4"/>
      <c r="AP20" s="4"/>
      <c r="AQ20" s="4"/>
      <c r="AR20" s="4"/>
      <c r="AS20" s="4"/>
      <c r="AT20" s="40"/>
      <c r="AU20" s="4"/>
      <c r="AV20" s="4"/>
      <c r="AW20" s="4"/>
      <c r="AX20" s="4" t="str">
        <f t="shared" si="8"/>
        <v/>
      </c>
      <c r="AY20" s="4" t="str">
        <f t="shared" si="9"/>
        <v/>
      </c>
      <c r="AZ20" s="4" t="str">
        <f t="shared" si="0"/>
        <v/>
      </c>
      <c r="BA20" s="4" t="str">
        <f t="shared" si="1"/>
        <v/>
      </c>
      <c r="BB20" s="4" t="str">
        <f t="shared" si="2"/>
        <v/>
      </c>
      <c r="BC20" s="4"/>
      <c r="BD20" s="4" t="str">
        <f t="shared" si="3"/>
        <v/>
      </c>
      <c r="BE20" s="33" t="str">
        <f>IF(AK20="","",VLOOKUP(AK20,BH:BJ,3,FALSE))</f>
        <v/>
      </c>
      <c r="BF20" s="12" t="s">
        <v>0</v>
      </c>
      <c r="BG20" s="3">
        <v>19</v>
      </c>
      <c r="BH20" s="3" t="s">
        <v>206</v>
      </c>
      <c r="BI20" s="3" t="s">
        <v>39</v>
      </c>
      <c r="BJ20" s="3" t="s">
        <v>207</v>
      </c>
    </row>
    <row r="21" spans="1:62">
      <c r="A21" s="3" t="str">
        <f t="shared" si="4"/>
        <v>|色|青黒|レアリティ|アンコモン|マナコスト|12|</v>
      </c>
      <c r="B21" s="3" t="s">
        <v>0</v>
      </c>
      <c r="C21" s="3" t="s">
        <v>83</v>
      </c>
      <c r="D21" s="7" t="s">
        <v>6</v>
      </c>
      <c r="E21" s="3" t="s">
        <v>83</v>
      </c>
      <c r="F21" s="3" t="str">
        <f>IF(R20=0,"",R20)</f>
        <v>青黒</v>
      </c>
      <c r="G21" s="3" t="s">
        <v>83</v>
      </c>
      <c r="H21" s="7" t="s">
        <v>92</v>
      </c>
      <c r="I21" s="3" t="s">
        <v>83</v>
      </c>
      <c r="J21" s="3" t="str">
        <f>IF(T20=0,"",T20)</f>
        <v>アンコモン</v>
      </c>
      <c r="K21" s="3" t="s">
        <v>83</v>
      </c>
      <c r="L21" s="7" t="s">
        <v>93</v>
      </c>
      <c r="M21" s="3" t="s">
        <v>83</v>
      </c>
      <c r="N21" s="3">
        <f>IF(V20=0,"",V20)</f>
        <v>12</v>
      </c>
      <c r="O21" s="3" t="s">
        <v>83</v>
      </c>
      <c r="Q21" s="12" t="s">
        <v>11</v>
      </c>
      <c r="R21" s="13" t="str">
        <f>INDEX(AL:AL,W18+1)</f>
        <v>クリーチャー</v>
      </c>
      <c r="S21" s="18" t="s">
        <v>94</v>
      </c>
      <c r="T21" s="13" t="str">
        <f>INDEX(AN:AN,W18+1)</f>
        <v>霊基体</v>
      </c>
      <c r="U21" s="13" t="str">
        <f>INDEX(AO:AO,W18+1)</f>
        <v>ならず者</v>
      </c>
      <c r="V21" s="13">
        <f>INDEX(AP:AP,W18+1)</f>
        <v>0</v>
      </c>
      <c r="W21" s="19"/>
      <c r="X21" s="13" t="str">
        <f>INDEX(AZ:AZ,W18+1)</f>
        <v>絆魂</v>
      </c>
      <c r="Y21" s="13" t="str">
        <f>INDEX(BA:BA,W18+1)</f>
        <v/>
      </c>
      <c r="Z21" s="13" t="str">
        <f>INDEX(BB:BB,W18+1)</f>
        <v/>
      </c>
      <c r="AA21" s="13">
        <f>INDEX(BC:BC,W18+1)</f>
        <v>0</v>
      </c>
      <c r="AD21" s="19"/>
      <c r="AE21" s="27">
        <v>20</v>
      </c>
      <c r="AF21" s="28" t="str">
        <f t="shared" si="7"/>
        <v>緑青</v>
      </c>
      <c r="AG21" s="4"/>
      <c r="AH21" s="4"/>
      <c r="AI21" s="4"/>
      <c r="AJ21" s="4"/>
      <c r="AK21" s="4"/>
      <c r="AL21" s="4"/>
      <c r="AM21" s="4"/>
      <c r="AN21" s="4"/>
      <c r="AO21" s="4"/>
      <c r="AP21" s="4"/>
      <c r="AQ21" s="4"/>
      <c r="AR21" s="4"/>
      <c r="AS21" s="4"/>
      <c r="AT21" s="40"/>
      <c r="AU21" s="4"/>
      <c r="AV21" s="4"/>
      <c r="AW21" s="4"/>
      <c r="AX21" s="4" t="str">
        <f t="shared" si="8"/>
        <v/>
      </c>
      <c r="AY21" s="4" t="str">
        <f t="shared" si="9"/>
        <v/>
      </c>
      <c r="AZ21" s="4" t="str">
        <f t="shared" si="0"/>
        <v/>
      </c>
      <c r="BA21" s="4" t="str">
        <f t="shared" si="1"/>
        <v/>
      </c>
      <c r="BB21" s="4" t="str">
        <f t="shared" si="2"/>
        <v/>
      </c>
      <c r="BC21" s="4"/>
      <c r="BD21" s="4" t="str">
        <f t="shared" si="3"/>
        <v/>
      </c>
      <c r="BE21" s="33" t="str">
        <f>IF(AK21="","",VLOOKUP(AK21,BH:BJ,3,FALSE))</f>
        <v/>
      </c>
      <c r="BF21" s="12" t="s">
        <v>0</v>
      </c>
      <c r="BG21" s="3">
        <v>20</v>
      </c>
      <c r="BH21" s="3" t="s">
        <v>211</v>
      </c>
      <c r="BI21" s="3" t="s">
        <v>39</v>
      </c>
      <c r="BJ21" s="3" t="s">
        <v>212</v>
      </c>
    </row>
    <row r="22" spans="1:62">
      <c r="A22" s="3" t="str">
        <f t="shared" si="4"/>
        <v>|種別|クリーチャー|サブタイプ|霊基体|ならず者||</v>
      </c>
      <c r="B22" s="3" t="s">
        <v>0</v>
      </c>
      <c r="C22" s="3" t="s">
        <v>83</v>
      </c>
      <c r="D22" s="7" t="s">
        <v>11</v>
      </c>
      <c r="E22" s="3" t="s">
        <v>83</v>
      </c>
      <c r="F22" s="3" t="str">
        <f>IF(R21=0,"",R21)</f>
        <v>クリーチャー</v>
      </c>
      <c r="G22" s="3" t="s">
        <v>83</v>
      </c>
      <c r="H22" s="7" t="s">
        <v>104</v>
      </c>
      <c r="I22" s="3" t="s">
        <v>83</v>
      </c>
      <c r="J22" s="3" t="str">
        <f>IF(T21=0,"",T21)</f>
        <v>霊基体</v>
      </c>
      <c r="K22" s="3" t="s">
        <v>83</v>
      </c>
      <c r="L22" s="3" t="str">
        <f>IF(U21=0,"",U21)</f>
        <v>ならず者</v>
      </c>
      <c r="M22" s="3" t="s">
        <v>83</v>
      </c>
      <c r="N22" s="3" t="str">
        <f>IF(V21=0,"",V21)</f>
        <v/>
      </c>
      <c r="O22" s="3" t="s">
        <v>83</v>
      </c>
      <c r="Q22" s="12" t="s">
        <v>105</v>
      </c>
      <c r="R22" s="13" t="str">
        <f>INDEX(BD:BD,W18+1)</f>
        <v>絆魂&amp;br;あなたが無色のサポートを唱えたとき、あなたはカードを1枚引く。</v>
      </c>
      <c r="S22" s="14"/>
      <c r="T22" s="14"/>
      <c r="U22" s="14"/>
      <c r="V22" s="15"/>
      <c r="W22" s="19"/>
      <c r="X22" s="11"/>
      <c r="Y22" s="11"/>
      <c r="Z22" s="11"/>
      <c r="AA22" s="33"/>
      <c r="AD22" s="19"/>
      <c r="AE22" s="27">
        <v>21</v>
      </c>
      <c r="AF22" s="28" t="str">
        <f t="shared" si="7"/>
        <v>緑青</v>
      </c>
      <c r="AG22" s="4"/>
      <c r="AH22" s="4"/>
      <c r="AI22" s="4"/>
      <c r="AJ22" s="4"/>
      <c r="AK22" s="4"/>
      <c r="AL22" s="4"/>
      <c r="AM22" s="4"/>
      <c r="AN22" s="4"/>
      <c r="AO22" s="4"/>
      <c r="AP22" s="4"/>
      <c r="AQ22" s="4"/>
      <c r="AR22" s="4"/>
      <c r="AS22" s="4"/>
      <c r="AT22" s="40"/>
      <c r="AU22" s="4"/>
      <c r="AV22" s="4"/>
      <c r="AW22" s="4"/>
      <c r="AX22" s="4" t="str">
        <f t="shared" si="8"/>
        <v/>
      </c>
      <c r="AY22" s="4" t="str">
        <f t="shared" si="9"/>
        <v/>
      </c>
      <c r="AZ22" s="4" t="str">
        <f t="shared" si="0"/>
        <v/>
      </c>
      <c r="BA22" s="4" t="str">
        <f t="shared" si="1"/>
        <v/>
      </c>
      <c r="BB22" s="4" t="str">
        <f t="shared" si="2"/>
        <v/>
      </c>
      <c r="BC22" s="4"/>
      <c r="BD22" s="4" t="str">
        <f t="shared" si="3"/>
        <v/>
      </c>
      <c r="BE22" s="33" t="str">
        <f>IF(AK22="","",VLOOKUP(AK22,BH:BJ,3,FALSE))</f>
        <v/>
      </c>
      <c r="BF22" s="12" t="s">
        <v>0</v>
      </c>
      <c r="BG22" s="3">
        <v>21</v>
      </c>
      <c r="BH22" s="3" t="s">
        <v>214</v>
      </c>
      <c r="BI22" s="3" t="s">
        <v>39</v>
      </c>
      <c r="BJ22" s="3" t="s">
        <v>216</v>
      </c>
    </row>
    <row r="23" spans="1:62">
      <c r="A23" s="3" t="str">
        <f t="shared" si="4"/>
        <v>|テキスト|&gt;|&gt;|&gt;|&gt;|絆魂&amp;br;あなたが無色のサポートを唱えたとき、あなたはカードを1枚引く。|</v>
      </c>
      <c r="B23" s="3" t="s">
        <v>0</v>
      </c>
      <c r="C23" s="3" t="s">
        <v>83</v>
      </c>
      <c r="D23" s="7" t="s">
        <v>105</v>
      </c>
      <c r="E23" s="3" t="s">
        <v>83</v>
      </c>
      <c r="F23" s="7" t="s">
        <v>115</v>
      </c>
      <c r="G23" s="3" t="s">
        <v>83</v>
      </c>
      <c r="H23" s="7" t="s">
        <v>115</v>
      </c>
      <c r="I23" s="3" t="s">
        <v>83</v>
      </c>
      <c r="J23" s="7" t="s">
        <v>115</v>
      </c>
      <c r="K23" s="3" t="s">
        <v>83</v>
      </c>
      <c r="L23" s="7" t="s">
        <v>115</v>
      </c>
      <c r="M23" s="3" t="s">
        <v>83</v>
      </c>
      <c r="N23" s="3" t="str">
        <f>IF(R22=0,"",R22)</f>
        <v>絆魂&amp;br;あなたが無色のサポートを唱えたとき、あなたはカードを1枚引く。</v>
      </c>
      <c r="O23" s="3" t="s">
        <v>83</v>
      </c>
      <c r="Q23" s="17" t="s">
        <v>27</v>
      </c>
      <c r="R23" s="13" t="str">
        <f>INDEX(BE:BE,W18+1)</f>
        <v>When you cast a colorless support, you draw 1 card.</v>
      </c>
      <c r="S23" s="12" t="s">
        <v>116</v>
      </c>
      <c r="T23" s="13" t="str">
        <f>IF(X23="","",X23&amp;IF(Y23="",""," "&amp;Y23)&amp;IF(Z23="",""," "&amp;Z23)&amp;IF(AA23="",""," "&amp;AA23))</f>
        <v>Lifelink  </v>
      </c>
      <c r="U23" s="14"/>
      <c r="V23" s="15"/>
      <c r="W23" s="19" t="s">
        <v>116</v>
      </c>
      <c r="X23" s="12" t="str">
        <f t="shared" ref="X23:AA23" si="11">IF(ISERROR(IF(LEN(X22)&gt;1,X22,VLOOKUP(X21,$AC:$AD,2,FALSE))),"",IF(LEN(X22)&gt;1,X22,VLOOKUP(X21,$AC:$AD,2,FALSE)))</f>
        <v>Lifelink</v>
      </c>
      <c r="Y23" s="12" t="str">
        <f t="shared" si="11"/>
        <v/>
      </c>
      <c r="Z23" s="12" t="str">
        <f t="shared" si="11"/>
        <v/>
      </c>
      <c r="AA23" s="12" t="str">
        <f t="shared" si="11"/>
        <v> </v>
      </c>
      <c r="AD23" s="19"/>
      <c r="AE23" s="27">
        <v>22</v>
      </c>
      <c r="AF23" s="28" t="str">
        <f t="shared" si="7"/>
        <v>緑青</v>
      </c>
      <c r="AG23" s="4"/>
      <c r="AH23" s="4"/>
      <c r="AI23" s="4"/>
      <c r="AJ23" s="4"/>
      <c r="AK23" s="4"/>
      <c r="AL23" s="4"/>
      <c r="AM23" s="4"/>
      <c r="AN23" s="4"/>
      <c r="AO23" s="4"/>
      <c r="AP23" s="4"/>
      <c r="AQ23" s="4"/>
      <c r="AR23" s="4"/>
      <c r="AS23" s="4"/>
      <c r="AT23" s="40"/>
      <c r="AU23" s="4"/>
      <c r="AV23" s="4"/>
      <c r="AW23" s="4"/>
      <c r="AX23" s="4" t="str">
        <f t="shared" si="8"/>
        <v/>
      </c>
      <c r="AY23" s="4" t="str">
        <f t="shared" si="9"/>
        <v/>
      </c>
      <c r="AZ23" s="4" t="str">
        <f t="shared" si="0"/>
        <v/>
      </c>
      <c r="BA23" s="4" t="str">
        <f t="shared" si="1"/>
        <v/>
      </c>
      <c r="BB23" s="4" t="str">
        <f t="shared" si="2"/>
        <v/>
      </c>
      <c r="BC23" s="4"/>
      <c r="BD23" s="4" t="str">
        <f t="shared" si="3"/>
        <v/>
      </c>
      <c r="BE23" s="33" t="str">
        <f>IF(AK23="","",VLOOKUP(AK23,BH:BJ,3,FALSE))</f>
        <v/>
      </c>
      <c r="BF23" s="12" t="s">
        <v>0</v>
      </c>
      <c r="BG23" s="3">
        <v>22</v>
      </c>
      <c r="BH23" s="3" t="s">
        <v>33</v>
      </c>
      <c r="BI23" s="3" t="s">
        <v>39</v>
      </c>
      <c r="BJ23" s="3" t="s">
        <v>221</v>
      </c>
    </row>
    <row r="24" spans="1:62">
      <c r="A24" s="3" t="str">
        <f t="shared" si="4"/>
        <v>|英テキスト|&gt;|&gt;|&gt;|&gt;|Lifelink  &amp;br;When you cast a colorless support, you draw 1 card.|</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Lifelink  &amp;br;When you cast a colorless support, you draw 1 card.</v>
      </c>
      <c r="O24" s="3" t="s">
        <v>83</v>
      </c>
      <c r="Q24" s="12" t="s">
        <v>18</v>
      </c>
      <c r="R24" s="13" t="str">
        <f>IF(INDEX(AX:AX,W18+1)="",0,INDEX(AX:AX,W18+1)&amp;"/"&amp;INDEX(AY:AY,W18+1))</f>
        <v>2/5</v>
      </c>
      <c r="S24" s="14"/>
      <c r="T24" s="14"/>
      <c r="U24" s="14"/>
      <c r="V24" s="15"/>
      <c r="W24" s="19"/>
      <c r="X24" s="12"/>
      <c r="Y24" s="31"/>
      <c r="Z24" s="31"/>
      <c r="AA24" s="32"/>
      <c r="AD24" s="23"/>
      <c r="AE24" s="27">
        <v>23</v>
      </c>
      <c r="AF24" s="28" t="str">
        <f t="shared" si="7"/>
        <v>緑青</v>
      </c>
      <c r="AG24" s="4"/>
      <c r="AH24" s="4"/>
      <c r="AI24" s="4"/>
      <c r="AJ24" s="4"/>
      <c r="AK24" s="4"/>
      <c r="AL24" s="4"/>
      <c r="AM24" s="4"/>
      <c r="AN24" s="4"/>
      <c r="AO24" s="4"/>
      <c r="AP24" s="4"/>
      <c r="AQ24" s="4"/>
      <c r="AR24" s="4"/>
      <c r="AS24" s="4"/>
      <c r="AT24" s="40"/>
      <c r="AU24" s="4"/>
      <c r="AV24" s="4"/>
      <c r="AW24" s="4"/>
      <c r="AX24" s="4" t="str">
        <f t="shared" si="8"/>
        <v/>
      </c>
      <c r="AY24" s="4" t="str">
        <f t="shared" si="9"/>
        <v/>
      </c>
      <c r="AZ24" s="4" t="str">
        <f t="shared" si="0"/>
        <v/>
      </c>
      <c r="BA24" s="4" t="str">
        <f t="shared" si="1"/>
        <v/>
      </c>
      <c r="BB24" s="4" t="str">
        <f t="shared" si="2"/>
        <v/>
      </c>
      <c r="BC24" s="4"/>
      <c r="BD24" s="4" t="str">
        <f t="shared" si="3"/>
        <v/>
      </c>
      <c r="BE24" s="33" t="str">
        <f>IF(AK24="","",VLOOKUP(AK24,BH:BJ,3,FALSE))</f>
        <v/>
      </c>
      <c r="BF24" s="12" t="s">
        <v>0</v>
      </c>
      <c r="BG24" s="3">
        <v>23</v>
      </c>
      <c r="BH24" s="3" t="s">
        <v>225</v>
      </c>
      <c r="BI24" s="3" t="s">
        <v>39</v>
      </c>
      <c r="BJ24" s="3" t="s">
        <v>226</v>
      </c>
    </row>
    <row r="25" spans="1:62">
      <c r="A25" s="3" t="str">
        <f t="shared" si="4"/>
        <v>|PT|&gt;|2/5|シールド数|&gt;||</v>
      </c>
      <c r="B25" s="3" t="s">
        <v>0</v>
      </c>
      <c r="C25" s="3" t="s">
        <v>83</v>
      </c>
      <c r="D25" s="3" t="s">
        <v>18</v>
      </c>
      <c r="E25" s="3" t="s">
        <v>83</v>
      </c>
      <c r="F25" s="3" t="s">
        <v>115</v>
      </c>
      <c r="G25" s="3" t="s">
        <v>83</v>
      </c>
      <c r="H25" s="3" t="str">
        <f>IF(R24=0,"",R24)</f>
        <v>2/5</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tr">
        <f t="shared" si="7"/>
        <v>緑青</v>
      </c>
      <c r="AG25" s="4"/>
      <c r="AH25" s="4"/>
      <c r="AI25" s="4"/>
      <c r="AJ25" s="4"/>
      <c r="AK25" s="4"/>
      <c r="AL25" s="4"/>
      <c r="AM25" s="4"/>
      <c r="AN25" s="4"/>
      <c r="AO25" s="4"/>
      <c r="AP25" s="4"/>
      <c r="AQ25" s="4"/>
      <c r="AR25" s="4"/>
      <c r="AS25" s="4"/>
      <c r="AT25" s="40"/>
      <c r="AU25" s="4"/>
      <c r="AV25" s="4"/>
      <c r="AW25" s="4"/>
      <c r="AX25" s="4" t="str">
        <f t="shared" si="8"/>
        <v/>
      </c>
      <c r="AY25" s="4" t="str">
        <f t="shared" si="9"/>
        <v/>
      </c>
      <c r="AZ25" s="4" t="str">
        <f t="shared" si="0"/>
        <v/>
      </c>
      <c r="BA25" s="4" t="str">
        <f t="shared" si="1"/>
        <v/>
      </c>
      <c r="BB25" s="4" t="str">
        <f t="shared" si="2"/>
        <v/>
      </c>
      <c r="BC25" s="4"/>
      <c r="BD25" s="4" t="str">
        <f t="shared" si="3"/>
        <v/>
      </c>
      <c r="BE25" s="33" t="str">
        <f>IF(AK25="","",VLOOKUP(AK25,BH:BJ,3,FALSE))</f>
        <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tr">
        <f t="shared" si="7"/>
        <v>緑青</v>
      </c>
      <c r="AG26" s="4"/>
      <c r="AH26" s="4"/>
      <c r="AI26" s="4"/>
      <c r="AJ26" s="4"/>
      <c r="AK26" s="4"/>
      <c r="AL26" s="4"/>
      <c r="AM26" s="4"/>
      <c r="AN26" s="4"/>
      <c r="AO26" s="4"/>
      <c r="AP26" s="4"/>
      <c r="AQ26" s="4"/>
      <c r="AR26" s="4"/>
      <c r="AS26" s="4"/>
      <c r="AT26" s="40"/>
      <c r="AU26" s="4"/>
      <c r="AV26" s="4"/>
      <c r="AW26" s="4"/>
      <c r="AX26" s="4" t="str">
        <f t="shared" si="8"/>
        <v/>
      </c>
      <c r="AY26" s="4" t="str">
        <f t="shared" si="9"/>
        <v/>
      </c>
      <c r="AZ26" s="4" t="str">
        <f t="shared" si="0"/>
        <v/>
      </c>
      <c r="BA26" s="4" t="str">
        <f t="shared" si="1"/>
        <v/>
      </c>
      <c r="BB26" s="4" t="str">
        <f t="shared" si="2"/>
        <v/>
      </c>
      <c r="BC26" s="4"/>
      <c r="BD26" s="4" t="str">
        <f t="shared" si="3"/>
        <v/>
      </c>
      <c r="BE26" s="33" t="str">
        <f>IF(AK26="","",VLOOKUP(AK26,BH:BJ,3,FALSE))</f>
        <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tr">
        <f t="shared" si="7"/>
        <v>緑青</v>
      </c>
      <c r="AG27" s="4"/>
      <c r="AH27" s="4"/>
      <c r="AI27" s="4"/>
      <c r="AJ27" s="4"/>
      <c r="AK27" s="4"/>
      <c r="AL27" s="4"/>
      <c r="AM27" s="4"/>
      <c r="AN27" s="4"/>
      <c r="AO27" s="4"/>
      <c r="AP27" s="4"/>
      <c r="AQ27" s="4"/>
      <c r="AR27" s="4"/>
      <c r="AS27" s="4"/>
      <c r="AT27" s="40"/>
      <c r="AU27" s="4"/>
      <c r="AV27" s="4"/>
      <c r="AW27" s="4"/>
      <c r="AX27" s="4" t="str">
        <f t="shared" si="8"/>
        <v/>
      </c>
      <c r="AY27" s="4" t="str">
        <f t="shared" si="9"/>
        <v/>
      </c>
      <c r="AZ27" s="4" t="str">
        <f t="shared" si="0"/>
        <v/>
      </c>
      <c r="BA27" s="4" t="str">
        <f t="shared" si="1"/>
        <v/>
      </c>
      <c r="BB27" s="4" t="str">
        <f t="shared" si="2"/>
        <v/>
      </c>
      <c r="BC27" s="4"/>
      <c r="BD27" s="4" t="str">
        <f t="shared" si="3"/>
        <v/>
      </c>
      <c r="BE27" s="33" t="str">
        <f>IF(AK27="","",VLOOKUP(AK27,BH:BJ,3,FALSE))</f>
        <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tr">
        <f t="shared" si="7"/>
        <v>緑青</v>
      </c>
      <c r="AG28" s="4"/>
      <c r="AH28" s="4"/>
      <c r="AI28" s="4"/>
      <c r="AJ28" s="4"/>
      <c r="AK28" s="4"/>
      <c r="AL28" s="4"/>
      <c r="AM28" s="4"/>
      <c r="AN28" s="4"/>
      <c r="AO28" s="4"/>
      <c r="AP28" s="4"/>
      <c r="AQ28" s="4"/>
      <c r="AR28" s="4"/>
      <c r="AS28" s="4"/>
      <c r="AT28" s="40"/>
      <c r="AU28" s="4"/>
      <c r="AV28" s="4"/>
      <c r="AW28" s="4"/>
      <c r="AX28" s="4" t="str">
        <f t="shared" si="8"/>
        <v/>
      </c>
      <c r="AY28" s="4" t="str">
        <f t="shared" si="9"/>
        <v/>
      </c>
      <c r="AZ28" s="4" t="str">
        <f t="shared" si="0"/>
        <v/>
      </c>
      <c r="BA28" s="4" t="str">
        <f t="shared" si="1"/>
        <v/>
      </c>
      <c r="BB28" s="4" t="str">
        <f t="shared" si="2"/>
        <v/>
      </c>
      <c r="BC28" s="4"/>
      <c r="BD28" s="4" t="str">
        <f t="shared" si="3"/>
        <v/>
      </c>
      <c r="BE28" s="33" t="str">
        <f>IF(AK28="","",VLOOKUP(AK28,BH:BJ,3,FALSE))</f>
        <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tr">
        <f t="shared" si="7"/>
        <v>緑青</v>
      </c>
      <c r="AG29" s="4"/>
      <c r="AH29" s="4"/>
      <c r="AI29" s="4"/>
      <c r="AJ29" s="4"/>
      <c r="AK29" s="4"/>
      <c r="AL29" s="4"/>
      <c r="AM29" s="4"/>
      <c r="AN29" s="4"/>
      <c r="AO29" s="4"/>
      <c r="AP29" s="4"/>
      <c r="AQ29" s="4"/>
      <c r="AR29" s="4"/>
      <c r="AS29" s="4"/>
      <c r="AT29" s="40"/>
      <c r="AU29" s="4"/>
      <c r="AV29" s="4"/>
      <c r="AW29" s="4"/>
      <c r="AX29" s="4" t="str">
        <f t="shared" si="8"/>
        <v/>
      </c>
      <c r="AY29" s="4" t="str">
        <f t="shared" si="9"/>
        <v/>
      </c>
      <c r="AZ29" s="4" t="str">
        <f t="shared" si="0"/>
        <v/>
      </c>
      <c r="BA29" s="4" t="str">
        <f t="shared" si="1"/>
        <v/>
      </c>
      <c r="BB29" s="4" t="str">
        <f t="shared" si="2"/>
        <v/>
      </c>
      <c r="BC29" s="4"/>
      <c r="BD29" s="4" t="str">
        <f t="shared" si="3"/>
        <v/>
      </c>
      <c r="BE29" s="33" t="str">
        <f>IF(AK29="","",VLOOKUP(AK29,BH:BJ,3,FALSE))</f>
        <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tr">
        <f t="shared" si="7"/>
        <v>緑青</v>
      </c>
      <c r="AG30" s="4"/>
      <c r="AH30" s="4"/>
      <c r="AI30" s="4"/>
      <c r="AJ30" s="4"/>
      <c r="AK30" s="4"/>
      <c r="AL30" s="4"/>
      <c r="AM30" s="4"/>
      <c r="AN30" s="4"/>
      <c r="AO30" s="4"/>
      <c r="AP30" s="4"/>
      <c r="AQ30" s="4"/>
      <c r="AR30" s="4"/>
      <c r="AS30" s="4"/>
      <c r="AT30" s="40"/>
      <c r="AU30" s="4"/>
      <c r="AV30" s="4"/>
      <c r="AW30" s="4"/>
      <c r="AX30" s="4" t="str">
        <f t="shared" si="8"/>
        <v/>
      </c>
      <c r="AY30" s="4" t="str">
        <f t="shared" si="9"/>
        <v/>
      </c>
      <c r="AZ30" s="4" t="str">
        <f t="shared" si="0"/>
        <v/>
      </c>
      <c r="BA30" s="4" t="str">
        <f t="shared" si="1"/>
        <v/>
      </c>
      <c r="BB30" s="4" t="str">
        <f t="shared" si="2"/>
        <v/>
      </c>
      <c r="BC30" s="4"/>
      <c r="BD30" s="4" t="str">
        <f t="shared" si="3"/>
        <v/>
      </c>
      <c r="BE30" s="33" t="str">
        <f>IF(AK30="","",VLOOKUP(AK30,BH:BJ,3,FALSE))</f>
        <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tr">
        <f t="shared" si="7"/>
        <v>緑青</v>
      </c>
      <c r="AG31" s="4"/>
      <c r="AH31" s="4"/>
      <c r="AI31" s="4"/>
      <c r="AJ31" s="4"/>
      <c r="AK31" s="4"/>
      <c r="AL31" s="4"/>
      <c r="AM31" s="4"/>
      <c r="AN31" s="4"/>
      <c r="AO31" s="4"/>
      <c r="AP31" s="4"/>
      <c r="AQ31" s="4"/>
      <c r="AR31" s="4"/>
      <c r="AS31" s="4"/>
      <c r="AT31" s="40"/>
      <c r="AU31" s="4"/>
      <c r="AV31" s="4"/>
      <c r="AW31" s="4"/>
      <c r="AX31" s="4" t="str">
        <f t="shared" si="8"/>
        <v/>
      </c>
      <c r="AY31" s="4" t="str">
        <f t="shared" si="9"/>
        <v/>
      </c>
      <c r="AZ31" s="4" t="str">
        <f t="shared" si="0"/>
        <v/>
      </c>
      <c r="BA31" s="4" t="str">
        <f t="shared" si="1"/>
        <v/>
      </c>
      <c r="BB31" s="4" t="str">
        <f t="shared" si="2"/>
        <v/>
      </c>
      <c r="BC31" s="4"/>
      <c r="BD31" s="4" t="str">
        <f t="shared" si="3"/>
        <v/>
      </c>
      <c r="BE31" s="33" t="str">
        <f>IF(AK31="","",VLOOKUP(AK31,BH:BJ,3,FALSE))</f>
        <v/>
      </c>
      <c r="BF31" s="12" t="s">
        <v>0</v>
      </c>
      <c r="BG31" s="3">
        <v>30</v>
      </c>
      <c r="BH31" s="3" t="s">
        <v>110</v>
      </c>
      <c r="BI31" s="3" t="s">
        <v>39</v>
      </c>
      <c r="BJ31" s="3" t="s">
        <v>245</v>
      </c>
    </row>
    <row r="32" spans="1:62">
      <c r="A32" s="3" t="str">
        <f t="shared" si="4"/>
        <v>*崇高な飛行士/Empyreal Voyager</v>
      </c>
      <c r="B32" s="3" t="s">
        <v>0</v>
      </c>
      <c r="C32" s="3" t="str">
        <f>"*"&amp;R32&amp;"/"&amp;T32</f>
        <v>*崇高な飛行士/Empyreal Voyager</v>
      </c>
      <c r="Q32" s="12" t="s">
        <v>9</v>
      </c>
      <c r="R32" s="13" t="str">
        <f>INDEX(AJ:AJ,W31+1)</f>
        <v>崇高な飛行士</v>
      </c>
      <c r="S32" s="14" t="s">
        <v>10</v>
      </c>
      <c r="T32" s="13" t="str">
        <f>INDEX(AK:AK,W31+1)</f>
        <v>Empyreal Voyager</v>
      </c>
      <c r="U32" s="14"/>
      <c r="V32" s="15"/>
      <c r="W32" s="16"/>
      <c r="X32" s="12"/>
      <c r="Y32" s="31"/>
      <c r="Z32" s="31"/>
      <c r="AA32" s="32"/>
      <c r="AE32" s="27">
        <v>31</v>
      </c>
      <c r="AF32" s="28" t="str">
        <f t="shared" si="7"/>
        <v>緑青</v>
      </c>
      <c r="AG32" s="4"/>
      <c r="AH32" s="4"/>
      <c r="AI32" s="4"/>
      <c r="AJ32" s="4"/>
      <c r="AK32" s="4"/>
      <c r="AL32" s="4"/>
      <c r="AM32" s="4"/>
      <c r="AN32" s="4"/>
      <c r="AO32" s="4"/>
      <c r="AP32" s="4"/>
      <c r="AQ32" s="4"/>
      <c r="AR32" s="4"/>
      <c r="AS32" s="4"/>
      <c r="AT32" s="40"/>
      <c r="AU32" s="4"/>
      <c r="AV32" s="4"/>
      <c r="AW32" s="4"/>
      <c r="AX32" s="4" t="str">
        <f t="shared" si="8"/>
        <v/>
      </c>
      <c r="AY32" s="4" t="str">
        <f t="shared" si="9"/>
        <v/>
      </c>
      <c r="AZ32" s="4" t="str">
        <f t="shared" si="0"/>
        <v/>
      </c>
      <c r="BA32" s="4" t="str">
        <f t="shared" si="1"/>
        <v/>
      </c>
      <c r="BB32" s="4" t="str">
        <f t="shared" si="2"/>
        <v/>
      </c>
      <c r="BC32" s="4"/>
      <c r="BD32" s="4" t="str">
        <f t="shared" si="3"/>
        <v/>
      </c>
      <c r="BE32" s="33" t="str">
        <f>IF(AK32="","",VLOOKUP(AK32,BH:BJ,3,FALSE))</f>
        <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12">$R$1</f>
        <v>LEFT:100</v>
      </c>
      <c r="G33" s="6" t="s">
        <v>83</v>
      </c>
      <c r="H33" s="6" t="str">
        <f t="shared" si="12"/>
        <v>LEFT:100</v>
      </c>
      <c r="I33" s="6" t="s">
        <v>83</v>
      </c>
      <c r="J33" s="6" t="str">
        <f t="shared" si="12"/>
        <v>LEFT:100</v>
      </c>
      <c r="K33" s="6" t="s">
        <v>83</v>
      </c>
      <c r="L33" s="6" t="str">
        <f>$R$1</f>
        <v>LEFT:100</v>
      </c>
      <c r="M33" s="6" t="s">
        <v>83</v>
      </c>
      <c r="N33" s="6" t="str">
        <f>$R$1</f>
        <v>LEFT:100</v>
      </c>
      <c r="O33" s="3" t="s">
        <v>83</v>
      </c>
      <c r="P33" s="3" t="s">
        <v>84</v>
      </c>
      <c r="Q33" s="17" t="s">
        <v>6</v>
      </c>
      <c r="R33" s="13" t="str">
        <f>INDEX(AF:AF,W31+1)</f>
        <v>緑青</v>
      </c>
      <c r="S33" s="18" t="s">
        <v>7</v>
      </c>
      <c r="T33" s="13" t="str">
        <f>INDEX(AG:AG,W31+1)</f>
        <v>アンコモン</v>
      </c>
      <c r="U33" s="18" t="s">
        <v>8</v>
      </c>
      <c r="V33" s="13">
        <f>INDEX(AI:AI,W31+1)</f>
        <v>16</v>
      </c>
      <c r="W33" s="19"/>
      <c r="X33" s="13" t="str">
        <f>INDEX(AQ:AQ,W31+1)</f>
        <v>飛行 トランプル</v>
      </c>
      <c r="Y33" s="31"/>
      <c r="Z33" s="31"/>
      <c r="AA33" s="32"/>
      <c r="AE33" s="27">
        <v>32</v>
      </c>
      <c r="AF33" s="28" t="str">
        <f t="shared" si="7"/>
        <v>緑青</v>
      </c>
      <c r="AG33" s="4"/>
      <c r="AH33" s="4"/>
      <c r="AI33" s="4"/>
      <c r="AJ33" s="4"/>
      <c r="AK33" s="4"/>
      <c r="AL33" s="4"/>
      <c r="AM33" s="4"/>
      <c r="AN33" s="4"/>
      <c r="AO33" s="4"/>
      <c r="AP33" s="4"/>
      <c r="AQ33" s="4"/>
      <c r="AR33" s="4"/>
      <c r="AS33" s="4"/>
      <c r="AT33" s="40"/>
      <c r="AU33" s="4"/>
      <c r="AV33" s="4"/>
      <c r="AW33" s="4"/>
      <c r="AX33" s="4" t="str">
        <f t="shared" si="8"/>
        <v/>
      </c>
      <c r="AY33" s="4" t="str">
        <f t="shared" si="9"/>
        <v/>
      </c>
      <c r="AZ33" s="4" t="str">
        <f t="shared" si="0"/>
        <v/>
      </c>
      <c r="BA33" s="4" t="str">
        <f t="shared" si="1"/>
        <v/>
      </c>
      <c r="BB33" s="4" t="str">
        <f t="shared" si="2"/>
        <v/>
      </c>
      <c r="BC33" s="4"/>
      <c r="BD33" s="4" t="str">
        <f t="shared" si="3"/>
        <v/>
      </c>
      <c r="BE33" s="33" t="str">
        <f>IF(AK33="","",VLOOKUP(AK33,BH:BJ,3,FALSE))</f>
        <v/>
      </c>
      <c r="BF33" s="12" t="s">
        <v>0</v>
      </c>
      <c r="BG33" s="3">
        <v>32</v>
      </c>
      <c r="BH33" s="3" t="s">
        <v>218</v>
      </c>
      <c r="BI33" s="3" t="s">
        <v>39</v>
      </c>
      <c r="BJ33" s="3" t="s">
        <v>248</v>
      </c>
    </row>
    <row r="34" spans="1:62">
      <c r="A34" s="3" t="str">
        <f t="shared" si="4"/>
        <v>|色|緑青|レアリティ|アンコモン|マナコスト|16|</v>
      </c>
      <c r="B34" s="3" t="s">
        <v>0</v>
      </c>
      <c r="C34" s="3" t="s">
        <v>83</v>
      </c>
      <c r="D34" s="7" t="s">
        <v>6</v>
      </c>
      <c r="E34" s="3" t="s">
        <v>83</v>
      </c>
      <c r="F34" s="3" t="str">
        <f>IF(R33=0,"",R33)</f>
        <v>緑青</v>
      </c>
      <c r="G34" s="3" t="s">
        <v>83</v>
      </c>
      <c r="H34" s="7" t="s">
        <v>92</v>
      </c>
      <c r="I34" s="3" t="s">
        <v>83</v>
      </c>
      <c r="J34" s="3" t="str">
        <f>IF(T33=0,"",T33)</f>
        <v>アンコモン</v>
      </c>
      <c r="K34" s="3" t="s">
        <v>83</v>
      </c>
      <c r="L34" s="7" t="s">
        <v>93</v>
      </c>
      <c r="M34" s="3" t="s">
        <v>83</v>
      </c>
      <c r="N34" s="3">
        <f>IF(V33=0,"",V33)</f>
        <v>16</v>
      </c>
      <c r="O34" s="3" t="s">
        <v>83</v>
      </c>
      <c r="Q34" s="12" t="s">
        <v>11</v>
      </c>
      <c r="R34" s="13" t="str">
        <f>INDEX(AL:AL,W31+1)</f>
        <v>クリーチャー</v>
      </c>
      <c r="S34" s="18" t="s">
        <v>94</v>
      </c>
      <c r="T34" s="13" t="str">
        <f>INDEX(AN:AN,W31+1)</f>
        <v>ヴィダルケン</v>
      </c>
      <c r="U34" s="13" t="str">
        <f>INDEX(AO:AO,W31+1)</f>
        <v>スカウト</v>
      </c>
      <c r="V34" s="13">
        <f>INDEX(AP:AP,W31+1)</f>
        <v>0</v>
      </c>
      <c r="W34" s="19"/>
      <c r="X34" s="13" t="str">
        <f>INDEX(AZ:AZ,W31+1)</f>
        <v>飛行</v>
      </c>
      <c r="Y34" s="13" t="str">
        <f>INDEX(BA:BA,W31+1)</f>
        <v>トラ</v>
      </c>
      <c r="Z34" s="13" t="str">
        <f>INDEX(BB:BB,W31+1)</f>
        <v/>
      </c>
      <c r="AA34" s="13">
        <f>INDEX(BC:BC,W31+1)</f>
        <v>0</v>
      </c>
      <c r="AE34" s="27">
        <v>33</v>
      </c>
      <c r="AF34" s="28" t="str">
        <f t="shared" si="7"/>
        <v>緑青</v>
      </c>
      <c r="AG34" s="4"/>
      <c r="AH34" s="4"/>
      <c r="AI34" s="4"/>
      <c r="AJ34" s="4"/>
      <c r="AK34" s="4"/>
      <c r="AL34" s="4"/>
      <c r="AM34" s="4"/>
      <c r="AN34" s="4"/>
      <c r="AO34" s="4"/>
      <c r="AP34" s="4"/>
      <c r="AQ34" s="4"/>
      <c r="AR34" s="4"/>
      <c r="AS34" s="4"/>
      <c r="AT34" s="40"/>
      <c r="AU34" s="4"/>
      <c r="AV34" s="4"/>
      <c r="AW34" s="4"/>
      <c r="AX34" s="4" t="str">
        <f t="shared" si="8"/>
        <v/>
      </c>
      <c r="AY34" s="4" t="str">
        <f t="shared" si="9"/>
        <v/>
      </c>
      <c r="AZ34" s="4" t="str">
        <f t="shared" si="0"/>
        <v/>
      </c>
      <c r="BA34" s="4" t="str">
        <f t="shared" si="1"/>
        <v/>
      </c>
      <c r="BB34" s="4" t="str">
        <f t="shared" si="2"/>
        <v/>
      </c>
      <c r="BC34" s="4"/>
      <c r="BD34" s="4" t="str">
        <f t="shared" si="3"/>
        <v/>
      </c>
      <c r="BE34" s="33" t="str">
        <f>IF(AK34="","",VLOOKUP(AK34,BH:BJ,3,FALSE))</f>
        <v/>
      </c>
      <c r="BF34" s="12" t="s">
        <v>0</v>
      </c>
      <c r="BG34" s="3">
        <v>33</v>
      </c>
      <c r="BH34" s="3" t="s">
        <v>233</v>
      </c>
      <c r="BI34" s="3" t="s">
        <v>39</v>
      </c>
      <c r="BJ34" s="3" t="s">
        <v>249</v>
      </c>
    </row>
    <row r="35" spans="1:62">
      <c r="A35" s="3" t="str">
        <f t="shared" si="4"/>
        <v>|種別|クリーチャー|サブタイプ|ヴィダルケン|スカウト||</v>
      </c>
      <c r="B35" s="3" t="s">
        <v>0</v>
      </c>
      <c r="C35" s="3" t="s">
        <v>83</v>
      </c>
      <c r="D35" s="7" t="s">
        <v>11</v>
      </c>
      <c r="E35" s="3" t="s">
        <v>83</v>
      </c>
      <c r="F35" s="3" t="str">
        <f>IF(R34=0,"",R34)</f>
        <v>クリーチャー</v>
      </c>
      <c r="G35" s="3" t="s">
        <v>83</v>
      </c>
      <c r="H35" s="7" t="s">
        <v>104</v>
      </c>
      <c r="I35" s="3" t="s">
        <v>83</v>
      </c>
      <c r="J35" s="3" t="str">
        <f>IF(T34=0,"",T34)</f>
        <v>ヴィダルケン</v>
      </c>
      <c r="K35" s="3" t="s">
        <v>83</v>
      </c>
      <c r="L35" s="3" t="str">
        <f>IF(U34=0,"",U34)</f>
        <v>スカウト</v>
      </c>
      <c r="M35" s="3" t="s">
        <v>83</v>
      </c>
      <c r="N35" s="3" t="str">
        <f>IF(V34=0,"",V34)</f>
        <v/>
      </c>
      <c r="O35" s="3" t="s">
        <v>83</v>
      </c>
      <c r="Q35" s="12" t="s">
        <v>105</v>
      </c>
      <c r="R35" s="13" t="str">
        <f>INDEX(BD:BD,W31+1)</f>
        <v>飛行 トランプル&amp;br;このクリーチャーがプレインズウォーカーにダメージを与えたとき、エネルギー化Xを行う。Xはこのクリーチャーのパワーに等しい。</v>
      </c>
      <c r="S35" s="14"/>
      <c r="T35" s="14"/>
      <c r="U35" s="14"/>
      <c r="V35" s="15"/>
      <c r="W35" s="19"/>
      <c r="X35" s="11"/>
      <c r="Y35" s="11"/>
      <c r="Z35" s="11"/>
      <c r="AA35" s="33"/>
      <c r="AE35" s="27">
        <v>34</v>
      </c>
      <c r="AF35" s="28" t="str">
        <f t="shared" si="7"/>
        <v>緑青</v>
      </c>
      <c r="AG35" s="4"/>
      <c r="AH35" s="4"/>
      <c r="AI35" s="4"/>
      <c r="AJ35" s="4"/>
      <c r="AK35" s="4"/>
      <c r="AL35" s="4"/>
      <c r="AM35" s="4"/>
      <c r="AN35" s="4"/>
      <c r="AO35" s="4"/>
      <c r="AP35" s="4"/>
      <c r="AQ35" s="4"/>
      <c r="AR35" s="4"/>
      <c r="AS35" s="4"/>
      <c r="AT35" s="40"/>
      <c r="AU35" s="4"/>
      <c r="AV35" s="4"/>
      <c r="AW35" s="4"/>
      <c r="AX35" s="4" t="str">
        <f t="shared" si="8"/>
        <v/>
      </c>
      <c r="AY35" s="4" t="str">
        <f t="shared" si="9"/>
        <v/>
      </c>
      <c r="AZ35" s="4" t="str">
        <f t="shared" si="0"/>
        <v/>
      </c>
      <c r="BA35" s="4" t="str">
        <f t="shared" si="1"/>
        <v/>
      </c>
      <c r="BB35" s="4" t="str">
        <f t="shared" si="2"/>
        <v/>
      </c>
      <c r="BC35" s="4"/>
      <c r="BD35" s="4" t="str">
        <f t="shared" si="3"/>
        <v/>
      </c>
      <c r="BE35" s="33" t="str">
        <f>IF(AK35="","",VLOOKUP(AK35,BH:BJ,3,FALSE))</f>
        <v/>
      </c>
      <c r="BF35" s="12" t="s">
        <v>0</v>
      </c>
      <c r="BG35" s="3">
        <v>34</v>
      </c>
      <c r="BH35" s="3" t="s">
        <v>250</v>
      </c>
      <c r="BI35" s="3" t="s">
        <v>39</v>
      </c>
      <c r="BJ35" s="3" t="s">
        <v>251</v>
      </c>
    </row>
    <row r="36" spans="1:62">
      <c r="A36" s="3" t="str">
        <f t="shared" si="4"/>
        <v>|テキスト|&gt;|&gt;|&gt;|&gt;|飛行 トランプル&amp;br;このクリーチャーがプレインズウォーカーにダメージを与えたとき、エネルギー化Xを行う。Xはこのクリーチャーのパワーに等しい。|</v>
      </c>
      <c r="B36" s="3" t="s">
        <v>0</v>
      </c>
      <c r="C36" s="3" t="s">
        <v>83</v>
      </c>
      <c r="D36" s="7" t="s">
        <v>105</v>
      </c>
      <c r="E36" s="3" t="s">
        <v>83</v>
      </c>
      <c r="F36" s="7" t="s">
        <v>115</v>
      </c>
      <c r="G36" s="3" t="s">
        <v>83</v>
      </c>
      <c r="H36" s="7" t="s">
        <v>115</v>
      </c>
      <c r="I36" s="3" t="s">
        <v>83</v>
      </c>
      <c r="J36" s="7" t="s">
        <v>115</v>
      </c>
      <c r="K36" s="3" t="s">
        <v>83</v>
      </c>
      <c r="L36" s="7" t="s">
        <v>115</v>
      </c>
      <c r="M36" s="3" t="s">
        <v>83</v>
      </c>
      <c r="N36" s="3" t="str">
        <f>IF(R35=0,"",R35)</f>
        <v>飛行 トランプル&amp;br;このクリーチャーがプレインズウォーカーにダメージを与えたとき、エネルギー化Xを行う。Xはこのクリーチャーのパワーに等しい。</v>
      </c>
      <c r="O36" s="3" t="s">
        <v>83</v>
      </c>
      <c r="Q36" s="17" t="s">
        <v>27</v>
      </c>
      <c r="R36" s="13" t="str">
        <f>INDEX(BE:BE,W31+1)</f>
        <v>When this creature deals damage to a Planeswalker, Energize X, where X is equal to this creature's Power.</v>
      </c>
      <c r="S36" s="12" t="s">
        <v>116</v>
      </c>
      <c r="T36" s="13" t="str">
        <f>IF(X36="","",X36&amp;IF(Y36="",""," "&amp;Y36)&amp;IF(Z36="",""," "&amp;Z36)&amp;IF(AA36="",""," "&amp;AA36))</f>
        <v>Flying Trample  </v>
      </c>
      <c r="U36" s="14"/>
      <c r="V36" s="15"/>
      <c r="W36" s="19" t="s">
        <v>116</v>
      </c>
      <c r="X36" s="12" t="str">
        <f t="shared" ref="X36:AA36" si="13">IF(ISERROR(IF(LEN(X35)&gt;1,X35,VLOOKUP(X34,$AC:$AD,2,FALSE))),"",IF(LEN(X35)&gt;1,X35,VLOOKUP(X34,$AC:$AD,2,FALSE)))</f>
        <v>Flying</v>
      </c>
      <c r="Y36" s="12" t="str">
        <f t="shared" si="13"/>
        <v>Trample</v>
      </c>
      <c r="Z36" s="12" t="str">
        <f t="shared" si="13"/>
        <v/>
      </c>
      <c r="AA36" s="12" t="str">
        <f t="shared" si="13"/>
        <v> </v>
      </c>
      <c r="AE36" s="27">
        <v>35</v>
      </c>
      <c r="AF36" s="28" t="str">
        <f t="shared" si="7"/>
        <v>緑青</v>
      </c>
      <c r="AG36" s="4"/>
      <c r="AH36" s="4"/>
      <c r="AI36" s="4"/>
      <c r="AJ36" s="4"/>
      <c r="AK36" s="4"/>
      <c r="AL36" s="4"/>
      <c r="AM36" s="4"/>
      <c r="AN36" s="4"/>
      <c r="AO36" s="4"/>
      <c r="AP36" s="4"/>
      <c r="AQ36" s="4"/>
      <c r="AR36" s="4"/>
      <c r="AS36" s="4"/>
      <c r="AT36" s="40"/>
      <c r="AU36" s="4"/>
      <c r="AV36" s="4"/>
      <c r="AW36" s="4"/>
      <c r="AX36" s="4" t="str">
        <f t="shared" si="8"/>
        <v/>
      </c>
      <c r="AY36" s="4" t="str">
        <f t="shared" si="9"/>
        <v/>
      </c>
      <c r="AZ36" s="4" t="str">
        <f t="shared" si="0"/>
        <v/>
      </c>
      <c r="BA36" s="4" t="str">
        <f t="shared" si="1"/>
        <v/>
      </c>
      <c r="BB36" s="4" t="str">
        <f t="shared" si="2"/>
        <v/>
      </c>
      <c r="BC36" s="4"/>
      <c r="BD36" s="4" t="str">
        <f t="shared" si="3"/>
        <v/>
      </c>
      <c r="BE36" s="33" t="str">
        <f>IF(AK36="","",VLOOKUP(AK36,BH:BJ,3,FALSE))</f>
        <v/>
      </c>
      <c r="BF36" s="12" t="s">
        <v>0</v>
      </c>
      <c r="BG36" s="3">
        <v>35</v>
      </c>
      <c r="BH36" s="3" t="s">
        <v>252</v>
      </c>
      <c r="BI36" s="3" t="s">
        <v>39</v>
      </c>
      <c r="BJ36" s="3" t="s">
        <v>253</v>
      </c>
    </row>
    <row r="37" spans="1:62">
      <c r="A37" s="3" t="str">
        <f t="shared" si="4"/>
        <v>|英テキスト|&gt;|&gt;|&gt;|&gt;|Flying Trample  &amp;br;When this creature deals damage to a Planeswalker, Energize X, where X is equal to this creature's Power.|</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Flying Trample  &amp;br;When this creature deals damage to a Planeswalker, Energize X, where X is equal to this creature's Power.</v>
      </c>
      <c r="O37" s="3" t="s">
        <v>83</v>
      </c>
      <c r="Q37" s="12" t="s">
        <v>18</v>
      </c>
      <c r="R37" s="13" t="str">
        <f>IF(INDEX(AX:AX,W31+1)="",0,INDEX(AX:AX,W31+1)&amp;"/"&amp;INDEX(AY:AY,W31+1))</f>
        <v>3/4</v>
      </c>
      <c r="S37" s="14"/>
      <c r="T37" s="14"/>
      <c r="U37" s="14"/>
      <c r="V37" s="15"/>
      <c r="W37" s="19"/>
      <c r="X37" s="12"/>
      <c r="Y37" s="31"/>
      <c r="Z37" s="31"/>
      <c r="AA37" s="32"/>
      <c r="AE37" s="27">
        <v>36</v>
      </c>
      <c r="AF37" s="28" t="str">
        <f t="shared" si="7"/>
        <v>緑青</v>
      </c>
      <c r="AG37" s="4"/>
      <c r="AH37" s="4"/>
      <c r="AI37" s="4"/>
      <c r="AJ37" s="4"/>
      <c r="AK37" s="4"/>
      <c r="AL37" s="4"/>
      <c r="AM37" s="4"/>
      <c r="AN37" s="4"/>
      <c r="AO37" s="4"/>
      <c r="AP37" s="4"/>
      <c r="AQ37" s="4"/>
      <c r="AR37" s="4"/>
      <c r="AS37" s="4"/>
      <c r="AT37" s="40"/>
      <c r="AU37" s="4"/>
      <c r="AV37" s="4"/>
      <c r="AW37" s="4"/>
      <c r="AX37" s="4" t="str">
        <f t="shared" si="8"/>
        <v/>
      </c>
      <c r="AY37" s="4" t="str">
        <f t="shared" si="9"/>
        <v/>
      </c>
      <c r="AZ37" s="4" t="str">
        <f t="shared" si="0"/>
        <v/>
      </c>
      <c r="BA37" s="4" t="str">
        <f t="shared" si="1"/>
        <v/>
      </c>
      <c r="BB37" s="4" t="str">
        <f t="shared" si="2"/>
        <v/>
      </c>
      <c r="BC37" s="4"/>
      <c r="BD37" s="4" t="str">
        <f t="shared" si="3"/>
        <v/>
      </c>
      <c r="BE37" s="33" t="str">
        <f>IF(AK37="","",VLOOKUP(AK37,BH:BJ,3,FALSE))</f>
        <v/>
      </c>
      <c r="BF37" s="12" t="s">
        <v>0</v>
      </c>
      <c r="BG37" s="3">
        <v>36</v>
      </c>
      <c r="BH37" s="3" t="s">
        <v>254</v>
      </c>
      <c r="BI37" s="3" t="s">
        <v>39</v>
      </c>
      <c r="BJ37" s="3" t="s">
        <v>255</v>
      </c>
    </row>
    <row r="38" spans="1:62">
      <c r="A38" s="3" t="str">
        <f t="shared" si="4"/>
        <v>|PT|&gt;|3/4|シールド数|&gt;||</v>
      </c>
      <c r="B38" s="3" t="s">
        <v>0</v>
      </c>
      <c r="C38" s="3" t="s">
        <v>83</v>
      </c>
      <c r="D38" s="3" t="s">
        <v>18</v>
      </c>
      <c r="E38" s="3" t="s">
        <v>83</v>
      </c>
      <c r="F38" s="3" t="s">
        <v>115</v>
      </c>
      <c r="G38" s="3" t="s">
        <v>83</v>
      </c>
      <c r="H38" s="3" t="str">
        <f>IF(R37=0,"",R37)</f>
        <v>3/4</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 t="shared" si="7"/>
        <v>緑青</v>
      </c>
      <c r="AG38" s="4"/>
      <c r="AH38" s="4"/>
      <c r="AI38" s="4"/>
      <c r="AJ38" s="4"/>
      <c r="AK38" s="4"/>
      <c r="AL38" s="4"/>
      <c r="AM38" s="4"/>
      <c r="AN38" s="4"/>
      <c r="AO38" s="4"/>
      <c r="AP38" s="4"/>
      <c r="AQ38" s="4"/>
      <c r="AR38" s="4"/>
      <c r="AS38" s="4"/>
      <c r="AT38" s="40"/>
      <c r="AU38" s="4"/>
      <c r="AV38" s="4"/>
      <c r="AW38" s="4"/>
      <c r="AX38" s="4" t="str">
        <f t="shared" si="8"/>
        <v/>
      </c>
      <c r="AY38" s="4" t="str">
        <f t="shared" si="9"/>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 t="shared" si="7"/>
        <v>緑青</v>
      </c>
      <c r="AG39" s="4"/>
      <c r="AH39" s="4"/>
      <c r="AI39" s="4"/>
      <c r="AJ39" s="4"/>
      <c r="AK39" s="4"/>
      <c r="AL39" s="4"/>
      <c r="AM39" s="4"/>
      <c r="AN39" s="4"/>
      <c r="AO39" s="4"/>
      <c r="AP39" s="4"/>
      <c r="AQ39" s="4"/>
      <c r="AR39" s="4"/>
      <c r="AS39" s="4"/>
      <c r="AT39" s="40"/>
      <c r="AU39" s="4"/>
      <c r="AV39" s="4"/>
      <c r="AW39" s="4"/>
      <c r="AX39" s="4" t="str">
        <f t="shared" si="8"/>
        <v/>
      </c>
      <c r="AY39" s="4" t="str">
        <f t="shared" si="9"/>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 t="shared" si="7"/>
        <v>緑青</v>
      </c>
      <c r="AG40" s="4"/>
      <c r="AH40" s="4"/>
      <c r="AI40" s="4"/>
      <c r="AJ40" s="4"/>
      <c r="AK40" s="4"/>
      <c r="AL40" s="4"/>
      <c r="AM40" s="4"/>
      <c r="AN40" s="4"/>
      <c r="AO40" s="4"/>
      <c r="AP40" s="4"/>
      <c r="AQ40" s="4"/>
      <c r="AR40" s="4"/>
      <c r="AS40" s="4"/>
      <c r="AT40" s="40"/>
      <c r="AU40" s="4"/>
      <c r="AV40" s="4"/>
      <c r="AW40" s="4"/>
      <c r="AX40" s="4" t="str">
        <f t="shared" si="8"/>
        <v/>
      </c>
      <c r="AY40" s="4" t="str">
        <f t="shared" si="9"/>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 t="shared" si="7"/>
        <v>緑青</v>
      </c>
      <c r="AG41" s="4"/>
      <c r="AH41" s="4"/>
      <c r="AI41" s="4"/>
      <c r="AJ41" s="4"/>
      <c r="AK41" s="4"/>
      <c r="AL41" s="4"/>
      <c r="AM41" s="4"/>
      <c r="AN41" s="4"/>
      <c r="AO41" s="4"/>
      <c r="AP41" s="4"/>
      <c r="AQ41" s="4"/>
      <c r="AR41" s="4"/>
      <c r="AS41" s="4"/>
      <c r="AT41" s="40"/>
      <c r="AU41" s="4"/>
      <c r="AV41" s="4"/>
      <c r="AW41" s="4"/>
      <c r="AX41" s="4" t="str">
        <f t="shared" si="8"/>
        <v/>
      </c>
      <c r="AY41" s="4" t="str">
        <f t="shared" si="9"/>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 t="shared" si="7"/>
        <v>緑青</v>
      </c>
      <c r="AG42" s="4"/>
      <c r="AH42" s="4"/>
      <c r="AI42" s="4"/>
      <c r="AJ42" s="4"/>
      <c r="AK42" s="4"/>
      <c r="AL42" s="4"/>
      <c r="AM42" s="4"/>
      <c r="AN42" s="4"/>
      <c r="AO42" s="4"/>
      <c r="AP42" s="4"/>
      <c r="AQ42" s="4"/>
      <c r="AR42" s="4"/>
      <c r="AS42" s="4"/>
      <c r="AT42" s="40"/>
      <c r="AU42" s="4"/>
      <c r="AV42" s="4"/>
      <c r="AW42" s="4"/>
      <c r="AX42" s="4" t="str">
        <f t="shared" si="8"/>
        <v/>
      </c>
      <c r="AY42" s="4" t="str">
        <f t="shared" si="9"/>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 t="shared" si="7"/>
        <v>緑青</v>
      </c>
      <c r="AG43" s="4"/>
      <c r="AH43" s="4"/>
      <c r="AI43" s="4"/>
      <c r="AJ43" s="4"/>
      <c r="AK43" s="4"/>
      <c r="AL43" s="4"/>
      <c r="AM43" s="4"/>
      <c r="AN43" s="4"/>
      <c r="AO43" s="4"/>
      <c r="AP43" s="4"/>
      <c r="AQ43" s="4"/>
      <c r="AR43" s="4"/>
      <c r="AS43" s="4"/>
      <c r="AT43" s="40"/>
      <c r="AU43" s="4"/>
      <c r="AV43" s="4"/>
      <c r="AW43" s="4"/>
      <c r="AX43" s="4" t="str">
        <f t="shared" si="8"/>
        <v/>
      </c>
      <c r="AY43" s="4" t="str">
        <f t="shared" si="9"/>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 t="shared" si="7"/>
        <v>緑青</v>
      </c>
      <c r="AG44" s="4"/>
      <c r="AH44" s="4"/>
      <c r="AI44" s="4"/>
      <c r="AJ44" s="4"/>
      <c r="AK44" s="4"/>
      <c r="AL44" s="4"/>
      <c r="AM44" s="4"/>
      <c r="AN44" s="4"/>
      <c r="AO44" s="4"/>
      <c r="AP44" s="4"/>
      <c r="AQ44" s="4"/>
      <c r="AR44" s="4"/>
      <c r="AS44" s="4"/>
      <c r="AT44" s="40"/>
      <c r="AU44" s="4"/>
      <c r="AV44" s="4"/>
      <c r="AW44" s="4"/>
      <c r="AX44" s="4" t="str">
        <f t="shared" si="8"/>
        <v/>
      </c>
      <c r="AY44" s="4" t="str">
        <f t="shared" si="9"/>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*機械修復職人/Restoration Gearsmith</v>
      </c>
      <c r="B45" s="3" t="s">
        <v>0</v>
      </c>
      <c r="C45" s="3" t="str">
        <f>"*"&amp;R45&amp;"/"&amp;T45</f>
        <v>*機械修復職人/Restoration Gearsmith</v>
      </c>
      <c r="Q45" s="12" t="s">
        <v>9</v>
      </c>
      <c r="R45" s="13" t="str">
        <f>INDEX(AJ:AJ,W44+1)</f>
        <v>機械修復職人</v>
      </c>
      <c r="S45" s="14" t="s">
        <v>10</v>
      </c>
      <c r="T45" s="13" t="str">
        <f>INDEX(AK:AK,W44+1)</f>
        <v>Restoration Gearsmith</v>
      </c>
      <c r="U45" s="14"/>
      <c r="V45" s="15"/>
      <c r="W45" s="16"/>
      <c r="X45" s="12"/>
      <c r="Y45" s="31"/>
      <c r="Z45" s="31"/>
      <c r="AA45" s="32"/>
      <c r="AE45" s="27">
        <v>44</v>
      </c>
      <c r="AF45" s="28" t="str">
        <f t="shared" si="7"/>
        <v>緑青</v>
      </c>
      <c r="AG45" s="4"/>
      <c r="AH45" s="4"/>
      <c r="AI45" s="4"/>
      <c r="AJ45" s="4"/>
      <c r="AK45" s="4"/>
      <c r="AL45" s="4"/>
      <c r="AM45" s="4"/>
      <c r="AN45" s="4"/>
      <c r="AO45" s="4"/>
      <c r="AP45" s="4"/>
      <c r="AQ45" s="4"/>
      <c r="AR45" s="4"/>
      <c r="AS45" s="4"/>
      <c r="AT45" s="40"/>
      <c r="AU45" s="4"/>
      <c r="AV45" s="4"/>
      <c r="AW45" s="4"/>
      <c r="AX45" s="4" t="str">
        <f t="shared" si="8"/>
        <v/>
      </c>
      <c r="AY45" s="4" t="str">
        <f t="shared" si="9"/>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4">$R$1</f>
        <v>LEFT:100</v>
      </c>
      <c r="G46" s="6" t="s">
        <v>83</v>
      </c>
      <c r="H46" s="6" t="str">
        <f t="shared" si="14"/>
        <v>LEFT:100</v>
      </c>
      <c r="I46" s="6" t="s">
        <v>83</v>
      </c>
      <c r="J46" s="6" t="str">
        <f t="shared" si="14"/>
        <v>LEFT:100</v>
      </c>
      <c r="K46" s="6" t="s">
        <v>83</v>
      </c>
      <c r="L46" s="6" t="str">
        <f>$R$1</f>
        <v>LEFT:100</v>
      </c>
      <c r="M46" s="6" t="s">
        <v>83</v>
      </c>
      <c r="N46" s="6" t="str">
        <f>$R$1</f>
        <v>LEFT:100</v>
      </c>
      <c r="O46" s="3" t="s">
        <v>83</v>
      </c>
      <c r="P46" s="3" t="s">
        <v>84</v>
      </c>
      <c r="Q46" s="17" t="s">
        <v>6</v>
      </c>
      <c r="R46" s="13" t="str">
        <f>INDEX(AF:AF,W44+1)</f>
        <v>白黒</v>
      </c>
      <c r="S46" s="18" t="s">
        <v>7</v>
      </c>
      <c r="T46" s="13" t="str">
        <f>INDEX(AG:AG,W44+1)</f>
        <v>アンコモン</v>
      </c>
      <c r="U46" s="18" t="s">
        <v>8</v>
      </c>
      <c r="V46" s="13">
        <f>INDEX(AI:AI,W44+1)</f>
        <v>16</v>
      </c>
      <c r="W46" s="19"/>
      <c r="X46" s="13" t="str">
        <f>INDEX(AQ:AQ,W44+1)</f>
        <v>このクリーチャーが戦場に出たとき、あなたがコントロールしていて最後に破壊されたサポートをあなたの手札に戻す。</v>
      </c>
      <c r="Y46" s="31"/>
      <c r="Z46" s="31"/>
      <c r="AA46" s="32"/>
      <c r="AE46" s="27">
        <v>45</v>
      </c>
      <c r="AF46" s="28" t="str">
        <f t="shared" si="7"/>
        <v>緑青</v>
      </c>
      <c r="AG46" s="4"/>
      <c r="AH46" s="4"/>
      <c r="AI46" s="4"/>
      <c r="AJ46" s="4"/>
      <c r="AK46" s="4"/>
      <c r="AL46" s="4"/>
      <c r="AM46" s="4"/>
      <c r="AN46" s="4"/>
      <c r="AO46" s="4"/>
      <c r="AP46" s="4"/>
      <c r="AQ46" s="4"/>
      <c r="AR46" s="4"/>
      <c r="AS46" s="4"/>
      <c r="AT46" s="40"/>
      <c r="AU46" s="4"/>
      <c r="AV46" s="4"/>
      <c r="AW46" s="4"/>
      <c r="AX46" s="4" t="str">
        <f t="shared" si="8"/>
        <v/>
      </c>
      <c r="AY46" s="4" t="str">
        <f t="shared" si="9"/>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|色|白黒|レアリティ|アンコモン|マナコスト|16|</v>
      </c>
      <c r="B47" s="3" t="s">
        <v>0</v>
      </c>
      <c r="C47" s="3" t="s">
        <v>83</v>
      </c>
      <c r="D47" s="7" t="s">
        <v>6</v>
      </c>
      <c r="E47" s="3" t="s">
        <v>83</v>
      </c>
      <c r="F47" s="3" t="str">
        <f>IF(R46=0,"",R46)</f>
        <v>白黒</v>
      </c>
      <c r="G47" s="3" t="s">
        <v>83</v>
      </c>
      <c r="H47" s="7" t="s">
        <v>92</v>
      </c>
      <c r="I47" s="3" t="s">
        <v>83</v>
      </c>
      <c r="J47" s="3" t="str">
        <f>IF(T46=0,"",T46)</f>
        <v>アンコモン</v>
      </c>
      <c r="K47" s="3" t="s">
        <v>83</v>
      </c>
      <c r="L47" s="7" t="s">
        <v>93</v>
      </c>
      <c r="M47" s="3" t="s">
        <v>83</v>
      </c>
      <c r="N47" s="3">
        <f>IF(V46=0,"",V46)</f>
        <v>16</v>
      </c>
      <c r="O47" s="3" t="s">
        <v>83</v>
      </c>
      <c r="Q47" s="12" t="s">
        <v>11</v>
      </c>
      <c r="R47" s="13" t="str">
        <f>INDEX(AL:AL,W44+1)</f>
        <v>クリーチャー</v>
      </c>
      <c r="S47" s="18" t="s">
        <v>94</v>
      </c>
      <c r="T47" s="13" t="str">
        <f>INDEX(AN:AN,W44+1)</f>
        <v>人間</v>
      </c>
      <c r="U47" s="13" t="str">
        <f>INDEX(AO:AO,W44+1)</f>
        <v>工匠</v>
      </c>
      <c r="V47" s="13">
        <f>INDEX(AP:AP,W44+1)</f>
        <v>0</v>
      </c>
      <c r="W47" s="19"/>
      <c r="X47" s="13" t="str">
        <f>INDEX(AZ:AZ,W44+1)</f>
        <v>この</v>
      </c>
      <c r="Y47" s="13" t="str">
        <f>INDEX(BA:BA,W44+1)</f>
        <v/>
      </c>
      <c r="Z47" s="13" t="str">
        <f>INDEX(BB:BB,W44+1)</f>
        <v/>
      </c>
      <c r="AA47" s="13">
        <f>INDEX(BC:BC,W44+1)</f>
        <v>0</v>
      </c>
      <c r="AE47" s="27">
        <v>46</v>
      </c>
      <c r="AF47" s="28" t="str">
        <f t="shared" si="7"/>
        <v>緑青</v>
      </c>
      <c r="AG47" s="4"/>
      <c r="AH47" s="4"/>
      <c r="AI47" s="4"/>
      <c r="AJ47" s="4"/>
      <c r="AK47" s="4"/>
      <c r="AL47" s="4"/>
      <c r="AM47" s="4"/>
      <c r="AN47" s="4"/>
      <c r="AO47" s="4"/>
      <c r="AP47" s="4"/>
      <c r="AQ47" s="4"/>
      <c r="AR47" s="4"/>
      <c r="AS47" s="4"/>
      <c r="AT47" s="40"/>
      <c r="AU47" s="4"/>
      <c r="AV47" s="4"/>
      <c r="AW47" s="4"/>
      <c r="AX47" s="4" t="str">
        <f t="shared" si="8"/>
        <v/>
      </c>
      <c r="AY47" s="4" t="str">
        <f t="shared" si="9"/>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|種別|クリーチャー|サブタイプ|人間|工匠||</v>
      </c>
      <c r="B48" s="3" t="s">
        <v>0</v>
      </c>
      <c r="C48" s="3" t="s">
        <v>83</v>
      </c>
      <c r="D48" s="7" t="s">
        <v>11</v>
      </c>
      <c r="E48" s="3" t="s">
        <v>83</v>
      </c>
      <c r="F48" s="3" t="str">
        <f>IF(R47=0,"",R47)</f>
        <v>クリーチャー</v>
      </c>
      <c r="G48" s="3" t="s">
        <v>83</v>
      </c>
      <c r="H48" s="7" t="s">
        <v>104</v>
      </c>
      <c r="I48" s="3" t="s">
        <v>83</v>
      </c>
      <c r="J48" s="3" t="str">
        <f>IF(T47=0,"",T47)</f>
        <v>人間</v>
      </c>
      <c r="K48" s="3" t="s">
        <v>83</v>
      </c>
      <c r="L48" s="3" t="str">
        <f>IF(U47=0,"",U47)</f>
        <v>工匠</v>
      </c>
      <c r="M48" s="3" t="s">
        <v>83</v>
      </c>
      <c r="N48" s="3" t="str">
        <f>IF(V47=0,"",V47)</f>
        <v/>
      </c>
      <c r="O48" s="3" t="s">
        <v>83</v>
      </c>
      <c r="Q48" s="12" t="s">
        <v>105</v>
      </c>
      <c r="R48" s="13" t="str">
        <f>INDEX(BD:BD,W44+1)</f>
        <v>このクリーチャーが戦場に出たとき、あなたがコントロールしていて最後に破壊されたサポートをあなたの手札に戻す。</v>
      </c>
      <c r="S48" s="14"/>
      <c r="T48" s="14"/>
      <c r="U48" s="14"/>
      <c r="V48" s="15"/>
      <c r="W48" s="19"/>
      <c r="X48" s="11"/>
      <c r="Y48" s="11"/>
      <c r="Z48" s="11"/>
      <c r="AA48" s="33"/>
      <c r="AE48" s="27">
        <v>47</v>
      </c>
      <c r="AF48" s="28" t="str">
        <f t="shared" si="7"/>
        <v>緑青</v>
      </c>
      <c r="AG48" s="4"/>
      <c r="AH48" s="4"/>
      <c r="AI48" s="4"/>
      <c r="AJ48" s="4"/>
      <c r="AK48" s="4"/>
      <c r="AL48" s="4"/>
      <c r="AM48" s="4"/>
      <c r="AN48" s="4"/>
      <c r="AO48" s="4"/>
      <c r="AP48" s="4"/>
      <c r="AQ48" s="4"/>
      <c r="AR48" s="4"/>
      <c r="AS48" s="4"/>
      <c r="AT48" s="40"/>
      <c r="AU48" s="4"/>
      <c r="AV48" s="4"/>
      <c r="AW48" s="4"/>
      <c r="AX48" s="4" t="str">
        <f t="shared" si="8"/>
        <v/>
      </c>
      <c r="AY48" s="4" t="str">
        <f t="shared" si="9"/>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|テキスト|&gt;|&gt;|&gt;|&gt;|このクリーチャーが戦場に出たとき、あなたがコントロールしていて最後に破壊されたサポートをあなたの手札に戻す。|</v>
      </c>
      <c r="B49" s="3" t="s">
        <v>0</v>
      </c>
      <c r="C49" s="3" t="s">
        <v>83</v>
      </c>
      <c r="D49" s="7" t="s">
        <v>105</v>
      </c>
      <c r="E49" s="3" t="s">
        <v>83</v>
      </c>
      <c r="F49" s="7" t="s">
        <v>115</v>
      </c>
      <c r="G49" s="3" t="s">
        <v>83</v>
      </c>
      <c r="H49" s="7" t="s">
        <v>115</v>
      </c>
      <c r="I49" s="3" t="s">
        <v>83</v>
      </c>
      <c r="J49" s="7" t="s">
        <v>115</v>
      </c>
      <c r="K49" s="3" t="s">
        <v>83</v>
      </c>
      <c r="L49" s="7" t="s">
        <v>115</v>
      </c>
      <c r="M49" s="3" t="s">
        <v>83</v>
      </c>
      <c r="N49" s="3" t="str">
        <f>IF(R48=0,"",R48)</f>
        <v>このクリーチャーが戦場に出たとき、あなたがコントロールしていて最後に破壊されたサポートをあなたの手札に戻す。</v>
      </c>
      <c r="O49" s="3" t="s">
        <v>83</v>
      </c>
      <c r="Q49" s="17" t="s">
        <v>27</v>
      </c>
      <c r="R49" s="13" t="str">
        <f>INDEX(BE:BE,W44+1)</f>
        <v>When this creature enters the battlefield, the last support that was Destroyed that you controlled is Returned to your hand.</v>
      </c>
      <c r="S49" s="12" t="s">
        <v>116</v>
      </c>
      <c r="T49" s="13" t="str">
        <f>IF(X49="","",X49&amp;IF(Y49="",""," "&amp;Y49)&amp;IF(Z49="",""," "&amp;Z49)&amp;IF(AA49="",""," "&amp;AA49))</f>
        <v/>
      </c>
      <c r="U49" s="14"/>
      <c r="V49" s="15"/>
      <c r="W49" s="19" t="s">
        <v>116</v>
      </c>
      <c r="X49" s="12" t="str">
        <f t="shared" ref="X49:AA49" si="15">IF(ISERROR(IF(LEN(X48)&gt;1,X48,VLOOKUP(X47,$AC:$AD,2,FALSE))),"",IF(LEN(X48)&gt;1,X48,VLOOKUP(X47,$AC:$AD,2,FALSE)))</f>
        <v/>
      </c>
      <c r="Y49" s="12" t="str">
        <f t="shared" si="15"/>
        <v/>
      </c>
      <c r="Z49" s="12" t="str">
        <f t="shared" si="15"/>
        <v/>
      </c>
      <c r="AA49" s="12" t="str">
        <f t="shared" si="15"/>
        <v> </v>
      </c>
      <c r="AE49" s="27">
        <v>48</v>
      </c>
      <c r="AF49" s="28" t="str">
        <f t="shared" si="7"/>
        <v>緑青</v>
      </c>
      <c r="AG49" s="4"/>
      <c r="AH49" s="4"/>
      <c r="AI49" s="4"/>
      <c r="AJ49" s="4"/>
      <c r="AK49" s="4"/>
      <c r="AL49" s="4"/>
      <c r="AM49" s="4"/>
      <c r="AN49" s="4"/>
      <c r="AO49" s="4"/>
      <c r="AP49" s="4"/>
      <c r="AQ49" s="4"/>
      <c r="AR49" s="4"/>
      <c r="AS49" s="4"/>
      <c r="AT49" s="40"/>
      <c r="AU49" s="4"/>
      <c r="AV49" s="4"/>
      <c r="AW49" s="4"/>
      <c r="AX49" s="4" t="str">
        <f t="shared" si="8"/>
        <v/>
      </c>
      <c r="AY49" s="4" t="str">
        <f t="shared" si="9"/>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|英テキスト|&gt;|&gt;|&gt;|&gt;|When this creature enters the battlefield, the last support that was Destroyed that you controlled is Returned to your hand.|</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When this creature enters the battlefield, the last support that was Destroyed that you controlled is Returned to your hand.</v>
      </c>
      <c r="O50" s="3" t="s">
        <v>83</v>
      </c>
      <c r="Q50" s="12" t="s">
        <v>18</v>
      </c>
      <c r="R50" s="13" t="str">
        <f>IF(INDEX(AX:AX,W44+1)="",0,INDEX(AX:AX,W44+1)&amp;"/"&amp;INDEX(AY:AY,W44+1))</f>
        <v>4/4</v>
      </c>
      <c r="S50" s="14"/>
      <c r="T50" s="14"/>
      <c r="U50" s="14"/>
      <c r="V50" s="15"/>
      <c r="W50" s="19"/>
      <c r="X50" s="12"/>
      <c r="Y50" s="31"/>
      <c r="Z50" s="31"/>
      <c r="AA50" s="32"/>
      <c r="AE50" s="27">
        <v>49</v>
      </c>
      <c r="AF50" s="28" t="str">
        <f t="shared" si="7"/>
        <v>緑青</v>
      </c>
      <c r="AG50" s="4"/>
      <c r="AH50" s="4"/>
      <c r="AI50" s="4"/>
      <c r="AJ50" s="4"/>
      <c r="AK50" s="4"/>
      <c r="AL50" s="4"/>
      <c r="AM50" s="4"/>
      <c r="AN50" s="4"/>
      <c r="AO50" s="4"/>
      <c r="AP50" s="4"/>
      <c r="AQ50" s="4"/>
      <c r="AR50" s="4"/>
      <c r="AS50" s="4"/>
      <c r="AT50" s="40"/>
      <c r="AU50" s="4"/>
      <c r="AV50" s="4"/>
      <c r="AW50" s="4"/>
      <c r="AX50" s="4" t="str">
        <f t="shared" si="8"/>
        <v/>
      </c>
      <c r="AY50" s="4" t="str">
        <f t="shared" si="9"/>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|PT|&gt;|4/4|シールド数|&gt;||</v>
      </c>
      <c r="B51" s="3" t="s">
        <v>0</v>
      </c>
      <c r="C51" s="3" t="s">
        <v>83</v>
      </c>
      <c r="D51" s="3" t="s">
        <v>18</v>
      </c>
      <c r="E51" s="3" t="s">
        <v>83</v>
      </c>
      <c r="F51" s="3" t="s">
        <v>115</v>
      </c>
      <c r="G51" s="3" t="s">
        <v>83</v>
      </c>
      <c r="H51" s="3" t="str">
        <f>IF(R50=0,"",R50)</f>
        <v>4/4</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 t="shared" si="7"/>
        <v>緑青</v>
      </c>
      <c r="AG51" s="39"/>
      <c r="AH51" s="39"/>
      <c r="AI51" s="39"/>
      <c r="AJ51" s="39"/>
      <c r="AK51" s="39"/>
      <c r="AL51" s="39"/>
      <c r="AM51" s="39"/>
      <c r="AN51" s="39"/>
      <c r="AO51" s="39"/>
      <c r="AP51" s="39"/>
      <c r="AQ51" s="39"/>
      <c r="AR51" s="39"/>
      <c r="AS51" s="39"/>
      <c r="AT51" s="41"/>
      <c r="AU51" s="39"/>
      <c r="AV51" s="39"/>
      <c r="AW51" s="4"/>
      <c r="AX51" s="4" t="str">
        <f t="shared" si="8"/>
        <v/>
      </c>
      <c r="AY51" s="4" t="str">
        <f t="shared" si="9"/>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*経験豊富な操縦者/Veteran Motorist</v>
      </c>
      <c r="B58" s="3" t="s">
        <v>0</v>
      </c>
      <c r="C58" s="3" t="str">
        <f>"*"&amp;R58&amp;"/"&amp;T58</f>
        <v>*経験豊富な操縦者/Veteran Motorist</v>
      </c>
      <c r="Q58" s="12" t="s">
        <v>9</v>
      </c>
      <c r="R58" s="13" t="str">
        <f>INDEX(AJ:AJ,W57+1)</f>
        <v>経験豊富な操縦者</v>
      </c>
      <c r="S58" s="14" t="s">
        <v>10</v>
      </c>
      <c r="T58" s="13" t="str">
        <f>INDEX(AK:AK,W57+1)</f>
        <v>Veteran Motorist</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6">$R$1</f>
        <v>LEFT:100</v>
      </c>
      <c r="G59" s="6" t="s">
        <v>83</v>
      </c>
      <c r="H59" s="6" t="str">
        <f t="shared" si="16"/>
        <v>LEFT:100</v>
      </c>
      <c r="I59" s="6" t="s">
        <v>83</v>
      </c>
      <c r="J59" s="6" t="str">
        <f t="shared" si="16"/>
        <v>LEFT:100</v>
      </c>
      <c r="K59" s="6" t="s">
        <v>83</v>
      </c>
      <c r="L59" s="6" t="str">
        <f>$R$1</f>
        <v>LEFT:100</v>
      </c>
      <c r="M59" s="6" t="s">
        <v>83</v>
      </c>
      <c r="N59" s="6" t="str">
        <f>$R$1</f>
        <v>LEFT:100</v>
      </c>
      <c r="O59" s="3" t="s">
        <v>83</v>
      </c>
      <c r="P59" s="3" t="s">
        <v>84</v>
      </c>
      <c r="Q59" s="17" t="s">
        <v>6</v>
      </c>
      <c r="R59" s="13" t="str">
        <f>INDEX(AF:AF,W57+1)</f>
        <v>赤白</v>
      </c>
      <c r="S59" s="18" t="s">
        <v>7</v>
      </c>
      <c r="T59" s="13" t="str">
        <f>INDEX(AG:AG,W57+1)</f>
        <v>アンコモン</v>
      </c>
      <c r="U59" s="18" t="s">
        <v>8</v>
      </c>
      <c r="V59" s="13">
        <f>INDEX(AI:AI,W57+1)</f>
        <v>16</v>
      </c>
      <c r="W59" s="19"/>
      <c r="X59" s="13" t="str">
        <f>INDEX(AQ:AQ,W57+1)</f>
        <v>このクリーチャーが戦場に出たとき、あなたはカードを1枚引き、あなたの手札の各機体は+1/+1の修整を受ける。</v>
      </c>
      <c r="Y59" s="31"/>
      <c r="Z59" s="31"/>
      <c r="AA59" s="32"/>
      <c r="BF59" s="12" t="s">
        <v>0</v>
      </c>
      <c r="BG59" s="3">
        <v>58</v>
      </c>
      <c r="BH59" s="3" t="s">
        <v>294</v>
      </c>
      <c r="BI59" s="3" t="s">
        <v>39</v>
      </c>
      <c r="BJ59" s="3" t="s">
        <v>295</v>
      </c>
    </row>
    <row r="60" spans="1:62">
      <c r="A60" s="3" t="str">
        <f t="shared" si="4"/>
        <v>|色|赤白|レアリティ|アンコモン|マナコスト|16|</v>
      </c>
      <c r="B60" s="3" t="s">
        <v>0</v>
      </c>
      <c r="C60" s="3" t="s">
        <v>83</v>
      </c>
      <c r="D60" s="7" t="s">
        <v>6</v>
      </c>
      <c r="E60" s="3" t="s">
        <v>83</v>
      </c>
      <c r="F60" s="3" t="str">
        <f>IF(R59=0,"",R59)</f>
        <v>赤白</v>
      </c>
      <c r="G60" s="3" t="s">
        <v>83</v>
      </c>
      <c r="H60" s="7" t="s">
        <v>92</v>
      </c>
      <c r="I60" s="3" t="s">
        <v>83</v>
      </c>
      <c r="J60" s="3" t="str">
        <f>IF(T59=0,"",T59)</f>
        <v>アンコモン</v>
      </c>
      <c r="K60" s="3" t="s">
        <v>83</v>
      </c>
      <c r="L60" s="7" t="s">
        <v>93</v>
      </c>
      <c r="M60" s="3" t="s">
        <v>83</v>
      </c>
      <c r="N60" s="3">
        <f>IF(V59=0,"",V59)</f>
        <v>16</v>
      </c>
      <c r="O60" s="3" t="s">
        <v>83</v>
      </c>
      <c r="Q60" s="12" t="s">
        <v>11</v>
      </c>
      <c r="R60" s="13" t="str">
        <f>INDEX(AL:AL,W57+1)</f>
        <v>クリーチャー</v>
      </c>
      <c r="S60" s="18" t="s">
        <v>94</v>
      </c>
      <c r="T60" s="13" t="str">
        <f>INDEX(AN:AN,W57+1)</f>
        <v>ドワーフ</v>
      </c>
      <c r="U60" s="13" t="str">
        <f>INDEX(AO:AO,W57+1)</f>
        <v>操縦士</v>
      </c>
      <c r="V60" s="13">
        <f>INDEX(AP:AP,W57+1)</f>
        <v>0</v>
      </c>
      <c r="W60" s="19"/>
      <c r="X60" s="13" t="str">
        <f>INDEX(AZ:AZ,W57+1)</f>
        <v>この</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|種別|クリーチャー|サブタイプ|ドワーフ|操縦士||</v>
      </c>
      <c r="B61" s="3" t="s">
        <v>0</v>
      </c>
      <c r="C61" s="3" t="s">
        <v>83</v>
      </c>
      <c r="D61" s="7" t="s">
        <v>11</v>
      </c>
      <c r="E61" s="3" t="s">
        <v>83</v>
      </c>
      <c r="F61" s="3" t="str">
        <f>IF(R60=0,"",R60)</f>
        <v>クリーチャー</v>
      </c>
      <c r="G61" s="3" t="s">
        <v>83</v>
      </c>
      <c r="H61" s="7" t="s">
        <v>104</v>
      </c>
      <c r="I61" s="3" t="s">
        <v>83</v>
      </c>
      <c r="J61" s="3" t="str">
        <f>IF(T60=0,"",T60)</f>
        <v>ドワーフ</v>
      </c>
      <c r="K61" s="3" t="s">
        <v>83</v>
      </c>
      <c r="L61" s="3" t="str">
        <f>IF(U60=0,"",U60)</f>
        <v>操縦士</v>
      </c>
      <c r="M61" s="3" t="s">
        <v>83</v>
      </c>
      <c r="N61" s="3" t="str">
        <f>IF(V60=0,"",V60)</f>
        <v/>
      </c>
      <c r="O61" s="3" t="s">
        <v>83</v>
      </c>
      <c r="Q61" s="12" t="s">
        <v>105</v>
      </c>
      <c r="R61" s="13" t="str">
        <f>INDEX(BD:BD,W57+1)</f>
        <v>このクリーチャーが戦場に出たとき、あなたはカードを1枚引き、あなたの手札の各機体は+1/+1の修整を受ける。</v>
      </c>
      <c r="S61" s="14"/>
      <c r="T61" s="14"/>
      <c r="U61" s="14"/>
      <c r="V61" s="15"/>
      <c r="W61" s="19"/>
      <c r="X61" s="11"/>
      <c r="Y61" s="11"/>
      <c r="Z61" s="11"/>
      <c r="AA61" s="33"/>
      <c r="BF61" s="12" t="s">
        <v>0</v>
      </c>
      <c r="BG61" s="3">
        <v>60</v>
      </c>
      <c r="BH61" s="3" t="s">
        <v>298</v>
      </c>
      <c r="BI61" s="3" t="s">
        <v>39</v>
      </c>
      <c r="BJ61" s="3" t="s">
        <v>299</v>
      </c>
    </row>
    <row r="62" spans="1:62">
      <c r="A62" s="3" t="str">
        <f t="shared" si="4"/>
        <v>|テキスト|&gt;|&gt;|&gt;|&gt;|このクリーチャーが戦場に出たとき、あなたはカードを1枚引き、あなたの手札の各機体は+1/+1の修整を受ける。|</v>
      </c>
      <c r="B62" s="3" t="s">
        <v>0</v>
      </c>
      <c r="C62" s="3" t="s">
        <v>83</v>
      </c>
      <c r="D62" s="7" t="s">
        <v>105</v>
      </c>
      <c r="E62" s="3" t="s">
        <v>83</v>
      </c>
      <c r="F62" s="7" t="s">
        <v>115</v>
      </c>
      <c r="G62" s="3" t="s">
        <v>83</v>
      </c>
      <c r="H62" s="7" t="s">
        <v>115</v>
      </c>
      <c r="I62" s="3" t="s">
        <v>83</v>
      </c>
      <c r="J62" s="7" t="s">
        <v>115</v>
      </c>
      <c r="K62" s="3" t="s">
        <v>83</v>
      </c>
      <c r="L62" s="7" t="s">
        <v>115</v>
      </c>
      <c r="M62" s="3" t="s">
        <v>83</v>
      </c>
      <c r="N62" s="3" t="str">
        <f>IF(R61=0,"",R61)</f>
        <v>このクリーチャーが戦場に出たとき、あなたはカードを1枚引き、あなたの手札の各機体は+1/+1の修整を受ける。</v>
      </c>
      <c r="O62" s="3" t="s">
        <v>83</v>
      </c>
      <c r="Q62" s="17" t="s">
        <v>27</v>
      </c>
      <c r="R62" s="13" t="str">
        <f>INDEX(BE:BE,W57+1)</f>
        <v>When this creature enters the battlefield, you draw 1 card and each Vehicle in your hand gets +1/+1.</v>
      </c>
      <c r="S62" s="12" t="s">
        <v>116</v>
      </c>
      <c r="T62" s="13" t="str">
        <f>IF(X62="","",X62&amp;IF(Y62="",""," "&amp;Y62)&amp;IF(Z62="",""," "&amp;Z62)&amp;IF(AA62="",""," "&amp;AA62))</f>
        <v/>
      </c>
      <c r="U62" s="14"/>
      <c r="V62" s="15"/>
      <c r="W62" s="19" t="s">
        <v>116</v>
      </c>
      <c r="X62" s="12" t="str">
        <f t="shared" ref="X62:AA62" si="17">IF(ISERROR(IF(LEN(X61)&gt;1,X61,VLOOKUP(X60,$AC:$AD,2,FALSE))),"",IF(LEN(X61)&gt;1,X61,VLOOKUP(X60,$AC:$AD,2,FALSE)))</f>
        <v/>
      </c>
      <c r="Y62" s="12" t="str">
        <f t="shared" si="17"/>
        <v/>
      </c>
      <c r="Z62" s="12" t="str">
        <f t="shared" si="17"/>
        <v/>
      </c>
      <c r="AA62" s="12" t="str">
        <f t="shared" si="17"/>
        <v> </v>
      </c>
      <c r="BF62" s="12" t="s">
        <v>0</v>
      </c>
      <c r="BG62" s="3">
        <v>61</v>
      </c>
      <c r="BH62" s="3" t="s">
        <v>300</v>
      </c>
      <c r="BI62" s="3" t="s">
        <v>39</v>
      </c>
      <c r="BJ62" s="3" t="s">
        <v>301</v>
      </c>
    </row>
    <row r="63" spans="1:62">
      <c r="A63" s="3" t="str">
        <f t="shared" si="4"/>
        <v>|英テキスト|&gt;|&gt;|&gt;|&gt;|When this creature enters the battlefield, you draw 1 card and each Vehicle in your hand gets +1/+1.|</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When this creature enters the battlefield, you draw 1 card and each Vehicle in your hand gets +1/+1.</v>
      </c>
      <c r="O63" s="3" t="s">
        <v>83</v>
      </c>
      <c r="Q63" s="12" t="s">
        <v>18</v>
      </c>
      <c r="R63" s="13" t="str">
        <f>IF(INDEX(AX:AX,W57+1)="",0,INDEX(AX:AX,W57+1)&amp;"/"&amp;INDEX(AY:AY,W57+1))</f>
        <v>6/2</v>
      </c>
      <c r="S63" s="14"/>
      <c r="T63" s="14"/>
      <c r="U63" s="14"/>
      <c r="V63" s="15"/>
      <c r="W63" s="19"/>
      <c r="X63" s="12"/>
      <c r="Y63" s="31"/>
      <c r="Z63" s="31"/>
      <c r="AA63" s="32"/>
      <c r="BF63" s="12" t="s">
        <v>0</v>
      </c>
      <c r="BG63" s="3">
        <v>62</v>
      </c>
      <c r="BH63" s="3" t="s">
        <v>302</v>
      </c>
      <c r="BI63" s="3" t="s">
        <v>39</v>
      </c>
      <c r="BJ63" s="3" t="s">
        <v>303</v>
      </c>
    </row>
    <row r="64" spans="1:62">
      <c r="A64" s="3" t="str">
        <f t="shared" si="4"/>
        <v>|PT|&gt;|6/2|シールド数|&gt;||</v>
      </c>
      <c r="B64" s="3" t="s">
        <v>0</v>
      </c>
      <c r="C64" s="3" t="s">
        <v>83</v>
      </c>
      <c r="D64" s="3" t="s">
        <v>18</v>
      </c>
      <c r="E64" s="3" t="s">
        <v>83</v>
      </c>
      <c r="F64" s="3" t="s">
        <v>115</v>
      </c>
      <c r="G64" s="3" t="s">
        <v>83</v>
      </c>
      <c r="H64" s="3" t="str">
        <f>IF(R63=0,"",R63)</f>
        <v>6/2</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8">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8"/>
        <v>*通電の喧嘩屋/Voltaic Brawler</v>
      </c>
      <c r="B71" s="3" t="s">
        <v>0</v>
      </c>
      <c r="C71" s="3" t="str">
        <f>"*"&amp;R71&amp;"/"&amp;T71</f>
        <v>*通電の喧嘩屋/Voltaic Brawler</v>
      </c>
      <c r="Q71" s="12" t="s">
        <v>9</v>
      </c>
      <c r="R71" s="13" t="str">
        <f>INDEX(AJ:AJ,W70+1)</f>
        <v>通電の喧嘩屋</v>
      </c>
      <c r="S71" s="14" t="s">
        <v>10</v>
      </c>
      <c r="T71" s="13" t="str">
        <f>INDEX(AK:AK,W70+1)</f>
        <v>Voltaic Brawler</v>
      </c>
      <c r="U71" s="14"/>
      <c r="V71" s="15"/>
      <c r="W71" s="16"/>
      <c r="X71" s="12"/>
      <c r="Y71" s="31"/>
      <c r="Z71" s="31"/>
      <c r="AA71" s="32"/>
      <c r="BF71" s="12" t="s">
        <v>0</v>
      </c>
      <c r="BG71" s="3">
        <v>70</v>
      </c>
      <c r="BH71" s="3" t="s">
        <v>121</v>
      </c>
      <c r="BI71" s="3" t="s">
        <v>39</v>
      </c>
      <c r="BJ71" s="3" t="s">
        <v>318</v>
      </c>
    </row>
    <row r="72" spans="1:62">
      <c r="A72" s="3" t="str">
        <f t="shared" si="18"/>
        <v>|LEFT:80|LEFT:100|LEFT:100|LEFT:100|LEFT:100|LEFT:100|c</v>
      </c>
      <c r="B72" s="3" t="s">
        <v>0</v>
      </c>
      <c r="C72" s="3" t="s">
        <v>83</v>
      </c>
      <c r="D72" s="6" t="str">
        <f>$Q$1</f>
        <v>LEFT:80</v>
      </c>
      <c r="E72" s="6" t="s">
        <v>83</v>
      </c>
      <c r="F72" s="6" t="str">
        <f t="shared" ref="F72:J72" si="19">$R$1</f>
        <v>LEFT:100</v>
      </c>
      <c r="G72" s="6" t="s">
        <v>83</v>
      </c>
      <c r="H72" s="6" t="str">
        <f t="shared" si="19"/>
        <v>LEFT:100</v>
      </c>
      <c r="I72" s="6" t="s">
        <v>83</v>
      </c>
      <c r="J72" s="6" t="str">
        <f t="shared" si="19"/>
        <v>LEFT:100</v>
      </c>
      <c r="K72" s="6" t="s">
        <v>83</v>
      </c>
      <c r="L72" s="6" t="str">
        <f>$R$1</f>
        <v>LEFT:100</v>
      </c>
      <c r="M72" s="6" t="s">
        <v>83</v>
      </c>
      <c r="N72" s="6" t="str">
        <f>$R$1</f>
        <v>LEFT:100</v>
      </c>
      <c r="O72" s="3" t="s">
        <v>83</v>
      </c>
      <c r="P72" s="3" t="s">
        <v>84</v>
      </c>
      <c r="Q72" s="17" t="s">
        <v>6</v>
      </c>
      <c r="R72" s="13" t="str">
        <f>INDEX(AF:AF,W70+1)</f>
        <v>赤緑</v>
      </c>
      <c r="S72" s="18" t="s">
        <v>7</v>
      </c>
      <c r="T72" s="13" t="str">
        <f>INDEX(AG:AG,W70+1)</f>
        <v>アンコモン</v>
      </c>
      <c r="U72" s="18" t="s">
        <v>8</v>
      </c>
      <c r="V72" s="13">
        <f>INDEX(AI:AI,W70+1)</f>
        <v>9</v>
      </c>
      <c r="W72" s="19"/>
      <c r="X72" s="13" t="str">
        <f>INDEX(AQ:AQ,W70+1)</f>
        <v>このクリーチャーが戦場に出たとき、エネルギー化2を行う。</v>
      </c>
      <c r="Y72" s="31"/>
      <c r="Z72" s="31"/>
      <c r="AA72" s="32"/>
      <c r="BF72" s="12" t="s">
        <v>0</v>
      </c>
      <c r="BG72" s="3">
        <v>71</v>
      </c>
      <c r="BH72" s="3" t="s">
        <v>319</v>
      </c>
      <c r="BI72" s="3" t="s">
        <v>39</v>
      </c>
      <c r="BJ72" s="3" t="s">
        <v>320</v>
      </c>
    </row>
    <row r="73" spans="1:62">
      <c r="A73" s="3" t="str">
        <f t="shared" si="18"/>
        <v>|色|赤緑|レアリティ|アンコモン|マナコスト|9|</v>
      </c>
      <c r="B73" s="3" t="s">
        <v>0</v>
      </c>
      <c r="C73" s="3" t="s">
        <v>83</v>
      </c>
      <c r="D73" s="7" t="s">
        <v>6</v>
      </c>
      <c r="E73" s="3" t="s">
        <v>83</v>
      </c>
      <c r="F73" s="3" t="str">
        <f>IF(R72=0,"",R72)</f>
        <v>赤緑</v>
      </c>
      <c r="G73" s="3" t="s">
        <v>83</v>
      </c>
      <c r="H73" s="7" t="s">
        <v>92</v>
      </c>
      <c r="I73" s="3" t="s">
        <v>83</v>
      </c>
      <c r="J73" s="3" t="str">
        <f>IF(T72=0,"",T72)</f>
        <v>アンコモン</v>
      </c>
      <c r="K73" s="3" t="s">
        <v>83</v>
      </c>
      <c r="L73" s="7" t="s">
        <v>93</v>
      </c>
      <c r="M73" s="3" t="s">
        <v>83</v>
      </c>
      <c r="N73" s="3">
        <f>IF(V72=0,"",V72)</f>
        <v>9</v>
      </c>
      <c r="O73" s="3" t="s">
        <v>83</v>
      </c>
      <c r="Q73" s="12" t="s">
        <v>11</v>
      </c>
      <c r="R73" s="13" t="str">
        <f>INDEX(AL:AL,W70+1)</f>
        <v>クリーチャー</v>
      </c>
      <c r="S73" s="18" t="s">
        <v>94</v>
      </c>
      <c r="T73" s="13" t="str">
        <f>INDEX(AN:AN,W70+1)</f>
        <v>人間</v>
      </c>
      <c r="U73" s="13" t="str">
        <f>INDEX(AO:AO,W70+1)</f>
        <v>戦士</v>
      </c>
      <c r="V73" s="13">
        <f>INDEX(AP:AP,W70+1)</f>
        <v>0</v>
      </c>
      <c r="W73" s="19"/>
      <c r="X73" s="13" t="str">
        <f>INDEX(AZ:AZ,W70+1)</f>
        <v>この</v>
      </c>
      <c r="Y73" s="13" t="str">
        <f>INDEX(BA:BA,W70+1)</f>
        <v/>
      </c>
      <c r="Z73" s="13" t="str">
        <f>INDEX(BB:BB,W70+1)</f>
        <v/>
      </c>
      <c r="AA73" s="13">
        <f>INDEX(BC:BC,W70+1)</f>
        <v>0</v>
      </c>
      <c r="BF73" s="12" t="s">
        <v>0</v>
      </c>
      <c r="BG73" s="3">
        <v>72</v>
      </c>
      <c r="BH73" s="3" t="s">
        <v>204</v>
      </c>
      <c r="BI73" s="3" t="s">
        <v>39</v>
      </c>
      <c r="BJ73" s="3" t="s">
        <v>321</v>
      </c>
    </row>
    <row r="74" spans="1:62">
      <c r="A74" s="3" t="str">
        <f t="shared" si="18"/>
        <v>|種別|クリーチャー|サブタイプ|人間|戦士||</v>
      </c>
      <c r="B74" s="3" t="s">
        <v>0</v>
      </c>
      <c r="C74" s="3" t="s">
        <v>83</v>
      </c>
      <c r="D74" s="7" t="s">
        <v>11</v>
      </c>
      <c r="E74" s="3" t="s">
        <v>83</v>
      </c>
      <c r="F74" s="3" t="str">
        <f>IF(R73=0,"",R73)</f>
        <v>クリーチャー</v>
      </c>
      <c r="G74" s="3" t="s">
        <v>83</v>
      </c>
      <c r="H74" s="7" t="s">
        <v>104</v>
      </c>
      <c r="I74" s="3" t="s">
        <v>83</v>
      </c>
      <c r="J74" s="3" t="str">
        <f>IF(T73=0,"",T73)</f>
        <v>人間</v>
      </c>
      <c r="K74" s="3" t="s">
        <v>83</v>
      </c>
      <c r="L74" s="3" t="str">
        <f>IF(U73=0,"",U73)</f>
        <v>戦士</v>
      </c>
      <c r="M74" s="3" t="s">
        <v>83</v>
      </c>
      <c r="N74" s="3" t="str">
        <f>IF(V73=0,"",V73)</f>
        <v/>
      </c>
      <c r="O74" s="3" t="s">
        <v>83</v>
      </c>
      <c r="Q74" s="12" t="s">
        <v>105</v>
      </c>
      <c r="R74" s="13" t="str">
        <f>INDEX(BD:BD,W70+1)</f>
        <v>このクリーチャーが戦場に出たとき、エネルギー化2を行う。&amp;br;超過1：あなたのターン終了時まで、このクリーチャーは+1/+1の修整を受けるとともにトランプルとバーサーカーを得る。</v>
      </c>
      <c r="S74" s="14"/>
      <c r="T74" s="14"/>
      <c r="U74" s="14"/>
      <c r="V74" s="15"/>
      <c r="W74" s="19"/>
      <c r="X74" s="11"/>
      <c r="Y74" s="11"/>
      <c r="Z74" s="11"/>
      <c r="AA74" s="33"/>
      <c r="BF74" s="12" t="s">
        <v>0</v>
      </c>
      <c r="BG74" s="3">
        <v>73</v>
      </c>
      <c r="BH74" s="3" t="s">
        <v>322</v>
      </c>
      <c r="BI74" s="3" t="s">
        <v>39</v>
      </c>
      <c r="BJ74" s="3" t="s">
        <v>323</v>
      </c>
    </row>
    <row r="75" spans="1:62">
      <c r="A75" s="3" t="str">
        <f t="shared" si="18"/>
        <v>|テキスト|&gt;|&gt;|&gt;|&gt;|このクリーチャーが戦場に出たとき、エネルギー化2を行う。&amp;br;超過1：あなたのターン終了時まで、このクリーチャーは+1/+1の修整を受けるとともにトランプルとバーサーカーを得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このクリーチャーが戦場に出たとき、エネルギー化2を行う。&amp;br;超過1：あなたのターン終了時まで、このクリーチャーは+1/+1の修整を受けるとともにトランプルとバーサーカーを得る。</v>
      </c>
      <c r="O75" s="3" t="s">
        <v>83</v>
      </c>
      <c r="Q75" s="17" t="s">
        <v>27</v>
      </c>
      <c r="R75" s="13" t="str">
        <f>INDEX(BE:BE,W70+1)</f>
        <v>When this creature enters the battlefield, Energize 2.&amp;br;Overload 1: This creature gets +1/+1, Trample and Berserker until the end of your turn.</v>
      </c>
      <c r="S75" s="14" t="s">
        <v>324</v>
      </c>
      <c r="T75" s="13" t="str">
        <f>IF(X75="","",X75&amp;IF(Y75="",""," "&amp;Y75)&amp;IF(Z75="",""," "&amp;Z75)&amp;IF(AA75="",""," "&amp;AA75))</f>
        <v/>
      </c>
      <c r="U75" s="14"/>
      <c r="V75" s="15"/>
      <c r="W75" s="19" t="s">
        <v>116</v>
      </c>
      <c r="X75" s="12" t="str">
        <f t="shared" ref="X75:AA75" si="20">IF(ISERROR(IF(LEN(X74)&gt;1,X74,VLOOKUP(X73,$AC:$AD,2,FALSE))),"",IF(LEN(X74)&gt;1,X74,VLOOKUP(X73,$AC:$AD,2,FALSE)))</f>
        <v/>
      </c>
      <c r="Y75" s="12" t="str">
        <f t="shared" si="20"/>
        <v/>
      </c>
      <c r="Z75" s="12" t="str">
        <f t="shared" si="20"/>
        <v/>
      </c>
      <c r="AA75" s="12" t="str">
        <f t="shared" si="20"/>
        <v> </v>
      </c>
      <c r="BF75" s="12" t="s">
        <v>0</v>
      </c>
      <c r="BG75" s="3">
        <v>74</v>
      </c>
      <c r="BH75" s="3" t="s">
        <v>325</v>
      </c>
      <c r="BI75" s="3" t="s">
        <v>39</v>
      </c>
      <c r="BJ75" s="3" t="s">
        <v>326</v>
      </c>
    </row>
    <row r="76" spans="1:62">
      <c r="A76" s="3" t="str">
        <f t="shared" si="18"/>
        <v>|英テキスト|&gt;|&gt;|&gt;|&gt;|When this creature enters the battlefield, Energize 2.&amp;br;Overload 1: This creature gets +1/+1, Trample and Berserker until the end of your turn.|</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this creature enters the battlefield, Energize 2.&amp;br;Overload 1: This creature gets +1/+1, Trample and Berserker until the end of your turn.</v>
      </c>
      <c r="O76" s="3" t="s">
        <v>83</v>
      </c>
      <c r="Q76" s="12" t="s">
        <v>18</v>
      </c>
      <c r="R76" s="13" t="str">
        <f>IF(INDEX(AX:AX,W70+1)="",0,INDEX(AX:AX,W70+1)&amp;"/"&amp;INDEX(AY:AY,W70+1))</f>
        <v>4/3</v>
      </c>
      <c r="S76" s="14"/>
      <c r="T76" s="14"/>
      <c r="U76" s="14"/>
      <c r="V76" s="15"/>
      <c r="W76" s="19"/>
      <c r="X76" s="12"/>
      <c r="Y76" s="31"/>
      <c r="Z76" s="31"/>
      <c r="AA76" s="32"/>
      <c r="BF76" s="12" t="s">
        <v>0</v>
      </c>
      <c r="BG76" s="3">
        <v>75</v>
      </c>
      <c r="BH76" s="3" t="s">
        <v>156</v>
      </c>
      <c r="BI76" s="3" t="s">
        <v>39</v>
      </c>
      <c r="BJ76" s="3" t="s">
        <v>327</v>
      </c>
    </row>
    <row r="77" spans="1:62">
      <c r="A77" s="3" t="str">
        <f t="shared" si="18"/>
        <v>|PT|&gt;|4/3|シールド数|&gt;||</v>
      </c>
      <c r="B77" s="3" t="s">
        <v>0</v>
      </c>
      <c r="C77" s="3" t="s">
        <v>83</v>
      </c>
      <c r="D77" s="3" t="s">
        <v>18</v>
      </c>
      <c r="E77" s="3" t="s">
        <v>83</v>
      </c>
      <c r="F77" s="3" t="s">
        <v>115</v>
      </c>
      <c r="G77" s="3" t="s">
        <v>83</v>
      </c>
      <c r="H77" s="3" t="str">
        <f>IF(R76=0,"",R76)</f>
        <v>4/3</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8"/>
        <v>&amp;br;&amp;br;</v>
      </c>
      <c r="B78" s="3" t="s">
        <v>0</v>
      </c>
      <c r="C78" s="3" t="s">
        <v>142</v>
      </c>
      <c r="R78" s="3"/>
      <c r="S78" s="3"/>
      <c r="T78" s="3"/>
      <c r="U78" s="3"/>
      <c r="V78" s="3"/>
      <c r="BF78" s="12" t="s">
        <v>0</v>
      </c>
      <c r="BG78" s="3">
        <v>77</v>
      </c>
      <c r="BH78" s="3" t="s">
        <v>330</v>
      </c>
      <c r="BI78" s="3" t="s">
        <v>39</v>
      </c>
      <c r="BJ78" s="3" t="s">
        <v>331</v>
      </c>
    </row>
    <row r="79" spans="1:62">
      <c r="A79" s="3" t="str">
        <f t="shared" si="18"/>
        <v>#back(text=戻る,left)</v>
      </c>
      <c r="B79" s="3" t="s">
        <v>0</v>
      </c>
      <c r="C79" s="3" t="s">
        <v>151</v>
      </c>
      <c r="R79" s="3"/>
      <c r="S79" s="3"/>
      <c r="T79" s="3"/>
      <c r="U79" s="3"/>
      <c r="V79" s="3"/>
      <c r="BF79" s="12" t="s">
        <v>0</v>
      </c>
      <c r="BG79" s="3">
        <v>78</v>
      </c>
      <c r="BH79" s="3" t="s">
        <v>332</v>
      </c>
      <c r="BI79" s="3" t="s">
        <v>39</v>
      </c>
      <c r="BJ79" s="3" t="s">
        <v>333</v>
      </c>
    </row>
    <row r="80" spans="1:62">
      <c r="A80" s="3" t="str">
        <f t="shared" si="18"/>
        <v>&amp;br;</v>
      </c>
      <c r="B80" s="3" t="s">
        <v>0</v>
      </c>
      <c r="C80" s="3" t="s">
        <v>161</v>
      </c>
      <c r="R80" s="3"/>
      <c r="S80" s="3"/>
      <c r="T80" s="3"/>
      <c r="U80" s="3"/>
      <c r="V80" s="3"/>
      <c r="BF80" s="12" t="s">
        <v>0</v>
      </c>
      <c r="BG80" s="3">
        <v>79</v>
      </c>
      <c r="BH80" s="3" t="s">
        <v>334</v>
      </c>
      <c r="BI80" s="3" t="s">
        <v>39</v>
      </c>
      <c r="BJ80" s="3" t="s">
        <v>335</v>
      </c>
    </row>
    <row r="81" spans="1:62">
      <c r="A81" s="3" t="str">
        <f t="shared" si="18"/>
        <v>#comment(above,nsize=[15],size=[30],num=[10])</v>
      </c>
      <c r="B81" s="3" t="s">
        <v>0</v>
      </c>
      <c r="C81" s="3" t="s">
        <v>170</v>
      </c>
      <c r="R81" s="3"/>
      <c r="S81" s="3"/>
      <c r="T81" s="3"/>
      <c r="U81" s="3"/>
      <c r="V81" s="3"/>
      <c r="BF81" s="12" t="s">
        <v>0</v>
      </c>
      <c r="BG81" s="3">
        <v>80</v>
      </c>
      <c r="BH81" s="3" t="s">
        <v>61</v>
      </c>
      <c r="BI81" s="3" t="s">
        <v>39</v>
      </c>
      <c r="BJ81" s="3" t="s">
        <v>40</v>
      </c>
    </row>
    <row r="82" spans="1:62">
      <c r="A82" s="3" t="str">
        <f t="shared" si="18"/>
        <v>&amp;br;&amp;br;</v>
      </c>
      <c r="B82" s="3" t="s">
        <v>0</v>
      </c>
      <c r="C82" s="3" t="s">
        <v>142</v>
      </c>
      <c r="R82" s="3"/>
      <c r="S82" s="3"/>
      <c r="T82" s="3"/>
      <c r="U82" s="3"/>
      <c r="V82" s="3"/>
      <c r="BF82" s="12" t="s">
        <v>0</v>
      </c>
      <c r="BG82" s="3">
        <v>81</v>
      </c>
      <c r="BH82" s="3" t="s">
        <v>336</v>
      </c>
      <c r="BI82" s="3" t="s">
        <v>39</v>
      </c>
      <c r="BJ82" s="3" t="s">
        <v>337</v>
      </c>
    </row>
    <row r="83" spans="1:62">
      <c r="A83" s="3" t="str">
        <f t="shared" si="18"/>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8"/>
        <v>*つむじ風の巨匠/Whirler Virtuoso</v>
      </c>
      <c r="B84" s="3" t="s">
        <v>0</v>
      </c>
      <c r="C84" s="3" t="str">
        <f>"*"&amp;R84&amp;"/"&amp;T84</f>
        <v>*つむじ風の巨匠/Whirler Virtuoso</v>
      </c>
      <c r="Q84" s="12" t="s">
        <v>9</v>
      </c>
      <c r="R84" s="13" t="str">
        <f>INDEX(AJ:AJ,W83+1)</f>
        <v>つむじ風の巨匠</v>
      </c>
      <c r="S84" s="14" t="s">
        <v>10</v>
      </c>
      <c r="T84" s="13" t="str">
        <f>INDEX(AK:AK,W83+1)</f>
        <v>Whirler Virtuoso</v>
      </c>
      <c r="U84" s="14"/>
      <c r="V84" s="15"/>
      <c r="W84" s="16"/>
      <c r="X84" s="12"/>
      <c r="Y84" s="31"/>
      <c r="Z84" s="31"/>
      <c r="AA84" s="32"/>
      <c r="BF84" s="12" t="s">
        <v>0</v>
      </c>
      <c r="BG84" s="3">
        <v>83</v>
      </c>
      <c r="BH84" s="3" t="s">
        <v>340</v>
      </c>
      <c r="BI84" s="3" t="s">
        <v>39</v>
      </c>
      <c r="BJ84" s="3" t="s">
        <v>341</v>
      </c>
    </row>
    <row r="85" spans="1:62">
      <c r="A85" s="3" t="str">
        <f t="shared" si="18"/>
        <v>|LEFT:80|LEFT:100|LEFT:100|LEFT:100|LEFT:100|LEFT:100|c</v>
      </c>
      <c r="B85" s="3" t="s">
        <v>0</v>
      </c>
      <c r="C85" s="3" t="s">
        <v>83</v>
      </c>
      <c r="D85" s="6" t="str">
        <f>$Q$1</f>
        <v>LEFT:80</v>
      </c>
      <c r="E85" s="6" t="s">
        <v>83</v>
      </c>
      <c r="F85" s="6" t="str">
        <f t="shared" ref="F85:J85" si="21">$R$1</f>
        <v>LEFT:100</v>
      </c>
      <c r="G85" s="6" t="s">
        <v>83</v>
      </c>
      <c r="H85" s="6" t="str">
        <f t="shared" si="21"/>
        <v>LEFT:100</v>
      </c>
      <c r="I85" s="6" t="s">
        <v>83</v>
      </c>
      <c r="J85" s="6" t="str">
        <f t="shared" si="21"/>
        <v>LEFT:100</v>
      </c>
      <c r="K85" s="6" t="s">
        <v>83</v>
      </c>
      <c r="L85" s="6" t="str">
        <f>$R$1</f>
        <v>LEFT:100</v>
      </c>
      <c r="M85" s="6" t="s">
        <v>83</v>
      </c>
      <c r="N85" s="6" t="str">
        <f>$R$1</f>
        <v>LEFT:100</v>
      </c>
      <c r="O85" s="3" t="s">
        <v>83</v>
      </c>
      <c r="P85" s="3" t="s">
        <v>84</v>
      </c>
      <c r="Q85" s="17" t="s">
        <v>6</v>
      </c>
      <c r="R85" s="13" t="str">
        <f>INDEX(AF:AF,W83+1)</f>
        <v>青赤</v>
      </c>
      <c r="S85" s="18" t="s">
        <v>7</v>
      </c>
      <c r="T85" s="13" t="str">
        <f>INDEX(AG:AG,W83+1)</f>
        <v>アンコモン</v>
      </c>
      <c r="U85" s="18" t="s">
        <v>8</v>
      </c>
      <c r="V85" s="13">
        <f>INDEX(AI:AI,W83+1)</f>
        <v>11</v>
      </c>
      <c r="W85" s="19"/>
      <c r="X85" s="13" t="str">
        <f>INDEX(AQ:AQ,W83+1)</f>
        <v>このクリーチャーが戦場に出たとき、エネルギー化3を行う。</v>
      </c>
      <c r="Y85" s="31"/>
      <c r="Z85" s="31"/>
      <c r="AA85" s="32"/>
      <c r="BF85" s="12" t="s">
        <v>0</v>
      </c>
      <c r="BG85" s="3">
        <v>84</v>
      </c>
      <c r="BH85" s="3" t="s">
        <v>68</v>
      </c>
      <c r="BI85" s="3" t="s">
        <v>39</v>
      </c>
      <c r="BJ85" s="3" t="s">
        <v>342</v>
      </c>
    </row>
    <row r="86" spans="1:62">
      <c r="A86" s="3" t="str">
        <f t="shared" si="18"/>
        <v>|色|青赤|レアリティ|アンコモン|マナコスト|11|</v>
      </c>
      <c r="B86" s="3" t="s">
        <v>0</v>
      </c>
      <c r="C86" s="3" t="s">
        <v>83</v>
      </c>
      <c r="D86" s="7" t="s">
        <v>6</v>
      </c>
      <c r="E86" s="3" t="s">
        <v>83</v>
      </c>
      <c r="F86" s="3" t="str">
        <f>IF(R85=0,"",R85)</f>
        <v>青赤</v>
      </c>
      <c r="G86" s="3" t="s">
        <v>83</v>
      </c>
      <c r="H86" s="7" t="s">
        <v>92</v>
      </c>
      <c r="I86" s="3" t="s">
        <v>83</v>
      </c>
      <c r="J86" s="3" t="str">
        <f>IF(T85=0,"",T85)</f>
        <v>アンコモン</v>
      </c>
      <c r="K86" s="3" t="s">
        <v>83</v>
      </c>
      <c r="L86" s="7" t="s">
        <v>93</v>
      </c>
      <c r="M86" s="3" t="s">
        <v>83</v>
      </c>
      <c r="N86" s="3">
        <f>IF(V85=0,"",V85)</f>
        <v>11</v>
      </c>
      <c r="O86" s="3" t="s">
        <v>83</v>
      </c>
      <c r="Q86" s="12" t="s">
        <v>11</v>
      </c>
      <c r="R86" s="13" t="str">
        <f>INDEX(AL:AL,W83+1)</f>
        <v>クリーチャー</v>
      </c>
      <c r="S86" s="18" t="s">
        <v>94</v>
      </c>
      <c r="T86" s="13" t="str">
        <f>INDEX(AN:AN,W83+1)</f>
        <v>ヴィダルケン</v>
      </c>
      <c r="U86" s="13" t="str">
        <f>INDEX(AO:AO,W83+1)</f>
        <v>工匠</v>
      </c>
      <c r="V86" s="13">
        <f>INDEX(AP:AP,W83+1)</f>
        <v>0</v>
      </c>
      <c r="W86" s="19"/>
      <c r="X86" s="13" t="str">
        <f>INDEX(AZ:AZ,W83+1)</f>
        <v>この</v>
      </c>
      <c r="Y86" s="13" t="str">
        <f>INDEX(BA:BA,W83+1)</f>
        <v/>
      </c>
      <c r="Z86" s="13" t="str">
        <f>INDEX(BB:BB,W83+1)</f>
        <v/>
      </c>
      <c r="AA86" s="13">
        <f>INDEX(BC:BC,W83+1)</f>
        <v>0</v>
      </c>
      <c r="BF86" s="12" t="s">
        <v>0</v>
      </c>
      <c r="BG86" s="3">
        <v>85</v>
      </c>
      <c r="BH86" s="3" t="s">
        <v>343</v>
      </c>
      <c r="BI86" s="3" t="s">
        <v>39</v>
      </c>
      <c r="BJ86" s="3" t="s">
        <v>40</v>
      </c>
    </row>
    <row r="87" spans="1:62">
      <c r="A87" s="3" t="str">
        <f t="shared" si="18"/>
        <v>|種別|クリーチャー|サブタイプ|ヴィダルケン|工匠||</v>
      </c>
      <c r="B87" s="3" t="s">
        <v>0</v>
      </c>
      <c r="C87" s="3" t="s">
        <v>83</v>
      </c>
      <c r="D87" s="7" t="s">
        <v>11</v>
      </c>
      <c r="E87" s="3" t="s">
        <v>83</v>
      </c>
      <c r="F87" s="3" t="str">
        <f>IF(R86=0,"",R86)</f>
        <v>クリーチャー</v>
      </c>
      <c r="G87" s="3" t="s">
        <v>83</v>
      </c>
      <c r="H87" s="7" t="s">
        <v>104</v>
      </c>
      <c r="I87" s="3" t="s">
        <v>83</v>
      </c>
      <c r="J87" s="3" t="str">
        <f>IF(T86=0,"",T86)</f>
        <v>ヴィダルケン</v>
      </c>
      <c r="K87" s="3" t="s">
        <v>83</v>
      </c>
      <c r="L87" s="3" t="str">
        <f>IF(U86=0,"",U86)</f>
        <v>工匠</v>
      </c>
      <c r="M87" s="3" t="s">
        <v>83</v>
      </c>
      <c r="N87" s="3" t="str">
        <f>IF(V86=0,"",V86)</f>
        <v/>
      </c>
      <c r="O87" s="3" t="s">
        <v>83</v>
      </c>
      <c r="Q87" s="12" t="s">
        <v>105</v>
      </c>
      <c r="R87" s="13" t="str">
        <f>INDEX(BD:BD,W83+1)</f>
        <v>このクリーチャーが戦場に出たとき、エネルギー化3を行う。&amp;br;超過2：飛行を持つ1/1の飛行機械・トークンを1体召喚する。</v>
      </c>
      <c r="S87" s="14"/>
      <c r="T87" s="14"/>
      <c r="U87" s="14"/>
      <c r="V87" s="15"/>
      <c r="W87" s="19"/>
      <c r="X87" s="11"/>
      <c r="Y87" s="11"/>
      <c r="Z87" s="11"/>
      <c r="AA87" s="33"/>
      <c r="BF87" s="12" t="s">
        <v>0</v>
      </c>
      <c r="BG87" s="3">
        <v>86</v>
      </c>
      <c r="BH87" s="3" t="s">
        <v>344</v>
      </c>
      <c r="BI87" s="3" t="s">
        <v>39</v>
      </c>
      <c r="BJ87" s="3" t="s">
        <v>345</v>
      </c>
    </row>
    <row r="88" spans="1:62">
      <c r="A88" s="3" t="str">
        <f t="shared" si="18"/>
        <v>|テキスト|&gt;|&gt;|&gt;|&gt;|このクリーチャーが戦場に出たとき、エネルギー化3を行う。&amp;br;超過2：飛行を持つ1/1の飛行機械・トークンを1体召喚する。|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このクリーチャーが戦場に出たとき、エネルギー化3を行う。&amp;br;超過2：飛行を持つ1/1の飛行機械・トークンを1体召喚する。</v>
      </c>
      <c r="O88" s="3" t="s">
        <v>83</v>
      </c>
      <c r="Q88" s="17" t="s">
        <v>27</v>
      </c>
      <c r="R88" s="13" t="str">
        <f>INDEX(BE:BE,W83+1)</f>
        <v>When this creature enters the battlefield, Energize 3.&amp;br;Overload 2: Summon 1 1/1 Thopter token with Flying.</v>
      </c>
      <c r="S88" s="14" t="s">
        <v>324</v>
      </c>
      <c r="T88" s="13" t="str">
        <f>IF(X88="","",X88&amp;IF(Y88="",""," "&amp;Y88)&amp;IF(Z88="",""," "&amp;Z88)&amp;IF(AA88="",""," "&amp;AA88))</f>
        <v/>
      </c>
      <c r="U88" s="14"/>
      <c r="V88" s="15"/>
      <c r="W88" s="19" t="s">
        <v>116</v>
      </c>
      <c r="X88" s="12" t="str">
        <f t="shared" ref="X88:AA88" si="22">IF(ISERROR(IF(LEN(X87)&gt;1,X87,VLOOKUP(X86,$AC:$AD,2,FALSE))),"",IF(LEN(X87)&gt;1,X87,VLOOKUP(X86,$AC:$AD,2,FALSE)))</f>
        <v/>
      </c>
      <c r="Y88" s="12" t="str">
        <f t="shared" si="22"/>
        <v/>
      </c>
      <c r="Z88" s="12" t="str">
        <f t="shared" si="22"/>
        <v/>
      </c>
      <c r="AA88" s="12" t="str">
        <f t="shared" si="22"/>
        <v> </v>
      </c>
      <c r="BF88" s="12" t="s">
        <v>0</v>
      </c>
      <c r="BG88" s="3">
        <v>87</v>
      </c>
      <c r="BH88" s="3" t="s">
        <v>346</v>
      </c>
      <c r="BI88" s="3" t="s">
        <v>39</v>
      </c>
      <c r="BJ88" s="3" t="s">
        <v>347</v>
      </c>
    </row>
    <row r="89" spans="1:62">
      <c r="A89" s="3" t="str">
        <f t="shared" si="18"/>
        <v>|英テキスト|&gt;|&gt;|&gt;|&gt;|When this creature enters the battlefield, Energize 3.&amp;br;Overload 2: Summon 1 1/1 Thopter token with Flying.|</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this creature enters the battlefield, Energize 3.&amp;br;Overload 2: Summon 1 1/1 Thopter token with Flying.</v>
      </c>
      <c r="O89" s="3" t="s">
        <v>83</v>
      </c>
      <c r="Q89" s="12" t="s">
        <v>18</v>
      </c>
      <c r="R89" s="13" t="str">
        <f>IF(INDEX(AX:AX,W83+1)="",0,INDEX(AX:AX,W83+1)&amp;"/"&amp;INDEX(AY:AY,W83+1))</f>
        <v>3/4</v>
      </c>
      <c r="S89" s="14"/>
      <c r="T89" s="14"/>
      <c r="U89" s="14"/>
      <c r="V89" s="15"/>
      <c r="W89" s="19"/>
      <c r="X89" s="12"/>
      <c r="Y89" s="31"/>
      <c r="Z89" s="31"/>
      <c r="AA89" s="32"/>
      <c r="BF89" s="12" t="s">
        <v>0</v>
      </c>
      <c r="BG89" s="3">
        <v>88</v>
      </c>
      <c r="BH89" s="3" t="s">
        <v>348</v>
      </c>
      <c r="BI89" s="3" t="s">
        <v>39</v>
      </c>
      <c r="BJ89" s="3" t="s">
        <v>349</v>
      </c>
    </row>
    <row r="90" spans="1:62">
      <c r="A90" s="3" t="str">
        <f t="shared" si="18"/>
        <v>|PT|&gt;|3/4|シールド数|&gt;||</v>
      </c>
      <c r="B90" s="3" t="s">
        <v>0</v>
      </c>
      <c r="C90" s="3" t="s">
        <v>83</v>
      </c>
      <c r="D90" s="3" t="s">
        <v>18</v>
      </c>
      <c r="E90" s="3" t="s">
        <v>83</v>
      </c>
      <c r="F90" s="3" t="s">
        <v>115</v>
      </c>
      <c r="G90" s="3" t="s">
        <v>83</v>
      </c>
      <c r="H90" s="3" t="str">
        <f>IF(R89=0,"",R89)</f>
        <v>3/4</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8"/>
        <v>&amp;br;&amp;br;</v>
      </c>
      <c r="B91" s="3" t="s">
        <v>0</v>
      </c>
      <c r="C91" s="3" t="s">
        <v>142</v>
      </c>
      <c r="R91" s="3"/>
      <c r="S91" s="3"/>
      <c r="T91" s="3"/>
      <c r="U91" s="3"/>
      <c r="V91" s="3"/>
      <c r="BF91" s="12" t="s">
        <v>0</v>
      </c>
      <c r="BG91" s="3">
        <v>90</v>
      </c>
      <c r="BH91" s="3" t="s">
        <v>352</v>
      </c>
      <c r="BI91" s="3" t="s">
        <v>39</v>
      </c>
      <c r="BJ91" s="3" t="s">
        <v>40</v>
      </c>
    </row>
    <row r="92" spans="1:62">
      <c r="A92" s="3" t="str">
        <f t="shared" si="18"/>
        <v>#back(text=戻る,left)</v>
      </c>
      <c r="B92" s="3" t="s">
        <v>0</v>
      </c>
      <c r="C92" s="3" t="s">
        <v>151</v>
      </c>
      <c r="R92" s="3"/>
      <c r="S92" s="3"/>
      <c r="T92" s="3"/>
      <c r="U92" s="3"/>
      <c r="V92" s="3"/>
      <c r="BF92" s="12" t="s">
        <v>0</v>
      </c>
      <c r="BG92" s="3">
        <v>91</v>
      </c>
      <c r="BH92" s="3" t="s">
        <v>353</v>
      </c>
      <c r="BI92" s="3" t="s">
        <v>39</v>
      </c>
      <c r="BJ92" s="3" t="s">
        <v>354</v>
      </c>
    </row>
    <row r="93" spans="1:62">
      <c r="A93" s="3" t="str">
        <f t="shared" si="18"/>
        <v>&amp;br;</v>
      </c>
      <c r="B93" s="3" t="s">
        <v>0</v>
      </c>
      <c r="C93" s="3" t="s">
        <v>161</v>
      </c>
      <c r="R93" s="3"/>
      <c r="S93" s="3"/>
      <c r="T93" s="3"/>
      <c r="U93" s="3"/>
      <c r="V93" s="3"/>
      <c r="BF93" s="12" t="s">
        <v>0</v>
      </c>
      <c r="BG93" s="3">
        <v>92</v>
      </c>
      <c r="BH93" s="3" t="s">
        <v>355</v>
      </c>
      <c r="BI93" s="3" t="s">
        <v>39</v>
      </c>
      <c r="BJ93" s="3" t="s">
        <v>356</v>
      </c>
    </row>
    <row r="94" spans="1:62">
      <c r="A94" s="3" t="str">
        <f t="shared" si="18"/>
        <v>#comment(above,nsize=[15],size=[30],num=[10])</v>
      </c>
      <c r="B94" s="3" t="s">
        <v>0</v>
      </c>
      <c r="C94" s="3" t="s">
        <v>170</v>
      </c>
      <c r="R94" s="3"/>
      <c r="S94" s="3"/>
      <c r="T94" s="3"/>
      <c r="U94" s="3"/>
      <c r="V94" s="3"/>
      <c r="BF94" s="12" t="s">
        <v>0</v>
      </c>
      <c r="BG94" s="3">
        <v>93</v>
      </c>
      <c r="BH94" s="3" t="s">
        <v>357</v>
      </c>
      <c r="BI94" s="3" t="s">
        <v>39</v>
      </c>
      <c r="BJ94" s="3" t="s">
        <v>342</v>
      </c>
    </row>
    <row r="95" spans="1:62">
      <c r="A95" s="3" t="str">
        <f t="shared" si="18"/>
        <v>&amp;br;&amp;br;</v>
      </c>
      <c r="B95" s="3" t="s">
        <v>0</v>
      </c>
      <c r="C95" s="3" t="s">
        <v>142</v>
      </c>
      <c r="R95" s="3"/>
      <c r="S95" s="3"/>
      <c r="T95" s="3"/>
      <c r="U95" s="3"/>
      <c r="V95" s="3"/>
      <c r="BF95" s="12" t="s">
        <v>0</v>
      </c>
      <c r="BG95" s="3">
        <v>94</v>
      </c>
      <c r="BH95" s="3" t="s">
        <v>358</v>
      </c>
      <c r="BI95" s="3" t="s">
        <v>39</v>
      </c>
      <c r="BJ95" s="3" t="s">
        <v>359</v>
      </c>
    </row>
    <row r="96" spans="1:62">
      <c r="A96" s="3" t="str">
        <f t="shared" si="18"/>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8"/>
        <v>*危険な状況/Hazardous Conditions</v>
      </c>
      <c r="B97" s="3" t="s">
        <v>0</v>
      </c>
      <c r="C97" s="3" t="str">
        <f>"*"&amp;R97&amp;"/"&amp;T97</f>
        <v>*危険な状況/Hazardous Conditions</v>
      </c>
      <c r="Q97" s="12" t="s">
        <v>9</v>
      </c>
      <c r="R97" s="13" t="str">
        <f>INDEX(AJ:AJ,W96+1)</f>
        <v>危険な状況</v>
      </c>
      <c r="S97" s="14" t="s">
        <v>10</v>
      </c>
      <c r="T97" s="13" t="str">
        <f>INDEX(AK:AK,W96+1)</f>
        <v>Hazardous Conditions</v>
      </c>
      <c r="U97" s="14"/>
      <c r="V97" s="15"/>
      <c r="W97" s="16"/>
      <c r="X97" s="12"/>
      <c r="Y97" s="31"/>
      <c r="Z97" s="31"/>
      <c r="AA97" s="32"/>
      <c r="BF97" s="12" t="s">
        <v>0</v>
      </c>
      <c r="BG97" s="3">
        <v>96</v>
      </c>
      <c r="BH97" s="3" t="s">
        <v>362</v>
      </c>
      <c r="BI97" s="3" t="s">
        <v>39</v>
      </c>
      <c r="BJ97" s="3" t="s">
        <v>363</v>
      </c>
    </row>
    <row r="98" spans="1:62">
      <c r="A98" s="3" t="str">
        <f t="shared" si="18"/>
        <v>|LEFT:80|LEFT:100|LEFT:100|LEFT:100|LEFT:100|LEFT:100|c</v>
      </c>
      <c r="B98" s="3" t="s">
        <v>0</v>
      </c>
      <c r="C98" s="3" t="s">
        <v>83</v>
      </c>
      <c r="D98" s="6" t="str">
        <f>$Q$1</f>
        <v>LEFT:80</v>
      </c>
      <c r="E98" s="6" t="s">
        <v>83</v>
      </c>
      <c r="F98" s="6" t="str">
        <f t="shared" ref="F98:J98" si="23">$R$1</f>
        <v>LEFT:100</v>
      </c>
      <c r="G98" s="6" t="s">
        <v>83</v>
      </c>
      <c r="H98" s="6" t="str">
        <f t="shared" si="23"/>
        <v>LEFT:100</v>
      </c>
      <c r="I98" s="6" t="s">
        <v>83</v>
      </c>
      <c r="J98" s="6" t="str">
        <f t="shared" si="23"/>
        <v>LEFT:100</v>
      </c>
      <c r="K98" s="6" t="s">
        <v>83</v>
      </c>
      <c r="L98" s="6" t="str">
        <f>$R$1</f>
        <v>LEFT:100</v>
      </c>
      <c r="M98" s="6" t="s">
        <v>83</v>
      </c>
      <c r="N98" s="6" t="str">
        <f>$R$1</f>
        <v>LEFT:100</v>
      </c>
      <c r="O98" s="3" t="s">
        <v>83</v>
      </c>
      <c r="P98" s="3" t="s">
        <v>84</v>
      </c>
      <c r="Q98" s="17" t="s">
        <v>6</v>
      </c>
      <c r="R98" s="13" t="str">
        <f>INDEX(AF:AF,W96+1)</f>
        <v>黒緑</v>
      </c>
      <c r="S98" s="18" t="s">
        <v>7</v>
      </c>
      <c r="T98" s="13" t="str">
        <f>INDEX(AG:AG,W96+1)</f>
        <v>アンコモン</v>
      </c>
      <c r="U98" s="18" t="s">
        <v>8</v>
      </c>
      <c r="V98" s="13">
        <f>INDEX(AI:AI,W96+1)</f>
        <v>7</v>
      </c>
      <c r="W98" s="19"/>
      <c r="X98" s="13" t="str">
        <f>INDEX(AQ:AQ,W96+1)</f>
        <v>あなたの次のターン開始時まで、戦場に出ている各クリーチャーは-2/-2の修整を受ける。</v>
      </c>
      <c r="Y98" s="31"/>
      <c r="Z98" s="31"/>
      <c r="AA98" s="32"/>
      <c r="BF98" s="12" t="s">
        <v>0</v>
      </c>
      <c r="BG98" s="3">
        <v>97</v>
      </c>
      <c r="BH98" s="3" t="s">
        <v>364</v>
      </c>
      <c r="BI98" s="3" t="s">
        <v>39</v>
      </c>
      <c r="BJ98" s="3" t="s">
        <v>365</v>
      </c>
    </row>
    <row r="99" spans="1:62">
      <c r="A99" s="3" t="str">
        <f t="shared" si="18"/>
        <v>|色|黒緑|レアリティ|アンコモン|マナコスト|7|</v>
      </c>
      <c r="B99" s="3" t="s">
        <v>0</v>
      </c>
      <c r="C99" s="3" t="s">
        <v>83</v>
      </c>
      <c r="D99" s="7" t="s">
        <v>6</v>
      </c>
      <c r="E99" s="3" t="s">
        <v>83</v>
      </c>
      <c r="F99" s="3" t="str">
        <f>IF(R98=0,"",R98)</f>
        <v>黒緑</v>
      </c>
      <c r="G99" s="3" t="s">
        <v>83</v>
      </c>
      <c r="H99" s="7" t="s">
        <v>92</v>
      </c>
      <c r="I99" s="3" t="s">
        <v>83</v>
      </c>
      <c r="J99" s="3" t="str">
        <f>IF(T98=0,"",T98)</f>
        <v>アンコモン</v>
      </c>
      <c r="K99" s="3" t="s">
        <v>83</v>
      </c>
      <c r="L99" s="7" t="s">
        <v>93</v>
      </c>
      <c r="M99" s="3" t="s">
        <v>83</v>
      </c>
      <c r="N99" s="3">
        <f>IF(V98=0,"",V98)</f>
        <v>7</v>
      </c>
      <c r="O99" s="3" t="s">
        <v>83</v>
      </c>
      <c r="Q99" s="12" t="s">
        <v>11</v>
      </c>
      <c r="R99" s="13" t="str">
        <f>INDEX(AL:AL,W96+1)</f>
        <v>呪文</v>
      </c>
      <c r="S99" s="18" t="s">
        <v>94</v>
      </c>
      <c r="T99" s="13">
        <f>INDEX(AN:AN,W96+1)</f>
        <v>0</v>
      </c>
      <c r="U99" s="13">
        <f>INDEX(AO:AO,W96+1)</f>
        <v>0</v>
      </c>
      <c r="V99" s="13">
        <f>INDEX(AP:AP,W96+1)</f>
        <v>0</v>
      </c>
      <c r="W99" s="19"/>
      <c r="X99" s="13" t="str">
        <f>INDEX(AZ:AZ,W96+1)</f>
        <v>あな</v>
      </c>
      <c r="Y99" s="13" t="str">
        <f>INDEX(BA:BA,W96+1)</f>
        <v/>
      </c>
      <c r="Z99" s="13" t="str">
        <f>INDEX(BB:BB,W96+1)</f>
        <v/>
      </c>
      <c r="AA99" s="13">
        <f>INDEX(BC:BC,W96+1)</f>
        <v>0</v>
      </c>
      <c r="BF99" s="12" t="s">
        <v>0</v>
      </c>
      <c r="BG99" s="3">
        <v>98</v>
      </c>
      <c r="BH99" s="3" t="s">
        <v>366</v>
      </c>
      <c r="BI99" s="3" t="s">
        <v>39</v>
      </c>
      <c r="BJ99" s="3" t="s">
        <v>54</v>
      </c>
    </row>
    <row r="100" spans="1:62">
      <c r="A100" s="3" t="str">
        <f t="shared" si="18"/>
        <v>|種別|呪文|サブタイプ||||</v>
      </c>
      <c r="B100" s="3" t="s">
        <v>0</v>
      </c>
      <c r="C100" s="3" t="s">
        <v>83</v>
      </c>
      <c r="D100" s="7" t="s">
        <v>11</v>
      </c>
      <c r="E100" s="3" t="s">
        <v>83</v>
      </c>
      <c r="F100" s="3" t="str">
        <f>IF(R99=0,"",R99)</f>
        <v>呪文</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あなたの次のターン開始時まで、戦場に出ている各クリーチャーは-2/-2の修整を受ける。</v>
      </c>
      <c r="S100" s="14"/>
      <c r="T100" s="14"/>
      <c r="U100" s="14"/>
      <c r="V100" s="15"/>
      <c r="W100" s="19"/>
      <c r="X100" s="11"/>
      <c r="Y100" s="11"/>
      <c r="Z100" s="11"/>
      <c r="AA100" s="33"/>
      <c r="BF100" s="12" t="s">
        <v>0</v>
      </c>
      <c r="BG100" s="3">
        <v>99</v>
      </c>
      <c r="BH100" s="3" t="s">
        <v>367</v>
      </c>
      <c r="BI100" s="3" t="s">
        <v>39</v>
      </c>
      <c r="BJ100" s="3" t="s">
        <v>368</v>
      </c>
    </row>
    <row r="101" spans="1:62">
      <c r="A101" s="3" t="str">
        <f t="shared" si="18"/>
        <v>|テキスト|&gt;|&gt;|&gt;|&gt;|あなたの次のターン開始時まで、戦場に出ている各クリーチャーは-2/-2の修整を受ける。|</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あなたの次のターン開始時まで、戦場に出ている各クリーチャーは-2/-2の修整を受ける。</v>
      </c>
      <c r="O101" s="3" t="s">
        <v>83</v>
      </c>
      <c r="Q101" s="17" t="s">
        <v>27</v>
      </c>
      <c r="R101" s="13" t="str">
        <f>INDEX(BE:BE,W96+1)</f>
        <v>Each creature on the battlefield gets -2/-2 until the beginning of your next turn.</v>
      </c>
      <c r="S101" s="14" t="s">
        <v>324</v>
      </c>
      <c r="T101" s="13" t="str">
        <f>IF(X101="","",X101&amp;IF(Y101="",""," "&amp;Y101)&amp;IF(Z101="",""," "&amp;Z101)&amp;IF(AA101="",""," "&amp;AA101))</f>
        <v/>
      </c>
      <c r="U101" s="14"/>
      <c r="V101" s="15"/>
      <c r="W101" s="19" t="s">
        <v>116</v>
      </c>
      <c r="X101" s="12" t="str">
        <f t="shared" ref="X101:AA101" si="24">IF(ISERROR(IF(LEN(X100)&gt;1,X100,VLOOKUP(X99,$AC:$AD,2,FALSE))),"",IF(LEN(X100)&gt;1,X100,VLOOKUP(X99,$AC:$AD,2,FALSE)))</f>
        <v/>
      </c>
      <c r="Y101" s="12" t="str">
        <f t="shared" si="24"/>
        <v/>
      </c>
      <c r="Z101" s="12" t="str">
        <f t="shared" si="24"/>
        <v/>
      </c>
      <c r="AA101" s="12" t="str">
        <f t="shared" si="24"/>
        <v> </v>
      </c>
      <c r="BF101" s="12" t="s">
        <v>0</v>
      </c>
      <c r="BG101" s="3">
        <v>100</v>
      </c>
      <c r="BH101" s="3" t="s">
        <v>369</v>
      </c>
      <c r="BI101" s="3" t="s">
        <v>39</v>
      </c>
      <c r="BJ101" s="3" t="s">
        <v>370</v>
      </c>
    </row>
    <row r="102" spans="1:62">
      <c r="A102" s="3" t="str">
        <f t="shared" si="18"/>
        <v>|英テキスト|&gt;|&gt;|&gt;|&gt;|Each creature on the battlefield gets -2/-2 until the beginning of your next turn.|</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Each creature on the battlefield gets -2/-2 until the beginning of your next turn.</v>
      </c>
      <c r="O102" s="3" t="s">
        <v>83</v>
      </c>
      <c r="Q102" s="12" t="s">
        <v>18</v>
      </c>
      <c r="R102" s="13">
        <f>IF(INDEX(AX:AX,W96+1)="",0,INDEX(AX:AX,W96+1)&amp;"/"&amp;INDEX(AY:AY,W96+1))</f>
        <v>0</v>
      </c>
      <c r="S102" s="14"/>
      <c r="T102" s="14"/>
      <c r="U102" s="14"/>
      <c r="V102" s="15"/>
      <c r="W102" s="19"/>
      <c r="X102" s="12"/>
      <c r="Y102" s="31"/>
      <c r="Z102" s="31"/>
      <c r="AA102" s="32"/>
      <c r="BF102" s="12" t="s">
        <v>0</v>
      </c>
      <c r="BG102" s="3">
        <v>101</v>
      </c>
      <c r="BH102" s="3" t="s">
        <v>371</v>
      </c>
      <c r="BI102" s="3" t="s">
        <v>39</v>
      </c>
      <c r="BJ102" s="3" t="s">
        <v>372</v>
      </c>
    </row>
    <row r="103" spans="1:62">
      <c r="A103" s="3" t="str">
        <f t="shared" si="18"/>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8"/>
        <v>&amp;br;&amp;br;</v>
      </c>
      <c r="B104" s="3" t="s">
        <v>0</v>
      </c>
      <c r="C104" s="3" t="s">
        <v>142</v>
      </c>
      <c r="R104" s="3"/>
      <c r="S104" s="3"/>
      <c r="T104" s="3"/>
      <c r="U104" s="3"/>
      <c r="V104" s="3"/>
      <c r="BF104" s="12" t="s">
        <v>0</v>
      </c>
      <c r="BG104" s="3">
        <v>103</v>
      </c>
      <c r="BH104" s="3" t="s">
        <v>375</v>
      </c>
      <c r="BI104" s="3" t="s">
        <v>39</v>
      </c>
      <c r="BJ104" s="3" t="s">
        <v>376</v>
      </c>
    </row>
    <row r="105" spans="1:62">
      <c r="A105" s="3" t="str">
        <f t="shared" si="18"/>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8"/>
        <v>&amp;br;</v>
      </c>
      <c r="B106" s="3" t="s">
        <v>0</v>
      </c>
      <c r="C106" s="3" t="s">
        <v>161</v>
      </c>
      <c r="R106" s="3"/>
      <c r="S106" s="3"/>
      <c r="T106" s="3"/>
      <c r="U106" s="3"/>
      <c r="V106" s="3"/>
      <c r="BF106" s="12" t="s">
        <v>0</v>
      </c>
      <c r="BG106" s="3">
        <v>105</v>
      </c>
      <c r="BH106" s="3" t="s">
        <v>378</v>
      </c>
      <c r="BI106" s="3" t="s">
        <v>39</v>
      </c>
      <c r="BJ106" s="3" t="s">
        <v>379</v>
      </c>
    </row>
    <row r="107" spans="1:62">
      <c r="A107" s="3" t="str">
        <f t="shared" si="18"/>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8"/>
        <v>&amp;br;&amp;br;</v>
      </c>
      <c r="B108" s="3" t="s">
        <v>0</v>
      </c>
      <c r="C108" s="3" t="s">
        <v>142</v>
      </c>
      <c r="R108" s="3"/>
      <c r="S108" s="3"/>
      <c r="T108" s="3"/>
      <c r="U108" s="3"/>
      <c r="V108" s="3"/>
      <c r="BF108" s="12" t="s">
        <v>0</v>
      </c>
      <c r="BG108" s="3">
        <v>107</v>
      </c>
      <c r="BH108" s="3" t="s">
        <v>382</v>
      </c>
      <c r="BI108" s="3" t="s">
        <v>39</v>
      </c>
      <c r="BJ108" s="3" t="s">
        <v>383</v>
      </c>
    </row>
    <row r="109" spans="1:62">
      <c r="A109" s="3" t="str">
        <f t="shared" si="18"/>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8"/>
        <v>*無許可の分解/Unlicensed Disintegration</v>
      </c>
      <c r="B110" s="3" t="s">
        <v>0</v>
      </c>
      <c r="C110" s="3" t="str">
        <f>"*"&amp;R110&amp;"/"&amp;T110</f>
        <v>*無許可の分解/Unlicensed Disintegration</v>
      </c>
      <c r="Q110" s="12" t="s">
        <v>9</v>
      </c>
      <c r="R110" s="13" t="str">
        <f>INDEX(AJ:AJ,W109+1)</f>
        <v>無許可の分解</v>
      </c>
      <c r="S110" s="14" t="s">
        <v>10</v>
      </c>
      <c r="T110" s="13" t="str">
        <f>INDEX(AK:AK,W109+1)</f>
        <v>Unlicensed Disintegration</v>
      </c>
      <c r="U110" s="14"/>
      <c r="V110" s="15"/>
      <c r="W110" s="16"/>
      <c r="X110" s="12"/>
      <c r="Y110" s="31"/>
      <c r="Z110" s="31"/>
      <c r="AA110" s="32"/>
      <c r="BF110" s="12" t="s">
        <v>0</v>
      </c>
      <c r="BG110" s="3">
        <v>109</v>
      </c>
      <c r="BH110" s="3" t="s">
        <v>386</v>
      </c>
      <c r="BI110" s="3" t="s">
        <v>39</v>
      </c>
      <c r="BJ110" s="3" t="s">
        <v>387</v>
      </c>
    </row>
    <row r="111" spans="1:62">
      <c r="A111" s="3" t="str">
        <f t="shared" si="18"/>
        <v>|LEFT:80|LEFT:100|LEFT:100|LEFT:100|LEFT:100|LEFT:100|c</v>
      </c>
      <c r="B111" s="3" t="s">
        <v>0</v>
      </c>
      <c r="C111" s="3" t="s">
        <v>83</v>
      </c>
      <c r="D111" s="6" t="str">
        <f>$Q$1</f>
        <v>LEFT:80</v>
      </c>
      <c r="E111" s="6" t="s">
        <v>83</v>
      </c>
      <c r="F111" s="6" t="str">
        <f t="shared" ref="F111:J111" si="25">$R$1</f>
        <v>LEFT:100</v>
      </c>
      <c r="G111" s="6" t="s">
        <v>83</v>
      </c>
      <c r="H111" s="6" t="str">
        <f t="shared" si="25"/>
        <v>LEFT:100</v>
      </c>
      <c r="I111" s="6" t="s">
        <v>83</v>
      </c>
      <c r="J111" s="6" t="str">
        <f t="shared" si="25"/>
        <v>LEFT:100</v>
      </c>
      <c r="K111" s="6" t="s">
        <v>83</v>
      </c>
      <c r="L111" s="6" t="str">
        <f>$R$1</f>
        <v>LEFT:100</v>
      </c>
      <c r="M111" s="6" t="s">
        <v>83</v>
      </c>
      <c r="N111" s="6" t="str">
        <f>$R$1</f>
        <v>LEFT:100</v>
      </c>
      <c r="O111" s="3" t="s">
        <v>83</v>
      </c>
      <c r="P111" s="3" t="s">
        <v>84</v>
      </c>
      <c r="Q111" s="17" t="s">
        <v>6</v>
      </c>
      <c r="R111" s="13" t="str">
        <f>INDEX(AF:AF,W109+1)</f>
        <v>黒赤</v>
      </c>
      <c r="S111" s="18" t="s">
        <v>7</v>
      </c>
      <c r="T111" s="13" t="str">
        <f>INDEX(AG:AG,W109+1)</f>
        <v>アンコモン</v>
      </c>
      <c r="U111" s="18" t="s">
        <v>8</v>
      </c>
      <c r="V111" s="13">
        <f>INDEX(AI:AI,W109+1)</f>
        <v>9</v>
      </c>
      <c r="W111" s="19"/>
      <c r="X111" s="13" t="str">
        <f>INDEX(AQ:AQ,W109+1)</f>
        <v>クリーチャー1体を対象とし、それを破壊する。あなたがサポートをコントロールしている場合、対戦相手は3点のダメージを受ける。</v>
      </c>
      <c r="Y111" s="31"/>
      <c r="Z111" s="31"/>
      <c r="AA111" s="32"/>
      <c r="BF111" s="12" t="s">
        <v>0</v>
      </c>
      <c r="BG111" s="3">
        <v>110</v>
      </c>
      <c r="BH111" s="3" t="s">
        <v>388</v>
      </c>
      <c r="BI111" s="3" t="s">
        <v>39</v>
      </c>
      <c r="BJ111" s="3" t="s">
        <v>389</v>
      </c>
    </row>
    <row r="112" spans="1:62">
      <c r="A112" s="3" t="str">
        <f t="shared" si="18"/>
        <v>|色|黒赤|レアリティ|アンコモン|マナコスト|9|</v>
      </c>
      <c r="B112" s="3" t="s">
        <v>0</v>
      </c>
      <c r="C112" s="3" t="s">
        <v>83</v>
      </c>
      <c r="D112" s="7" t="s">
        <v>6</v>
      </c>
      <c r="E112" s="3" t="s">
        <v>83</v>
      </c>
      <c r="F112" s="3" t="str">
        <f>IF(R111=0,"",R111)</f>
        <v>黒赤</v>
      </c>
      <c r="G112" s="3" t="s">
        <v>83</v>
      </c>
      <c r="H112" s="7" t="s">
        <v>92</v>
      </c>
      <c r="I112" s="3" t="s">
        <v>83</v>
      </c>
      <c r="J112" s="3" t="str">
        <f>IF(T111=0,"",T111)</f>
        <v>アンコモン</v>
      </c>
      <c r="K112" s="3" t="s">
        <v>83</v>
      </c>
      <c r="L112" s="7" t="s">
        <v>93</v>
      </c>
      <c r="M112" s="3" t="s">
        <v>83</v>
      </c>
      <c r="N112" s="3">
        <f>IF(V111=0,"",V111)</f>
        <v>9</v>
      </c>
      <c r="O112" s="3" t="s">
        <v>83</v>
      </c>
      <c r="Q112" s="12" t="s">
        <v>11</v>
      </c>
      <c r="R112" s="13" t="str">
        <f>INDEX(AL:AL,W109+1)</f>
        <v>呪文</v>
      </c>
      <c r="S112" s="18" t="s">
        <v>94</v>
      </c>
      <c r="T112" s="13">
        <f>INDEX(AN:AN,W109+1)</f>
        <v>0</v>
      </c>
      <c r="U112" s="13">
        <f>INDEX(AO:AO,W109+1)</f>
        <v>0</v>
      </c>
      <c r="V112" s="13">
        <f>INDEX(AP:AP,W109+1)</f>
        <v>0</v>
      </c>
      <c r="W112" s="19"/>
      <c r="X112" s="13" t="str">
        <f>INDEX(AZ:AZ,W109+1)</f>
        <v>クリ</v>
      </c>
      <c r="Y112" s="13" t="str">
        <f>INDEX(BA:BA,W109+1)</f>
        <v/>
      </c>
      <c r="Z112" s="13" t="str">
        <f>INDEX(BB:BB,W109+1)</f>
        <v/>
      </c>
      <c r="AA112" s="13">
        <f>INDEX(BC:BC,W109+1)</f>
        <v>0</v>
      </c>
      <c r="BF112" s="12" t="s">
        <v>0</v>
      </c>
      <c r="BG112" s="3">
        <v>111</v>
      </c>
      <c r="BH112" s="3" t="s">
        <v>390</v>
      </c>
      <c r="BI112" s="3" t="s">
        <v>39</v>
      </c>
      <c r="BJ112" s="3" t="s">
        <v>391</v>
      </c>
    </row>
    <row r="113" spans="1:62">
      <c r="A113" s="3" t="str">
        <f t="shared" si="18"/>
        <v>|種別|呪文|サブタイプ||||</v>
      </c>
      <c r="B113" s="3" t="s">
        <v>0</v>
      </c>
      <c r="C113" s="3" t="s">
        <v>83</v>
      </c>
      <c r="D113" s="7" t="s">
        <v>11</v>
      </c>
      <c r="E113" s="3" t="s">
        <v>83</v>
      </c>
      <c r="F113" s="3" t="str">
        <f>IF(R112=0,"",R112)</f>
        <v>呪文</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クリーチャー1体を対象とし、それを破壊する。あなたがサポートをコントロールしている場合、対戦相手は3点のダメージを受ける。</v>
      </c>
      <c r="S113" s="14"/>
      <c r="T113" s="14"/>
      <c r="U113" s="14"/>
      <c r="V113" s="15"/>
      <c r="W113" s="19"/>
      <c r="X113" s="11"/>
      <c r="Y113" s="11"/>
      <c r="Z113" s="11"/>
      <c r="AA113" s="33"/>
      <c r="BF113" s="12" t="s">
        <v>0</v>
      </c>
      <c r="BG113" s="3">
        <v>112</v>
      </c>
      <c r="BH113" s="3" t="s">
        <v>392</v>
      </c>
      <c r="BI113" s="3" t="s">
        <v>39</v>
      </c>
      <c r="BJ113" s="3" t="s">
        <v>393</v>
      </c>
    </row>
    <row r="114" spans="1:62">
      <c r="A114" s="3" t="str">
        <f t="shared" si="18"/>
        <v>|テキスト|&gt;|&gt;|&gt;|&gt;|クリーチャー1体を対象とし、それを破壊する。あなたがサポートをコントロールしている場合、対戦相手は3点のダメージを受ける。|</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クリーチャー1体を対象とし、それを破壊する。あなたがサポートをコントロールしている場合、対戦相手は3点のダメージを受ける。</v>
      </c>
      <c r="O114" s="3" t="s">
        <v>83</v>
      </c>
      <c r="Q114" s="17" t="s">
        <v>27</v>
      </c>
      <c r="R114" s="13" t="str">
        <f>INDEX(BE:BE,W109+1)</f>
        <v>Target creature is Destroyed and if you control a support, your opponent takes 3 damage.</v>
      </c>
      <c r="S114" s="14" t="s">
        <v>324</v>
      </c>
      <c r="T114" s="13" t="str">
        <f>IF(X114="","",X114&amp;IF(Y114="",""," "&amp;Y114)&amp;IF(Z114="",""," "&amp;Z114)&amp;IF(AA114="",""," "&amp;AA114))</f>
        <v/>
      </c>
      <c r="U114" s="14"/>
      <c r="V114" s="15"/>
      <c r="W114" s="19" t="s">
        <v>116</v>
      </c>
      <c r="X114" s="12" t="str">
        <f t="shared" ref="X114:AA114" si="26">IF(ISERROR(IF(LEN(X113)&gt;1,X113,VLOOKUP(X112,$AC:$AD,2,FALSE))),"",IF(LEN(X113)&gt;1,X113,VLOOKUP(X112,$AC:$AD,2,FALSE)))</f>
        <v/>
      </c>
      <c r="Y114" s="12" t="str">
        <f t="shared" si="26"/>
        <v/>
      </c>
      <c r="Z114" s="12" t="str">
        <f t="shared" si="26"/>
        <v/>
      </c>
      <c r="AA114" s="12" t="str">
        <f t="shared" si="26"/>
        <v> </v>
      </c>
      <c r="BF114" s="12" t="s">
        <v>0</v>
      </c>
      <c r="BG114" s="3">
        <v>113</v>
      </c>
      <c r="BH114" s="3" t="s">
        <v>394</v>
      </c>
      <c r="BI114" s="3" t="s">
        <v>39</v>
      </c>
      <c r="BJ114" s="3" t="s">
        <v>395</v>
      </c>
    </row>
    <row r="115" spans="1:62">
      <c r="A115" s="3" t="str">
        <f t="shared" si="18"/>
        <v>|英テキスト|&gt;|&gt;|&gt;|&gt;|Target creature is Destroyed and if you control a support, your opponent takes 3 damage.|</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Target creature is Destroyed and if you control a support, your opponent takes 3 damage.</v>
      </c>
      <c r="O115" s="3" t="s">
        <v>83</v>
      </c>
      <c r="Q115" s="12" t="s">
        <v>18</v>
      </c>
      <c r="R115" s="13">
        <f>IF(INDEX(AX:AX,W109+1)="",0,INDEX(AX:AX,W109+1)&amp;"/"&amp;INDEX(AY:AY,W109+1))</f>
        <v>0</v>
      </c>
      <c r="S115" s="14"/>
      <c r="T115" s="14"/>
      <c r="U115" s="14"/>
      <c r="V115" s="15"/>
      <c r="W115" s="19"/>
      <c r="X115" s="12"/>
      <c r="Y115" s="31"/>
      <c r="Z115" s="31"/>
      <c r="AA115" s="32"/>
      <c r="BF115" s="12" t="s">
        <v>0</v>
      </c>
      <c r="BG115" s="3">
        <v>114</v>
      </c>
      <c r="BH115" s="3" t="s">
        <v>396</v>
      </c>
      <c r="BI115" s="3" t="s">
        <v>39</v>
      </c>
      <c r="BJ115" s="3" t="s">
        <v>397</v>
      </c>
    </row>
    <row r="116" spans="1:62">
      <c r="A116" s="3" t="str">
        <f t="shared" si="18"/>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8"/>
        <v>&amp;br;&amp;br;</v>
      </c>
      <c r="B117" s="3" t="s">
        <v>0</v>
      </c>
      <c r="C117" s="3" t="s">
        <v>142</v>
      </c>
      <c r="R117" s="3"/>
      <c r="S117" s="3"/>
      <c r="T117" s="3"/>
      <c r="U117" s="3"/>
      <c r="V117" s="3"/>
      <c r="BF117" s="12" t="s">
        <v>0</v>
      </c>
      <c r="BG117" s="3">
        <v>116</v>
      </c>
      <c r="BH117" s="3" t="s">
        <v>400</v>
      </c>
      <c r="BI117" s="3" t="s">
        <v>39</v>
      </c>
      <c r="BJ117" s="3" t="s">
        <v>401</v>
      </c>
    </row>
    <row r="118" spans="1:62">
      <c r="A118" s="3" t="str">
        <f t="shared" si="18"/>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8"/>
        <v>&amp;br;</v>
      </c>
      <c r="B119" s="3" t="s">
        <v>0</v>
      </c>
      <c r="C119" s="3" t="s">
        <v>161</v>
      </c>
      <c r="R119" s="3"/>
      <c r="S119" s="3"/>
      <c r="T119" s="3"/>
      <c r="U119" s="3"/>
      <c r="V119" s="3"/>
      <c r="BF119" s="12" t="s">
        <v>0</v>
      </c>
      <c r="BG119" s="3">
        <v>118</v>
      </c>
      <c r="BH119" s="3" t="s">
        <v>403</v>
      </c>
      <c r="BI119" s="3" t="s">
        <v>39</v>
      </c>
      <c r="BJ119" s="3" t="s">
        <v>404</v>
      </c>
    </row>
    <row r="120" spans="1:62">
      <c r="A120" s="3" t="str">
        <f t="shared" si="18"/>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8"/>
        <v>&amp;br;&amp;br;</v>
      </c>
      <c r="B121" s="3" t="s">
        <v>0</v>
      </c>
      <c r="C121" s="3" t="s">
        <v>142</v>
      </c>
      <c r="R121" s="3"/>
      <c r="S121" s="3"/>
      <c r="T121" s="3"/>
      <c r="U121" s="3"/>
      <c r="V121" s="3"/>
      <c r="BF121" s="12" t="s">
        <v>0</v>
      </c>
      <c r="BG121" s="3">
        <v>120</v>
      </c>
      <c r="BH121" s="3" t="s">
        <v>407</v>
      </c>
      <c r="BI121" s="3" t="s">
        <v>39</v>
      </c>
      <c r="BJ121" s="3" t="s">
        <v>408</v>
      </c>
    </row>
    <row r="122" spans="1:62">
      <c r="A122" s="3" t="str">
        <f t="shared" si="18"/>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8"/>
        <v>*模範操縦士、デパラ/Depala, Pilot Exemplar</v>
      </c>
      <c r="B123" s="3" t="s">
        <v>0</v>
      </c>
      <c r="C123" s="3" t="str">
        <f>"*"&amp;R123&amp;"/"&amp;T123</f>
        <v>*模範操縦士、デパラ/Depala, Pilot Exemplar</v>
      </c>
      <c r="Q123" s="12" t="s">
        <v>9</v>
      </c>
      <c r="R123" s="13" t="str">
        <f>INDEX(AJ:AJ,W122+1)</f>
        <v>模範操縦士、デパラ</v>
      </c>
      <c r="S123" s="14" t="s">
        <v>10</v>
      </c>
      <c r="T123" s="13" t="str">
        <f>INDEX(AK:AK,W122+1)</f>
        <v>Depala, Pilot Exemplar</v>
      </c>
      <c r="U123" s="14"/>
      <c r="V123" s="15"/>
      <c r="W123" s="16"/>
      <c r="X123" s="12"/>
      <c r="Y123" s="31"/>
      <c r="Z123" s="31"/>
      <c r="AA123" s="32"/>
      <c r="BF123" s="12" t="s">
        <v>0</v>
      </c>
      <c r="BG123" s="3">
        <v>122</v>
      </c>
      <c r="BH123" s="3" t="s">
        <v>410</v>
      </c>
      <c r="BI123" s="3" t="s">
        <v>39</v>
      </c>
      <c r="BJ123" s="3" t="s">
        <v>411</v>
      </c>
    </row>
    <row r="124" spans="1:62">
      <c r="A124" s="3" t="str">
        <f t="shared" si="18"/>
        <v>|LEFT:80|LEFT:100|LEFT:100|LEFT:100|LEFT:100|LEFT:100|c</v>
      </c>
      <c r="B124" s="3" t="s">
        <v>0</v>
      </c>
      <c r="C124" s="3" t="s">
        <v>83</v>
      </c>
      <c r="D124" s="6" t="str">
        <f>$Q$1</f>
        <v>LEFT:80</v>
      </c>
      <c r="E124" s="6" t="s">
        <v>83</v>
      </c>
      <c r="F124" s="6" t="str">
        <f t="shared" ref="F124:J124" si="27">$R$1</f>
        <v>LEFT:100</v>
      </c>
      <c r="G124" s="6" t="s">
        <v>83</v>
      </c>
      <c r="H124" s="6" t="str">
        <f t="shared" si="27"/>
        <v>LEFT:100</v>
      </c>
      <c r="I124" s="6" t="s">
        <v>83</v>
      </c>
      <c r="J124" s="6" t="str">
        <f t="shared" si="27"/>
        <v>LEFT:100</v>
      </c>
      <c r="K124" s="6" t="s">
        <v>83</v>
      </c>
      <c r="L124" s="6" t="str">
        <f>$R$1</f>
        <v>LEFT:100</v>
      </c>
      <c r="M124" s="6" t="s">
        <v>83</v>
      </c>
      <c r="N124" s="6" t="str">
        <f>$R$1</f>
        <v>LEFT:100</v>
      </c>
      <c r="O124" s="3" t="s">
        <v>83</v>
      </c>
      <c r="P124" s="3" t="s">
        <v>84</v>
      </c>
      <c r="Q124" s="17" t="s">
        <v>6</v>
      </c>
      <c r="R124" s="13" t="str">
        <f>INDEX(AF:AF,W122+1)</f>
        <v>赤白</v>
      </c>
      <c r="S124" s="18" t="s">
        <v>7</v>
      </c>
      <c r="T124" s="13" t="str">
        <f>INDEX(AG:AG,W122+1)</f>
        <v>神話レア</v>
      </c>
      <c r="U124" s="18" t="s">
        <v>8</v>
      </c>
      <c r="V124" s="13">
        <f>INDEX(AI:AI,W122+1)</f>
        <v>26</v>
      </c>
      <c r="W124" s="19"/>
      <c r="X124" s="13" t="str">
        <f>INDEX(AQ:AQ,W122+1)</f>
        <v>あなたがコントロールするドワーフか機体が戦場に出たとき、エネルギー化2を行う。</v>
      </c>
      <c r="Y124" s="31"/>
      <c r="Z124" s="31"/>
      <c r="AA124" s="32"/>
      <c r="BF124" s="12" t="s">
        <v>0</v>
      </c>
      <c r="BG124" s="3">
        <v>123</v>
      </c>
      <c r="BH124" s="3" t="s">
        <v>412</v>
      </c>
      <c r="BI124" s="3" t="s">
        <v>39</v>
      </c>
      <c r="BJ124" s="3" t="s">
        <v>413</v>
      </c>
    </row>
    <row r="125" spans="1:62">
      <c r="A125" s="3" t="str">
        <f t="shared" si="18"/>
        <v>|色|赤白|レアリティ|神話レア|マナコスト|26|</v>
      </c>
      <c r="B125" s="3" t="s">
        <v>0</v>
      </c>
      <c r="C125" s="3" t="s">
        <v>83</v>
      </c>
      <c r="D125" s="7" t="s">
        <v>6</v>
      </c>
      <c r="E125" s="3" t="s">
        <v>83</v>
      </c>
      <c r="F125" s="3" t="str">
        <f>IF(R124=0,"",R124)</f>
        <v>赤白</v>
      </c>
      <c r="G125" s="3" t="s">
        <v>83</v>
      </c>
      <c r="H125" s="7" t="s">
        <v>92</v>
      </c>
      <c r="I125" s="3" t="s">
        <v>83</v>
      </c>
      <c r="J125" s="3" t="str">
        <f>IF(T124=0,"",T124)</f>
        <v>神話レア</v>
      </c>
      <c r="K125" s="3" t="s">
        <v>83</v>
      </c>
      <c r="L125" s="7" t="s">
        <v>93</v>
      </c>
      <c r="M125" s="3" t="s">
        <v>83</v>
      </c>
      <c r="N125" s="3">
        <f>IF(V124=0,"",V124)</f>
        <v>26</v>
      </c>
      <c r="O125" s="3" t="s">
        <v>83</v>
      </c>
      <c r="Q125" s="12" t="s">
        <v>11</v>
      </c>
      <c r="R125" s="13" t="str">
        <f>INDEX(AL:AL,W122+1)</f>
        <v>クリーチャー</v>
      </c>
      <c r="S125" s="18" t="s">
        <v>94</v>
      </c>
      <c r="T125" s="13" t="str">
        <f>INDEX(AN:AN,W122+1)</f>
        <v>ドワーフ</v>
      </c>
      <c r="U125" s="13" t="str">
        <f>INDEX(AO:AO,W122+1)</f>
        <v>操縦士</v>
      </c>
      <c r="V125" s="13">
        <f>INDEX(AP:AP,W122+1)</f>
        <v>0</v>
      </c>
      <c r="W125" s="19"/>
      <c r="X125" s="13" t="str">
        <f>INDEX(AZ:AZ,W122+1)</f>
        <v>あな</v>
      </c>
      <c r="Y125" s="13" t="str">
        <f>INDEX(BA:BA,W122+1)</f>
        <v/>
      </c>
      <c r="Z125" s="13" t="str">
        <f>INDEX(BB:BB,W122+1)</f>
        <v/>
      </c>
      <c r="AA125" s="13">
        <f>INDEX(BC:BC,W122+1)</f>
        <v>0</v>
      </c>
      <c r="BF125" s="12" t="s">
        <v>0</v>
      </c>
      <c r="BG125" s="3">
        <v>124</v>
      </c>
      <c r="BH125" s="3" t="s">
        <v>414</v>
      </c>
      <c r="BI125" s="3" t="s">
        <v>39</v>
      </c>
      <c r="BJ125" s="3" t="s">
        <v>415</v>
      </c>
    </row>
    <row r="126" spans="1:62">
      <c r="A126" s="3" t="str">
        <f t="shared" si="18"/>
        <v>|種別|クリーチャー|サブタイプ|ドワーフ|操縦士||</v>
      </c>
      <c r="B126" s="3" t="s">
        <v>0</v>
      </c>
      <c r="C126" s="3" t="s">
        <v>83</v>
      </c>
      <c r="D126" s="7" t="s">
        <v>11</v>
      </c>
      <c r="E126" s="3" t="s">
        <v>83</v>
      </c>
      <c r="F126" s="3" t="str">
        <f>IF(R125=0,"",R125)</f>
        <v>クリーチャー</v>
      </c>
      <c r="G126" s="3" t="s">
        <v>83</v>
      </c>
      <c r="H126" s="7" t="s">
        <v>104</v>
      </c>
      <c r="I126" s="3" t="s">
        <v>83</v>
      </c>
      <c r="J126" s="3" t="str">
        <f>IF(T125=0,"",T125)</f>
        <v>ドワーフ</v>
      </c>
      <c r="K126" s="3" t="s">
        <v>83</v>
      </c>
      <c r="L126" s="3" t="str">
        <f>IF(U125=0,"",U125)</f>
        <v>操縦士</v>
      </c>
      <c r="M126" s="3" t="s">
        <v>83</v>
      </c>
      <c r="N126" s="3" t="str">
        <f>IF(V125=0,"",V125)</f>
        <v/>
      </c>
      <c r="O126" s="3" t="s">
        <v>83</v>
      </c>
      <c r="Q126" s="12" t="s">
        <v>105</v>
      </c>
      <c r="R126" s="13" t="str">
        <f>INDEX(BD:BD,W122+1)</f>
        <v>あなたがコントロールするドワーフか機体が戦場に出たとき、エネルギー化2を行う。&amp;br;超過1：あなたのライブラリーの次のドワーフか機体を取ってくる。&amp;br;このクリーチャーが戦場に出ている間、あなたがコントロールするドワーフや機体は+3/+3の修整を受ける。</v>
      </c>
      <c r="S126" s="14"/>
      <c r="T126" s="14"/>
      <c r="U126" s="14"/>
      <c r="V126" s="15"/>
      <c r="W126" s="19"/>
      <c r="X126" s="11"/>
      <c r="Y126" s="11"/>
      <c r="Z126" s="11"/>
      <c r="AA126" s="33"/>
      <c r="BF126" s="12" t="s">
        <v>0</v>
      </c>
      <c r="BG126" s="3">
        <v>125</v>
      </c>
      <c r="BH126" s="3" t="s">
        <v>416</v>
      </c>
      <c r="BI126" s="3" t="s">
        <v>39</v>
      </c>
      <c r="BJ126" s="3" t="s">
        <v>417</v>
      </c>
    </row>
    <row r="127" spans="1:62">
      <c r="A127" s="3" t="str">
        <f t="shared" si="18"/>
        <v>|テキスト|&gt;|&gt;|&gt;|&gt;|あなたがコントロールするドワーフか機体が戦場に出たとき、エネルギー化2を行う。&amp;br;超過1：あなたのライブラリーの次のドワーフか機体を取ってくる。&amp;br;このクリーチャーが戦場に出ている間、あなたがコントロールするドワーフや機体は+3/+3の修整を受ける。|</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あなたがコントロールするドワーフか機体が戦場に出たとき、エネルギー化2を行う。&amp;br;超過1：あなたのライブラリーの次のドワーフか機体を取ってくる。&amp;br;このクリーチャーが戦場に出ている間、あなたがコントロールするドワーフや機体は+3/+3の修整を受ける。</v>
      </c>
      <c r="O127" s="3" t="s">
        <v>83</v>
      </c>
      <c r="Q127" s="17" t="s">
        <v>27</v>
      </c>
      <c r="R127" s="13" t="str">
        <f>INDEX(BE:BE,W122+1)</f>
        <v>When a Dwarf or Vehicle you control enters the battlefield, Energize 2.&amp;br;Overload 1: Fetch the next Dwarf or Vehicle in your library.&amp;br;While this creature is on the battlefield, each Dwarf or Vehicle you control gets +3/+3.</v>
      </c>
      <c r="S127" s="14" t="s">
        <v>324</v>
      </c>
      <c r="T127" s="13" t="str">
        <f>IF(X127="","",X127&amp;IF(Y127="",""," "&amp;Y127)&amp;IF(Z127="",""," "&amp;Z127)&amp;IF(AA127="",""," "&amp;AA127))</f>
        <v/>
      </c>
      <c r="U127" s="14"/>
      <c r="V127" s="15"/>
      <c r="W127" s="19" t="s">
        <v>116</v>
      </c>
      <c r="X127" s="12" t="str">
        <f t="shared" ref="X127:AA127" si="28">IF(ISERROR(IF(LEN(X126)&gt;1,X126,VLOOKUP(X125,$AC:$AD,2,FALSE))),"",IF(LEN(X126)&gt;1,X126,VLOOKUP(X125,$AC:$AD,2,FALSE)))</f>
        <v/>
      </c>
      <c r="Y127" s="12" t="str">
        <f t="shared" si="28"/>
        <v/>
      </c>
      <c r="Z127" s="12" t="str">
        <f t="shared" si="28"/>
        <v/>
      </c>
      <c r="AA127" s="12" t="str">
        <f t="shared" si="28"/>
        <v> </v>
      </c>
      <c r="BF127" s="12" t="s">
        <v>0</v>
      </c>
      <c r="BG127" s="3">
        <v>126</v>
      </c>
      <c r="BH127" s="3" t="s">
        <v>418</v>
      </c>
      <c r="BI127" s="3" t="s">
        <v>39</v>
      </c>
      <c r="BJ127" s="3" t="s">
        <v>40</v>
      </c>
    </row>
    <row r="128" spans="1:62">
      <c r="A128" s="3" t="str">
        <f t="shared" si="18"/>
        <v>|英テキスト|&gt;|&gt;|&gt;|&gt;|When a Dwarf or Vehicle you control enters the battlefield, Energize 2.&amp;br;Overload 1: Fetch the next Dwarf or Vehicle in your library.&amp;br;While this creature is on the battlefield, each Dwarf or Vehicle you control gets +3/+3.|</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When a Dwarf or Vehicle you control enters the battlefield, Energize 2.&amp;br;Overload 1: Fetch the next Dwarf or Vehicle in your library.&amp;br;While this creature is on the battlefield, each Dwarf or Vehicle you control gets +3/+3.</v>
      </c>
      <c r="O128" s="3" t="s">
        <v>83</v>
      </c>
      <c r="Q128" s="12" t="s">
        <v>18</v>
      </c>
      <c r="R128" s="13" t="str">
        <f>IF(INDEX(AX:AX,W122+1)="",0,INDEX(AX:AX,W122+1)&amp;"/"&amp;INDEX(AY:AY,W122+1))</f>
        <v>3/3</v>
      </c>
      <c r="S128" s="14"/>
      <c r="T128" s="14"/>
      <c r="U128" s="14"/>
      <c r="V128" s="15"/>
      <c r="W128" s="19"/>
      <c r="X128" s="12"/>
      <c r="Y128" s="31"/>
      <c r="Z128" s="31"/>
      <c r="AA128" s="32"/>
      <c r="BF128" s="12" t="s">
        <v>0</v>
      </c>
      <c r="BG128" s="3">
        <v>127</v>
      </c>
      <c r="BH128" s="3" t="s">
        <v>419</v>
      </c>
      <c r="BI128" s="3" t="s">
        <v>39</v>
      </c>
      <c r="BJ128" s="3" t="s">
        <v>420</v>
      </c>
    </row>
    <row r="129" spans="1:62">
      <c r="A129" s="3" t="str">
        <f t="shared" si="18"/>
        <v>|PT|&gt;|3/3|シールド数|&gt;||</v>
      </c>
      <c r="B129" s="3" t="s">
        <v>0</v>
      </c>
      <c r="C129" s="3" t="s">
        <v>83</v>
      </c>
      <c r="D129" s="3" t="s">
        <v>18</v>
      </c>
      <c r="E129" s="3" t="s">
        <v>83</v>
      </c>
      <c r="F129" s="3" t="s">
        <v>115</v>
      </c>
      <c r="G129" s="3" t="s">
        <v>83</v>
      </c>
      <c r="H129" s="3" t="str">
        <f>IF(R128=0,"",R128)</f>
        <v>3/3</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8"/>
        <v>&amp;br;&amp;br;</v>
      </c>
      <c r="B130" s="3" t="s">
        <v>0</v>
      </c>
      <c r="C130" s="3" t="s">
        <v>142</v>
      </c>
      <c r="R130" s="3"/>
      <c r="S130" s="3"/>
      <c r="T130" s="3"/>
      <c r="U130" s="3"/>
      <c r="V130" s="3"/>
      <c r="BF130" s="12" t="s">
        <v>0</v>
      </c>
      <c r="BG130" s="3">
        <v>129</v>
      </c>
      <c r="BH130" s="3" t="s">
        <v>130</v>
      </c>
      <c r="BI130" s="3" t="s">
        <v>39</v>
      </c>
      <c r="BJ130" s="3" t="s">
        <v>423</v>
      </c>
    </row>
    <row r="131" spans="1:62">
      <c r="A131" s="3" t="str">
        <f t="shared" si="18"/>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8"/>
        <v>&amp;br;</v>
      </c>
      <c r="B132" s="3" t="s">
        <v>0</v>
      </c>
      <c r="C132" s="3" t="s">
        <v>161</v>
      </c>
      <c r="R132" s="3"/>
      <c r="S132" s="3"/>
      <c r="T132" s="3"/>
      <c r="U132" s="3"/>
      <c r="V132" s="3"/>
      <c r="BF132" s="12" t="s">
        <v>0</v>
      </c>
      <c r="BG132" s="3">
        <v>131</v>
      </c>
      <c r="BH132" s="3" t="s">
        <v>424</v>
      </c>
      <c r="BI132" s="3" t="s">
        <v>39</v>
      </c>
      <c r="BJ132" s="3" t="s">
        <v>425</v>
      </c>
    </row>
    <row r="133" spans="1:62">
      <c r="A133" s="3" t="str">
        <f t="shared" si="18"/>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9">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9"/>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9"/>
        <v>*配分の領事、カンバール/Kambal, Consul of Allocation</v>
      </c>
      <c r="B136" s="3" t="s">
        <v>0</v>
      </c>
      <c r="C136" s="3" t="str">
        <f>"*"&amp;R136&amp;"/"&amp;T136</f>
        <v>*配分の領事、カンバール/Kambal, Consul of Allocation</v>
      </c>
      <c r="Q136" s="12" t="s">
        <v>9</v>
      </c>
      <c r="R136" s="13" t="str">
        <f>INDEX(AJ:AJ,W135+1)</f>
        <v>配分の領事、カンバール</v>
      </c>
      <c r="S136" s="14" t="s">
        <v>10</v>
      </c>
      <c r="T136" s="13" t="str">
        <f>INDEX(AK:AK,W135+1)</f>
        <v>Kambal, Consul of Allocation</v>
      </c>
      <c r="U136" s="14"/>
      <c r="V136" s="15"/>
      <c r="W136" s="16"/>
      <c r="X136" s="12"/>
      <c r="Y136" s="31"/>
      <c r="Z136" s="31"/>
      <c r="AA136" s="32"/>
      <c r="BF136" s="12" t="s">
        <v>0</v>
      </c>
      <c r="BG136" s="3">
        <v>135</v>
      </c>
      <c r="BH136" s="3" t="s">
        <v>209</v>
      </c>
      <c r="BI136" s="3" t="s">
        <v>39</v>
      </c>
      <c r="BJ136" s="3" t="s">
        <v>432</v>
      </c>
    </row>
    <row r="137" spans="1:62">
      <c r="A137" s="3" t="str">
        <f t="shared" si="29"/>
        <v>|LEFT:80|LEFT:100|LEFT:100|LEFT:100|LEFT:100|LEFT:100|c</v>
      </c>
      <c r="B137" s="3" t="s">
        <v>0</v>
      </c>
      <c r="C137" s="3" t="s">
        <v>83</v>
      </c>
      <c r="D137" s="6" t="str">
        <f>$Q$1</f>
        <v>LEFT:80</v>
      </c>
      <c r="E137" s="6" t="s">
        <v>83</v>
      </c>
      <c r="F137" s="6" t="str">
        <f t="shared" ref="F137:J137" si="30">$R$1</f>
        <v>LEFT:100</v>
      </c>
      <c r="G137" s="6" t="s">
        <v>83</v>
      </c>
      <c r="H137" s="6" t="str">
        <f t="shared" si="30"/>
        <v>LEFT:100</v>
      </c>
      <c r="I137" s="6" t="s">
        <v>83</v>
      </c>
      <c r="J137" s="6" t="str">
        <f t="shared" si="30"/>
        <v>LEFT:100</v>
      </c>
      <c r="K137" s="6" t="s">
        <v>83</v>
      </c>
      <c r="L137" s="6" t="str">
        <f>$R$1</f>
        <v>LEFT:100</v>
      </c>
      <c r="M137" s="6" t="s">
        <v>83</v>
      </c>
      <c r="N137" s="6" t="str">
        <f>$R$1</f>
        <v>LEFT:100</v>
      </c>
      <c r="O137" s="3" t="s">
        <v>83</v>
      </c>
      <c r="P137" s="3" t="s">
        <v>84</v>
      </c>
      <c r="Q137" s="17" t="s">
        <v>6</v>
      </c>
      <c r="R137" s="13" t="str">
        <f>INDEX(AF:AF,W135+1)</f>
        <v>白黒</v>
      </c>
      <c r="S137" s="18" t="s">
        <v>7</v>
      </c>
      <c r="T137" s="13" t="str">
        <f>INDEX(AG:AG,W135+1)</f>
        <v>神話レア</v>
      </c>
      <c r="U137" s="18" t="s">
        <v>8</v>
      </c>
      <c r="V137" s="13">
        <f>INDEX(AI:AI,W135+1)</f>
        <v>20</v>
      </c>
      <c r="W137" s="19"/>
      <c r="X137" s="13" t="str">
        <f>INDEX(AQ:AQ,W135+1)</f>
        <v>対戦相手が呪文かサポートを唱えたとき、対戦相手は5点のダメージを受け、あなたは5点のライフを得る。</v>
      </c>
      <c r="Y137" s="31"/>
      <c r="Z137" s="31"/>
      <c r="AA137" s="32"/>
      <c r="BF137" s="12" t="s">
        <v>0</v>
      </c>
      <c r="BG137" s="3">
        <v>136</v>
      </c>
      <c r="BH137" s="3" t="s">
        <v>433</v>
      </c>
      <c r="BI137" s="3" t="s">
        <v>39</v>
      </c>
      <c r="BJ137" s="3" t="s">
        <v>434</v>
      </c>
    </row>
    <row r="138" spans="1:62">
      <c r="A138" s="3" t="str">
        <f t="shared" si="29"/>
        <v>|色|白黒|レアリティ|神話レア|マナコスト|20|</v>
      </c>
      <c r="B138" s="3" t="s">
        <v>0</v>
      </c>
      <c r="C138" s="3" t="s">
        <v>83</v>
      </c>
      <c r="D138" s="7" t="s">
        <v>6</v>
      </c>
      <c r="E138" s="3" t="s">
        <v>83</v>
      </c>
      <c r="F138" s="3" t="str">
        <f>IF(R137=0,"",R137)</f>
        <v>白黒</v>
      </c>
      <c r="G138" s="3" t="s">
        <v>83</v>
      </c>
      <c r="H138" s="7" t="s">
        <v>92</v>
      </c>
      <c r="I138" s="3" t="s">
        <v>83</v>
      </c>
      <c r="J138" s="3" t="str">
        <f>IF(T137=0,"",T137)</f>
        <v>神話レア</v>
      </c>
      <c r="K138" s="3" t="s">
        <v>83</v>
      </c>
      <c r="L138" s="7" t="s">
        <v>93</v>
      </c>
      <c r="M138" s="3" t="s">
        <v>83</v>
      </c>
      <c r="N138" s="3">
        <f>IF(V137=0,"",V137)</f>
        <v>20</v>
      </c>
      <c r="O138" s="3" t="s">
        <v>83</v>
      </c>
      <c r="Q138" s="12" t="s">
        <v>11</v>
      </c>
      <c r="R138" s="13" t="str">
        <f>INDEX(AL:AL,W135+1)</f>
        <v>クリーチャー</v>
      </c>
      <c r="S138" s="18" t="s">
        <v>94</v>
      </c>
      <c r="T138" s="13" t="str">
        <f>INDEX(AN:AN,W135+1)</f>
        <v>人間</v>
      </c>
      <c r="U138" s="13" t="str">
        <f>INDEX(AO:AO,W135+1)</f>
        <v>アドバイザー</v>
      </c>
      <c r="V138" s="13">
        <f>INDEX(AP:AP,W135+1)</f>
        <v>0</v>
      </c>
      <c r="W138" s="19"/>
      <c r="X138" s="13" t="str">
        <f>INDEX(AZ:AZ,W135+1)</f>
        <v>対戦</v>
      </c>
      <c r="Y138" s="13" t="str">
        <f>INDEX(BA:BA,W135+1)</f>
        <v/>
      </c>
      <c r="Z138" s="13" t="str">
        <f>INDEX(BB:BB,W135+1)</f>
        <v/>
      </c>
      <c r="AA138" s="13">
        <f>INDEX(BC:BC,W135+1)</f>
        <v>0</v>
      </c>
      <c r="BF138" s="12" t="s">
        <v>0</v>
      </c>
      <c r="BG138" s="3">
        <v>137</v>
      </c>
      <c r="BH138" s="3" t="s">
        <v>435</v>
      </c>
      <c r="BI138" s="3" t="s">
        <v>39</v>
      </c>
      <c r="BJ138" s="3" t="s">
        <v>436</v>
      </c>
    </row>
    <row r="139" spans="1:62">
      <c r="A139" s="3" t="str">
        <f t="shared" si="29"/>
        <v>|種別|クリーチャー|サブタイプ|人間|アドバイザー||</v>
      </c>
      <c r="B139" s="3" t="s">
        <v>0</v>
      </c>
      <c r="C139" s="3" t="s">
        <v>83</v>
      </c>
      <c r="D139" s="7" t="s">
        <v>11</v>
      </c>
      <c r="E139" s="3" t="s">
        <v>83</v>
      </c>
      <c r="F139" s="3" t="str">
        <f>IF(R138=0,"",R138)</f>
        <v>クリーチャー</v>
      </c>
      <c r="G139" s="3" t="s">
        <v>83</v>
      </c>
      <c r="H139" s="7" t="s">
        <v>104</v>
      </c>
      <c r="I139" s="3" t="s">
        <v>83</v>
      </c>
      <c r="J139" s="3" t="str">
        <f>IF(T138=0,"",T138)</f>
        <v>人間</v>
      </c>
      <c r="K139" s="3" t="s">
        <v>83</v>
      </c>
      <c r="L139" s="3" t="str">
        <f>IF(U138=0,"",U138)</f>
        <v>アドバイザー</v>
      </c>
      <c r="M139" s="3" t="s">
        <v>83</v>
      </c>
      <c r="N139" s="3" t="str">
        <f>IF(V138=0,"",V138)</f>
        <v/>
      </c>
      <c r="O139" s="3" t="s">
        <v>83</v>
      </c>
      <c r="Q139" s="12" t="s">
        <v>105</v>
      </c>
      <c r="R139" s="13" t="str">
        <f>INDEX(BD:BD,W135+1)</f>
        <v>対戦相手が呪文かサポートを唱えたとき、対戦相手は5点のダメージを受け、あなたは5点のライフを得る。</v>
      </c>
      <c r="S139" s="14"/>
      <c r="T139" s="14"/>
      <c r="U139" s="14"/>
      <c r="V139" s="15"/>
      <c r="W139" s="19"/>
      <c r="X139" s="11"/>
      <c r="Y139" s="11"/>
      <c r="Z139" s="11"/>
      <c r="AA139" s="33"/>
      <c r="BF139" s="12" t="s">
        <v>0</v>
      </c>
      <c r="BG139" s="3">
        <v>138</v>
      </c>
      <c r="BH139" s="3" t="s">
        <v>437</v>
      </c>
      <c r="BI139" s="3" t="s">
        <v>39</v>
      </c>
      <c r="BJ139" s="3" t="s">
        <v>438</v>
      </c>
    </row>
    <row r="140" spans="1:62">
      <c r="A140" s="3" t="str">
        <f t="shared" si="29"/>
        <v>|テキスト|&gt;|&gt;|&gt;|&gt;|対戦相手が呪文かサポートを唱えたとき、対戦相手は5点のダメージを受け、あなたは5点のライフを得る。|</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対戦相手が呪文かサポートを唱えたとき、対戦相手は5点のダメージを受け、あなたは5点のライフを得る。</v>
      </c>
      <c r="O140" s="3" t="s">
        <v>83</v>
      </c>
      <c r="Q140" s="17" t="s">
        <v>27</v>
      </c>
      <c r="R140" s="13" t="str">
        <f>INDEX(BE:BE,W135+1)</f>
        <v>When your opponent casts a spell or support, your opponent takes 5 damage and you gain 5 life.</v>
      </c>
      <c r="S140" s="14" t="s">
        <v>324</v>
      </c>
      <c r="T140" s="13" t="str">
        <f>IF(X140="","",X140&amp;IF(Y140="",""," "&amp;Y140)&amp;IF(Z140="",""," "&amp;Z140)&amp;IF(AA140="",""," "&amp;AA140))</f>
        <v/>
      </c>
      <c r="U140" s="14"/>
      <c r="V140" s="15"/>
      <c r="W140" s="19" t="s">
        <v>116</v>
      </c>
      <c r="X140" s="12" t="str">
        <f t="shared" ref="X140:AA140" si="31">IF(ISERROR(IF(LEN(X139)&gt;1,X139,VLOOKUP(X138,$AC:$AD,2,FALSE))),"",IF(LEN(X139)&gt;1,X139,VLOOKUP(X138,$AC:$AD,2,FALSE)))</f>
        <v/>
      </c>
      <c r="Y140" s="12" t="str">
        <f t="shared" si="31"/>
        <v/>
      </c>
      <c r="Z140" s="12" t="str">
        <f t="shared" si="31"/>
        <v/>
      </c>
      <c r="AA140" s="12" t="str">
        <f t="shared" si="31"/>
        <v> </v>
      </c>
      <c r="BF140" s="12" t="s">
        <v>0</v>
      </c>
      <c r="BG140" s="3">
        <v>139</v>
      </c>
      <c r="BH140" s="3" t="s">
        <v>439</v>
      </c>
      <c r="BI140" s="3" t="s">
        <v>39</v>
      </c>
      <c r="BJ140" s="3" t="s">
        <v>440</v>
      </c>
    </row>
    <row r="141" spans="1:62">
      <c r="A141" s="3" t="str">
        <f t="shared" si="29"/>
        <v>|英テキスト|&gt;|&gt;|&gt;|&gt;|When your opponent casts a spell or support, your opponent takes 5 damage and you gain 5 life.|</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When your opponent casts a spell or support, your opponent takes 5 damage and you gain 5 life.</v>
      </c>
      <c r="O141" s="3" t="s">
        <v>83</v>
      </c>
      <c r="Q141" s="12" t="s">
        <v>18</v>
      </c>
      <c r="R141" s="13" t="str">
        <f>IF(INDEX(AX:AX,W135+1)="",0,INDEX(AX:AX,W135+1)&amp;"/"&amp;INDEX(AY:AY,W135+1))</f>
        <v>4/4</v>
      </c>
      <c r="S141" s="14"/>
      <c r="T141" s="14"/>
      <c r="U141" s="14"/>
      <c r="V141" s="15"/>
      <c r="W141" s="19"/>
      <c r="X141" s="12"/>
      <c r="Y141" s="31"/>
      <c r="Z141" s="31"/>
      <c r="AA141" s="32"/>
      <c r="BF141" s="12" t="s">
        <v>0</v>
      </c>
      <c r="BG141" s="3">
        <v>140</v>
      </c>
      <c r="BH141" s="3" t="s">
        <v>441</v>
      </c>
      <c r="BI141" s="3" t="s">
        <v>39</v>
      </c>
      <c r="BJ141" s="3" t="s">
        <v>442</v>
      </c>
    </row>
    <row r="142" spans="1:62">
      <c r="A142" s="3" t="str">
        <f t="shared" si="29"/>
        <v>|PT|&gt;|4/4|シールド数|&gt;||</v>
      </c>
      <c r="B142" s="3" t="s">
        <v>0</v>
      </c>
      <c r="C142" s="3" t="s">
        <v>83</v>
      </c>
      <c r="D142" s="3" t="s">
        <v>18</v>
      </c>
      <c r="E142" s="3" t="s">
        <v>83</v>
      </c>
      <c r="F142" s="3" t="s">
        <v>115</v>
      </c>
      <c r="G142" s="3" t="s">
        <v>83</v>
      </c>
      <c r="H142" s="3" t="str">
        <f>IF(R141=0,"",R141)</f>
        <v>4/4</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9"/>
        <v>&amp;br;&amp;br;</v>
      </c>
      <c r="B143" s="3" t="s">
        <v>0</v>
      </c>
      <c r="C143" s="3" t="s">
        <v>142</v>
      </c>
      <c r="R143" s="3"/>
      <c r="S143" s="3"/>
      <c r="T143" s="3"/>
      <c r="U143" s="3"/>
      <c r="V143" s="3"/>
      <c r="BF143" s="12" t="s">
        <v>0</v>
      </c>
      <c r="BG143" s="3">
        <v>142</v>
      </c>
      <c r="BH143" s="3" t="s">
        <v>445</v>
      </c>
      <c r="BI143" s="3" t="s">
        <v>39</v>
      </c>
      <c r="BJ143" s="3" t="s">
        <v>446</v>
      </c>
    </row>
    <row r="144" spans="1:62">
      <c r="A144" s="3" t="str">
        <f t="shared" si="29"/>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9"/>
        <v>&amp;br;</v>
      </c>
      <c r="B145" s="3" t="s">
        <v>0</v>
      </c>
      <c r="C145" s="3" t="s">
        <v>161</v>
      </c>
      <c r="R145" s="3"/>
      <c r="S145" s="3"/>
      <c r="T145" s="3"/>
      <c r="U145" s="3"/>
      <c r="V145" s="3"/>
      <c r="BF145" s="12" t="s">
        <v>0</v>
      </c>
      <c r="BG145" s="3">
        <v>144</v>
      </c>
      <c r="BH145" s="3" t="s">
        <v>449</v>
      </c>
      <c r="BI145" s="3" t="s">
        <v>39</v>
      </c>
      <c r="BJ145" s="3" t="s">
        <v>450</v>
      </c>
    </row>
    <row r="146" spans="1:62">
      <c r="A146" s="3" t="str">
        <f t="shared" si="29"/>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9"/>
        <v>&amp;br;&amp;br;</v>
      </c>
      <c r="B147" s="3" t="s">
        <v>0</v>
      </c>
      <c r="C147" s="3" t="s">
        <v>142</v>
      </c>
      <c r="R147" s="3"/>
      <c r="S147" s="3"/>
      <c r="T147" s="3"/>
      <c r="U147" s="3"/>
      <c r="V147" s="3"/>
      <c r="BF147" s="12" t="s">
        <v>0</v>
      </c>
      <c r="BG147" s="3">
        <v>146</v>
      </c>
      <c r="BH147" s="3" t="s">
        <v>453</v>
      </c>
      <c r="BI147" s="3" t="s">
        <v>39</v>
      </c>
      <c r="BJ147" s="3" t="s">
        <v>454</v>
      </c>
    </row>
    <row r="148" spans="1:62">
      <c r="A148" s="3" t="str">
        <f t="shared" si="29"/>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9"/>
        <v>*永遠の造り手、ラシュミ/Rashmi, Eternities Crafter</v>
      </c>
      <c r="B149" s="3" t="s">
        <v>0</v>
      </c>
      <c r="C149" s="3" t="str">
        <f>"*"&amp;R149&amp;"/"&amp;T149</f>
        <v>*永遠の造り手、ラシュミ/Rashmi, Eternities Crafter</v>
      </c>
      <c r="Q149" s="12" t="s">
        <v>9</v>
      </c>
      <c r="R149" s="13" t="str">
        <f>INDEX(AJ:AJ,W148+1)</f>
        <v>永遠の造り手、ラシュミ</v>
      </c>
      <c r="S149" s="14" t="s">
        <v>10</v>
      </c>
      <c r="T149" s="13" t="str">
        <f>INDEX(AK:AK,W148+1)</f>
        <v>Rashmi, Eternities Crafter</v>
      </c>
      <c r="U149" s="14"/>
      <c r="V149" s="15"/>
      <c r="W149" s="16"/>
      <c r="X149" s="12"/>
      <c r="Y149" s="31"/>
      <c r="Z149" s="31"/>
      <c r="AA149" s="32"/>
      <c r="BF149" s="12" t="s">
        <v>0</v>
      </c>
      <c r="BG149" s="3">
        <v>148</v>
      </c>
      <c r="BH149" s="3" t="s">
        <v>457</v>
      </c>
      <c r="BI149" s="3" t="s">
        <v>39</v>
      </c>
      <c r="BJ149" s="3" t="s">
        <v>458</v>
      </c>
    </row>
    <row r="150" spans="1:62">
      <c r="A150" s="3" t="str">
        <f t="shared" si="29"/>
        <v>|LEFT:80|LEFT:100|LEFT:100|LEFT:100|LEFT:100|LEFT:100|c</v>
      </c>
      <c r="B150" s="3" t="s">
        <v>0</v>
      </c>
      <c r="C150" s="3" t="s">
        <v>83</v>
      </c>
      <c r="D150" s="6" t="str">
        <f>$Q$1</f>
        <v>LEFT:80</v>
      </c>
      <c r="E150" s="6" t="s">
        <v>83</v>
      </c>
      <c r="F150" s="6" t="str">
        <f t="shared" ref="F150:J150" si="32">$R$1</f>
        <v>LEFT:100</v>
      </c>
      <c r="G150" s="6" t="s">
        <v>83</v>
      </c>
      <c r="H150" s="6" t="str">
        <f t="shared" si="32"/>
        <v>LEFT:100</v>
      </c>
      <c r="I150" s="6" t="s">
        <v>83</v>
      </c>
      <c r="J150" s="6" t="str">
        <f t="shared" si="32"/>
        <v>LEFT:100</v>
      </c>
      <c r="K150" s="6" t="s">
        <v>83</v>
      </c>
      <c r="L150" s="6" t="str">
        <f>$R$1</f>
        <v>LEFT:100</v>
      </c>
      <c r="M150" s="6" t="s">
        <v>83</v>
      </c>
      <c r="N150" s="6" t="str">
        <f>$R$1</f>
        <v>LEFT:100</v>
      </c>
      <c r="O150" s="3" t="s">
        <v>83</v>
      </c>
      <c r="P150" s="3" t="s">
        <v>84</v>
      </c>
      <c r="Q150" s="17" t="s">
        <v>6</v>
      </c>
      <c r="R150" s="13" t="str">
        <f>INDEX(AF:AF,W148+1)</f>
        <v>緑青</v>
      </c>
      <c r="S150" s="18" t="s">
        <v>7</v>
      </c>
      <c r="T150" s="13" t="str">
        <f>INDEX(AG:AG,W148+1)</f>
        <v>神話レア</v>
      </c>
      <c r="U150" s="18" t="s">
        <v>8</v>
      </c>
      <c r="V150" s="13">
        <f>INDEX(AI:AI,W148+1)</f>
        <v>17</v>
      </c>
      <c r="W150" s="19"/>
      <c r="X150" s="13" t="str">
        <f>INDEX(AQ:AQ,W148+1)</f>
        <v>あなたが呪文かサポートかクリーチャーを唱えたとき、あなたのライブラリーの次のカードを取ってくる。</v>
      </c>
      <c r="Y150" s="31"/>
      <c r="Z150" s="31"/>
      <c r="AA150" s="32"/>
      <c r="BF150" s="12" t="s">
        <v>0</v>
      </c>
      <c r="BG150" s="3">
        <v>149</v>
      </c>
      <c r="BH150" s="3" t="s">
        <v>459</v>
      </c>
      <c r="BI150" s="3" t="s">
        <v>39</v>
      </c>
      <c r="BJ150" s="3" t="s">
        <v>186</v>
      </c>
    </row>
    <row r="151" spans="1:62">
      <c r="A151" s="3" t="str">
        <f t="shared" si="29"/>
        <v>|色|緑青|レアリティ|神話レア|マナコスト|17|</v>
      </c>
      <c r="B151" s="3" t="s">
        <v>0</v>
      </c>
      <c r="C151" s="3" t="s">
        <v>83</v>
      </c>
      <c r="D151" s="7" t="s">
        <v>6</v>
      </c>
      <c r="E151" s="3" t="s">
        <v>83</v>
      </c>
      <c r="F151" s="3" t="str">
        <f>IF(R150=0,"",R150)</f>
        <v>緑青</v>
      </c>
      <c r="G151" s="3" t="s">
        <v>83</v>
      </c>
      <c r="H151" s="7" t="s">
        <v>92</v>
      </c>
      <c r="I151" s="3" t="s">
        <v>83</v>
      </c>
      <c r="J151" s="3" t="str">
        <f>IF(T150=0,"",T150)</f>
        <v>神話レア</v>
      </c>
      <c r="K151" s="3" t="s">
        <v>83</v>
      </c>
      <c r="L151" s="7" t="s">
        <v>93</v>
      </c>
      <c r="M151" s="3" t="s">
        <v>83</v>
      </c>
      <c r="N151" s="3">
        <f>IF(V150=0,"",V150)</f>
        <v>17</v>
      </c>
      <c r="O151" s="3" t="s">
        <v>83</v>
      </c>
      <c r="Q151" s="12" t="s">
        <v>11</v>
      </c>
      <c r="R151" s="13" t="str">
        <f>INDEX(AL:AL,W148+1)</f>
        <v>クリーチャー</v>
      </c>
      <c r="S151" s="18" t="s">
        <v>94</v>
      </c>
      <c r="T151" s="13" t="str">
        <f>INDEX(AN:AN,W148+1)</f>
        <v>エルフ</v>
      </c>
      <c r="U151" s="13" t="str">
        <f>INDEX(AO:AO,W148+1)</f>
        <v>ドルイド</v>
      </c>
      <c r="V151" s="13">
        <f>INDEX(AP:AP,W148+1)</f>
        <v>0</v>
      </c>
      <c r="W151" s="19"/>
      <c r="X151" s="13" t="str">
        <f>INDEX(AZ:AZ,W148+1)</f>
        <v>あな</v>
      </c>
      <c r="Y151" s="13" t="str">
        <f>INDEX(BA:BA,W148+1)</f>
        <v/>
      </c>
      <c r="Z151" s="13" t="str">
        <f>INDEX(BB:BB,W148+1)</f>
        <v/>
      </c>
      <c r="AA151" s="13">
        <f>INDEX(BC:BC,W148+1)</f>
        <v>0</v>
      </c>
      <c r="BF151" s="12" t="s">
        <v>0</v>
      </c>
      <c r="BG151" s="3">
        <v>150</v>
      </c>
      <c r="BH151" s="3" t="s">
        <v>460</v>
      </c>
      <c r="BI151" s="3" t="s">
        <v>39</v>
      </c>
      <c r="BJ151" s="3" t="s">
        <v>461</v>
      </c>
    </row>
    <row r="152" spans="1:62">
      <c r="A152" s="3" t="str">
        <f t="shared" si="29"/>
        <v>|種別|クリーチャー|サブタイプ|エルフ|ドルイド||</v>
      </c>
      <c r="B152" s="3" t="s">
        <v>0</v>
      </c>
      <c r="C152" s="3" t="s">
        <v>83</v>
      </c>
      <c r="D152" s="7" t="s">
        <v>11</v>
      </c>
      <c r="E152" s="3" t="s">
        <v>83</v>
      </c>
      <c r="F152" s="3" t="str">
        <f>IF(R151=0,"",R151)</f>
        <v>クリーチャー</v>
      </c>
      <c r="G152" s="3" t="s">
        <v>83</v>
      </c>
      <c r="H152" s="7" t="s">
        <v>104</v>
      </c>
      <c r="I152" s="3" t="s">
        <v>83</v>
      </c>
      <c r="J152" s="3" t="str">
        <f>IF(T151=0,"",T151)</f>
        <v>エルフ</v>
      </c>
      <c r="K152" s="3" t="s">
        <v>83</v>
      </c>
      <c r="L152" s="3" t="str">
        <f>IF(U151=0,"",U151)</f>
        <v>ドルイド</v>
      </c>
      <c r="M152" s="3" t="s">
        <v>83</v>
      </c>
      <c r="N152" s="3" t="str">
        <f>IF(V151=0,"",V151)</f>
        <v/>
      </c>
      <c r="O152" s="3" t="s">
        <v>83</v>
      </c>
      <c r="Q152" s="12" t="s">
        <v>105</v>
      </c>
      <c r="R152" s="13" t="str">
        <f>INDEX(BD:BD,W148+1)</f>
        <v>あなたが呪文かサポートかクリーチャーを唱えたとき、あなたのライブラリーの次のカードを取ってくる。</v>
      </c>
      <c r="S152" s="14"/>
      <c r="T152" s="14"/>
      <c r="U152" s="14"/>
      <c r="V152" s="15"/>
      <c r="W152" s="19"/>
      <c r="X152" s="11"/>
      <c r="Y152" s="11"/>
      <c r="Z152" s="11"/>
      <c r="AA152" s="33"/>
      <c r="BF152" s="12" t="s">
        <v>0</v>
      </c>
      <c r="BG152" s="3">
        <v>151</v>
      </c>
      <c r="BH152" s="3" t="s">
        <v>462</v>
      </c>
      <c r="BI152" s="3" t="s">
        <v>39</v>
      </c>
      <c r="BJ152" s="3" t="s">
        <v>463</v>
      </c>
    </row>
    <row r="153" spans="1:62">
      <c r="A153" s="3" t="str">
        <f t="shared" si="29"/>
        <v>|テキスト|&gt;|&gt;|&gt;|&gt;|あなたが呪文かサポートかクリーチャーを唱えたとき、あなたのライブラリーの次のカードを取ってくる。|</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あなたが呪文かサポートかクリーチャーを唱えたとき、あなたのライブラリーの次のカードを取ってくる。</v>
      </c>
      <c r="O153" s="3" t="s">
        <v>83</v>
      </c>
      <c r="Q153" s="17" t="s">
        <v>27</v>
      </c>
      <c r="R153" s="13" t="str">
        <f>INDEX(BE:BE,W148+1)</f>
        <v>When you cast a spell, support or creature, Fetch the next card in your library.</v>
      </c>
      <c r="S153" s="14" t="s">
        <v>324</v>
      </c>
      <c r="T153" s="13" t="str">
        <f>IF(X153="","",X153&amp;IF(Y153="",""," "&amp;Y153)&amp;IF(Z153="",""," "&amp;Z153)&amp;IF(AA153="",""," "&amp;AA153))</f>
        <v/>
      </c>
      <c r="U153" s="14"/>
      <c r="V153" s="15"/>
      <c r="W153" s="19" t="s">
        <v>116</v>
      </c>
      <c r="X153" s="12" t="str">
        <f t="shared" ref="X153:AA153" si="33">IF(ISERROR(IF(LEN(X152)&gt;1,X152,VLOOKUP(X151,$AC:$AD,2,FALSE))),"",IF(LEN(X152)&gt;1,X152,VLOOKUP(X151,$AC:$AD,2,FALSE)))</f>
        <v/>
      </c>
      <c r="Y153" s="12" t="str">
        <f t="shared" si="33"/>
        <v/>
      </c>
      <c r="Z153" s="12" t="str">
        <f t="shared" si="33"/>
        <v/>
      </c>
      <c r="AA153" s="12" t="str">
        <f t="shared" si="33"/>
        <v> </v>
      </c>
      <c r="BF153" s="12" t="s">
        <v>0</v>
      </c>
      <c r="BG153" s="3">
        <v>152</v>
      </c>
      <c r="BH153" s="3" t="s">
        <v>175</v>
      </c>
      <c r="BI153" s="3" t="s">
        <v>39</v>
      </c>
      <c r="BJ153" s="3" t="s">
        <v>464</v>
      </c>
    </row>
    <row r="154" spans="1:62">
      <c r="A154" s="3" t="str">
        <f t="shared" si="29"/>
        <v>|英テキスト|&gt;|&gt;|&gt;|&gt;|When you cast a spell, support or creature, Fetch the next card in your library.|</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When you cast a spell, support or creature, Fetch the next card in your library.</v>
      </c>
      <c r="O154" s="3" t="s">
        <v>83</v>
      </c>
      <c r="Q154" s="12" t="s">
        <v>18</v>
      </c>
      <c r="R154" s="13" t="str">
        <f>IF(INDEX(AX:AX,W148+1)="",0,INDEX(AX:AX,W148+1)&amp;"/"&amp;INDEX(AY:AY,W148+1))</f>
        <v>3/3</v>
      </c>
      <c r="S154" s="14"/>
      <c r="T154" s="14"/>
      <c r="U154" s="14"/>
      <c r="V154" s="15"/>
      <c r="W154" s="19"/>
      <c r="X154" s="12"/>
      <c r="Y154" s="31"/>
      <c r="Z154" s="31"/>
      <c r="AA154" s="32"/>
      <c r="BF154" s="12" t="s">
        <v>0</v>
      </c>
      <c r="BG154" s="3">
        <v>153</v>
      </c>
      <c r="BH154" s="3" t="s">
        <v>465</v>
      </c>
      <c r="BI154" s="3" t="s">
        <v>39</v>
      </c>
      <c r="BJ154" s="3" t="s">
        <v>466</v>
      </c>
    </row>
    <row r="155" spans="1:62">
      <c r="A155" s="3" t="str">
        <f t="shared" si="29"/>
        <v>|PT|&gt;|3/3|シールド数|&gt;||</v>
      </c>
      <c r="B155" s="3" t="s">
        <v>0</v>
      </c>
      <c r="C155" s="3" t="s">
        <v>83</v>
      </c>
      <c r="D155" s="3" t="s">
        <v>18</v>
      </c>
      <c r="E155" s="3" t="s">
        <v>83</v>
      </c>
      <c r="F155" s="3" t="s">
        <v>115</v>
      </c>
      <c r="G155" s="3" t="s">
        <v>83</v>
      </c>
      <c r="H155" s="3" t="str">
        <f>IF(R154=0,"",R154)</f>
        <v>3/3</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9"/>
        <v>&amp;br;&amp;br;</v>
      </c>
      <c r="B156" s="3" t="s">
        <v>0</v>
      </c>
      <c r="C156" s="3" t="s">
        <v>142</v>
      </c>
      <c r="R156" s="3"/>
      <c r="S156" s="3"/>
      <c r="T156" s="3"/>
      <c r="U156" s="3"/>
      <c r="V156" s="3"/>
      <c r="BF156" s="12" t="s">
        <v>0</v>
      </c>
      <c r="BG156" s="3">
        <v>155</v>
      </c>
      <c r="BH156" s="3" t="s">
        <v>468</v>
      </c>
      <c r="BI156" s="3" t="s">
        <v>39</v>
      </c>
      <c r="BJ156" s="3" t="s">
        <v>469</v>
      </c>
    </row>
    <row r="157" spans="1:62">
      <c r="A157" s="3" t="str">
        <f t="shared" si="29"/>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9"/>
        <v>&amp;br;</v>
      </c>
      <c r="B158" s="3" t="s">
        <v>0</v>
      </c>
      <c r="C158" s="3" t="s">
        <v>161</v>
      </c>
      <c r="R158" s="3"/>
      <c r="S158" s="3"/>
      <c r="T158" s="3"/>
      <c r="U158" s="3"/>
      <c r="V158" s="3"/>
      <c r="BF158" s="12" t="s">
        <v>0</v>
      </c>
      <c r="BG158" s="3">
        <v>157</v>
      </c>
      <c r="BH158" s="3" t="s">
        <v>472</v>
      </c>
      <c r="BI158" s="3" t="s">
        <v>39</v>
      </c>
      <c r="BJ158" s="3" t="s">
        <v>473</v>
      </c>
    </row>
    <row r="159" spans="1:62">
      <c r="A159" s="3" t="str">
        <f t="shared" si="29"/>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9"/>
        <v>&amp;br;&amp;br;</v>
      </c>
      <c r="B160" s="3" t="s">
        <v>0</v>
      </c>
      <c r="C160" s="3" t="s">
        <v>142</v>
      </c>
      <c r="R160" s="3"/>
      <c r="S160" s="3"/>
      <c r="T160" s="3"/>
      <c r="U160" s="3"/>
      <c r="V160" s="3"/>
      <c r="BF160" s="12" t="s">
        <v>0</v>
      </c>
      <c r="BG160" s="3">
        <v>159</v>
      </c>
      <c r="BH160" s="3" t="s">
        <v>476</v>
      </c>
      <c r="BI160" s="3" t="s">
        <v>39</v>
      </c>
      <c r="BJ160" s="3" t="s">
        <v>477</v>
      </c>
    </row>
    <row r="161" spans="1:62">
      <c r="A161" s="3" t="str">
        <f t="shared" si="29"/>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9"/>
        <v>*0/0</v>
      </c>
      <c r="B162" s="3" t="s">
        <v>0</v>
      </c>
      <c r="C162" s="3" t="str">
        <f>"*"&amp;R162&amp;"/"&amp;T162</f>
        <v>*0/0</v>
      </c>
      <c r="Q162" s="12" t="s">
        <v>9</v>
      </c>
      <c r="R162" s="13">
        <f>INDEX(AJ:AJ,W161+1)</f>
        <v>0</v>
      </c>
      <c r="S162" s="14" t="s">
        <v>10</v>
      </c>
      <c r="T162" s="13">
        <f>INDEX(AK:AK,W161+1)</f>
        <v>0</v>
      </c>
      <c r="U162" s="14"/>
      <c r="V162" s="15"/>
      <c r="W162" s="16"/>
      <c r="X162" s="12"/>
      <c r="Y162" s="31"/>
      <c r="Z162" s="31"/>
      <c r="AA162" s="32"/>
      <c r="BF162" s="12" t="s">
        <v>0</v>
      </c>
      <c r="BG162" s="3">
        <v>161</v>
      </c>
      <c r="BH162" s="3" t="s">
        <v>480</v>
      </c>
      <c r="BI162" s="3" t="s">
        <v>39</v>
      </c>
      <c r="BJ162" s="3" t="s">
        <v>481</v>
      </c>
    </row>
    <row r="163" spans="1:62">
      <c r="A163" s="3" t="str">
        <f t="shared" si="29"/>
        <v>|LEFT:80|LEFT:100|LEFT:100|LEFT:100|LEFT:100|LEFT:100|c</v>
      </c>
      <c r="B163" s="3" t="s">
        <v>0</v>
      </c>
      <c r="C163" s="3" t="s">
        <v>83</v>
      </c>
      <c r="D163" s="6" t="str">
        <f>$Q$1</f>
        <v>LEFT:80</v>
      </c>
      <c r="E163" s="6" t="s">
        <v>83</v>
      </c>
      <c r="F163" s="6" t="str">
        <f t="shared" ref="F163:J163" si="34">$R$1</f>
        <v>LEFT:100</v>
      </c>
      <c r="G163" s="6" t="s">
        <v>83</v>
      </c>
      <c r="H163" s="6" t="str">
        <f t="shared" si="34"/>
        <v>LEFT:100</v>
      </c>
      <c r="I163" s="6" t="s">
        <v>83</v>
      </c>
      <c r="J163" s="6" t="str">
        <f t="shared" si="34"/>
        <v>LEFT:100</v>
      </c>
      <c r="K163" s="6" t="s">
        <v>83</v>
      </c>
      <c r="L163" s="6" t="str">
        <f>$R$1</f>
        <v>LEFT:100</v>
      </c>
      <c r="M163" s="6" t="s">
        <v>83</v>
      </c>
      <c r="N163" s="6" t="str">
        <f>$R$1</f>
        <v>LEFT:100</v>
      </c>
      <c r="O163" s="3" t="s">
        <v>83</v>
      </c>
      <c r="P163" s="3" t="s">
        <v>84</v>
      </c>
      <c r="Q163" s="17" t="s">
        <v>6</v>
      </c>
      <c r="R163" s="13" t="str">
        <f>INDEX(AF:AF,W161+1)</f>
        <v>緑青</v>
      </c>
      <c r="S163" s="18" t="s">
        <v>7</v>
      </c>
      <c r="T163" s="13">
        <f>INDEX(AG:AG,W161+1)</f>
        <v>0</v>
      </c>
      <c r="U163" s="18" t="s">
        <v>8</v>
      </c>
      <c r="V163" s="13">
        <f>INDEX(AI:AI,W161+1)</f>
        <v>0</v>
      </c>
      <c r="W163" s="19"/>
      <c r="X163" s="13">
        <f>INDEX(AQ:AQ,W161+1)</f>
        <v>0</v>
      </c>
      <c r="Y163" s="31"/>
      <c r="Z163" s="31"/>
      <c r="AA163" s="32"/>
      <c r="BF163" s="12" t="s">
        <v>0</v>
      </c>
      <c r="BG163" s="3">
        <v>162</v>
      </c>
      <c r="BH163" s="3" t="s">
        <v>482</v>
      </c>
      <c r="BI163" s="3" t="s">
        <v>39</v>
      </c>
      <c r="BJ163" s="3" t="s">
        <v>483</v>
      </c>
    </row>
    <row r="164" spans="1:62">
      <c r="A164" s="3" t="str">
        <f t="shared" si="29"/>
        <v>|色|緑青|レアリティ||マナコスト||</v>
      </c>
      <c r="B164" s="3" t="s">
        <v>0</v>
      </c>
      <c r="C164" s="3" t="s">
        <v>83</v>
      </c>
      <c r="D164" s="7" t="s">
        <v>6</v>
      </c>
      <c r="E164" s="3" t="s">
        <v>83</v>
      </c>
      <c r="F164" s="3" t="str">
        <f>IF(R163=0,"",R163)</f>
        <v>緑青</v>
      </c>
      <c r="G164" s="3" t="s">
        <v>83</v>
      </c>
      <c r="H164" s="7" t="s">
        <v>92</v>
      </c>
      <c r="I164" s="3" t="s">
        <v>83</v>
      </c>
      <c r="J164" s="3" t="str">
        <f>IF(T163=0,"",T163)</f>
        <v/>
      </c>
      <c r="K164" s="3" t="s">
        <v>83</v>
      </c>
      <c r="L164" s="7" t="s">
        <v>93</v>
      </c>
      <c r="M164" s="3" t="s">
        <v>83</v>
      </c>
      <c r="N164" s="3" t="str">
        <f>IF(V163=0,"",V163)</f>
        <v/>
      </c>
      <c r="O164" s="3" t="s">
        <v>83</v>
      </c>
      <c r="Q164" s="12" t="s">
        <v>11</v>
      </c>
      <c r="R164" s="13">
        <f>INDEX(AL:AL,W161+1)</f>
        <v>0</v>
      </c>
      <c r="S164" s="18" t="s">
        <v>94</v>
      </c>
      <c r="T164" s="13">
        <f>INDEX(AN:AN,W161+1)</f>
        <v>0</v>
      </c>
      <c r="U164" s="13">
        <f>INDEX(AO:AO,W161+1)</f>
        <v>0</v>
      </c>
      <c r="V164" s="13">
        <f>INDEX(AP:AP,W161+1)</f>
        <v>0</v>
      </c>
      <c r="W164" s="19"/>
      <c r="X164" s="13" t="str">
        <f>INDEX(AZ:AZ,W161+1)</f>
        <v/>
      </c>
      <c r="Y164" s="13" t="str">
        <f>INDEX(BA:BA,W161+1)</f>
        <v/>
      </c>
      <c r="Z164" s="13" t="str">
        <f>INDEX(BB:BB,W161+1)</f>
        <v/>
      </c>
      <c r="AA164" s="13">
        <f>INDEX(BC:BC,W161+1)</f>
        <v>0</v>
      </c>
      <c r="BF164" s="12" t="s">
        <v>0</v>
      </c>
      <c r="BG164" s="3">
        <v>163</v>
      </c>
      <c r="BH164" s="3" t="s">
        <v>484</v>
      </c>
      <c r="BI164" s="3" t="s">
        <v>39</v>
      </c>
      <c r="BJ164" s="3" t="s">
        <v>485</v>
      </c>
    </row>
    <row r="165" spans="1:62">
      <c r="A165" s="3" t="str">
        <f t="shared" si="29"/>
        <v>|種別||サブタイプ||||</v>
      </c>
      <c r="B165" s="3" t="s">
        <v>0</v>
      </c>
      <c r="C165" s="3" t="s">
        <v>83</v>
      </c>
      <c r="D165" s="7" t="s">
        <v>11</v>
      </c>
      <c r="E165" s="3" t="s">
        <v>83</v>
      </c>
      <c r="F165" s="3" t="str">
        <f>IF(R164=0,"",R164)</f>
        <v/>
      </c>
      <c r="G165" s="3" t="s">
        <v>83</v>
      </c>
      <c r="H165" s="7" t="s">
        <v>104</v>
      </c>
      <c r="I165" s="3" t="s">
        <v>83</v>
      </c>
      <c r="J165" s="3" t="str">
        <f>IF(T164=0,"",T164)</f>
        <v/>
      </c>
      <c r="K165" s="3" t="s">
        <v>83</v>
      </c>
      <c r="L165" s="3" t="str">
        <f>IF(U164=0,"",U164)</f>
        <v/>
      </c>
      <c r="M165" s="3" t="s">
        <v>83</v>
      </c>
      <c r="N165" s="3" t="str">
        <f>IF(V164=0,"",V164)</f>
        <v/>
      </c>
      <c r="O165" s="3" t="s">
        <v>83</v>
      </c>
      <c r="Q165" s="12" t="s">
        <v>105</v>
      </c>
      <c r="R165" s="13" t="str">
        <f>INDEX(BD:BD,W161+1)</f>
        <v/>
      </c>
      <c r="S165" s="14"/>
      <c r="T165" s="14"/>
      <c r="U165" s="14"/>
      <c r="V165" s="15"/>
      <c r="W165" s="19"/>
      <c r="X165" s="11"/>
      <c r="Y165" s="11"/>
      <c r="Z165" s="11"/>
      <c r="AA165" s="33"/>
      <c r="BF165" s="12" t="s">
        <v>0</v>
      </c>
      <c r="BG165" s="3">
        <v>164</v>
      </c>
      <c r="BH165" s="3" t="s">
        <v>99</v>
      </c>
      <c r="BI165" s="3" t="s">
        <v>39</v>
      </c>
      <c r="BJ165" s="3" t="s">
        <v>485</v>
      </c>
    </row>
    <row r="166" spans="1:62">
      <c r="A166" s="3" t="str">
        <f t="shared" si="29"/>
        <v>|テキスト|&gt;|&gt;|&gt;|&gt;||</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
      </c>
      <c r="O166" s="3" t="s">
        <v>83</v>
      </c>
      <c r="Q166" s="17" t="s">
        <v>27</v>
      </c>
      <c r="R166" s="13" t="str">
        <f>INDEX(BE:BE,W161+1)</f>
        <v/>
      </c>
      <c r="S166" s="14" t="s">
        <v>324</v>
      </c>
      <c r="T166" s="13" t="str">
        <f>IF(X166="","",X166&amp;IF(Y166="",""," "&amp;Y166)&amp;IF(Z166="",""," "&amp;Z166)&amp;IF(AA166="",""," "&amp;AA166))</f>
        <v/>
      </c>
      <c r="U166" s="14"/>
      <c r="V166" s="15"/>
      <c r="W166" s="19" t="s">
        <v>116</v>
      </c>
      <c r="X166" s="12" t="str">
        <f t="shared" ref="X166:AA166" si="35">IF(ISERROR(IF(LEN(X165)&gt;1,X165,VLOOKUP(X164,$AC:$AD,2,FALSE))),"",IF(LEN(X165)&gt;1,X165,VLOOKUP(X164,$AC:$AD,2,FALSE)))</f>
        <v/>
      </c>
      <c r="Y166" s="12" t="str">
        <f t="shared" si="35"/>
        <v/>
      </c>
      <c r="Z166" s="12" t="str">
        <f t="shared" si="35"/>
        <v/>
      </c>
      <c r="AA166" s="12" t="str">
        <f t="shared" si="35"/>
        <v> </v>
      </c>
      <c r="BF166" s="12" t="s">
        <v>0</v>
      </c>
      <c r="BG166" s="3">
        <v>165</v>
      </c>
      <c r="BH166" s="3" t="s">
        <v>486</v>
      </c>
      <c r="BI166" s="3" t="s">
        <v>39</v>
      </c>
      <c r="BJ166" s="3" t="s">
        <v>485</v>
      </c>
    </row>
    <row r="167" spans="1:62">
      <c r="A167" s="3" t="str">
        <f t="shared" si="29"/>
        <v>|英テキスト|&gt;|&gt;|&gt;|&gt;||</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
      </c>
      <c r="O167" s="3" t="s">
        <v>83</v>
      </c>
      <c r="Q167" s="12" t="s">
        <v>18</v>
      </c>
      <c r="R167" s="13">
        <f>IF(INDEX(AX:AX,W161+1)="",0,INDEX(AX:AX,W161+1)&amp;"/"&amp;INDEX(AY:AY,W161+1))</f>
        <v>0</v>
      </c>
      <c r="S167" s="14"/>
      <c r="T167" s="14"/>
      <c r="U167" s="14"/>
      <c r="V167" s="15"/>
      <c r="W167" s="19"/>
      <c r="X167" s="12"/>
      <c r="Y167" s="31"/>
      <c r="Z167" s="31"/>
      <c r="AA167" s="32"/>
      <c r="BF167" s="12" t="s">
        <v>0</v>
      </c>
      <c r="BG167" s="3">
        <v>166</v>
      </c>
      <c r="BH167" s="3" t="s">
        <v>487</v>
      </c>
      <c r="BI167" s="3" t="s">
        <v>39</v>
      </c>
      <c r="BJ167" s="3" t="s">
        <v>485</v>
      </c>
    </row>
    <row r="168" spans="1:62">
      <c r="A168" s="3" t="str">
        <f t="shared" si="29"/>
        <v>|PT|&gt;||シールド数|&gt;||</v>
      </c>
      <c r="B168" s="3" t="s">
        <v>0</v>
      </c>
      <c r="C168" s="3" t="s">
        <v>83</v>
      </c>
      <c r="D168" s="3" t="s">
        <v>18</v>
      </c>
      <c r="E168" s="3" t="s">
        <v>83</v>
      </c>
      <c r="F168" s="3" t="s">
        <v>115</v>
      </c>
      <c r="G168" s="3" t="s">
        <v>83</v>
      </c>
      <c r="H168" s="3" t="str">
        <f>IF(R167=0,"",R167)</f>
        <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9"/>
        <v>&amp;br;&amp;br;</v>
      </c>
      <c r="B169" s="3" t="s">
        <v>0</v>
      </c>
      <c r="C169" s="3" t="s">
        <v>142</v>
      </c>
      <c r="R169" s="3"/>
      <c r="S169" s="3"/>
      <c r="T169" s="3"/>
      <c r="U169" s="3"/>
      <c r="V169" s="3"/>
      <c r="BF169" s="12" t="s">
        <v>0</v>
      </c>
      <c r="BG169" s="3">
        <v>168</v>
      </c>
      <c r="BH169" s="3" t="s">
        <v>489</v>
      </c>
      <c r="BI169" s="3" t="s">
        <v>39</v>
      </c>
      <c r="BJ169" s="3" t="s">
        <v>490</v>
      </c>
    </row>
    <row r="170" spans="1:62">
      <c r="A170" s="3" t="str">
        <f t="shared" si="29"/>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9"/>
        <v>&amp;br;</v>
      </c>
      <c r="B171" s="3" t="s">
        <v>0</v>
      </c>
      <c r="C171" s="3" t="s">
        <v>161</v>
      </c>
      <c r="R171" s="3"/>
      <c r="S171" s="3"/>
      <c r="T171" s="3"/>
      <c r="U171" s="3"/>
      <c r="V171" s="3"/>
      <c r="BF171" s="12" t="s">
        <v>0</v>
      </c>
      <c r="BG171" s="3">
        <v>170</v>
      </c>
      <c r="BH171" s="3" t="s">
        <v>492</v>
      </c>
      <c r="BI171" s="3" t="s">
        <v>39</v>
      </c>
      <c r="BJ171" s="3" t="s">
        <v>493</v>
      </c>
    </row>
    <row r="172" spans="1:62">
      <c r="A172" s="3" t="str">
        <f t="shared" si="29"/>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9"/>
        <v>&amp;br;&amp;br;</v>
      </c>
      <c r="B173" s="3" t="s">
        <v>0</v>
      </c>
      <c r="C173" s="3" t="s">
        <v>142</v>
      </c>
      <c r="R173" s="3"/>
      <c r="S173" s="3"/>
      <c r="T173" s="3"/>
      <c r="U173" s="3"/>
      <c r="V173" s="3"/>
      <c r="BF173" s="12" t="s">
        <v>0</v>
      </c>
      <c r="BG173" s="3">
        <v>172</v>
      </c>
      <c r="BH173" s="3" t="s">
        <v>496</v>
      </c>
      <c r="BI173" s="3" t="s">
        <v>39</v>
      </c>
      <c r="BJ173" s="3" t="s">
        <v>497</v>
      </c>
    </row>
    <row r="174" spans="1:62">
      <c r="A174" s="3" t="str">
        <f t="shared" si="29"/>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9"/>
        <v>*0/0</v>
      </c>
      <c r="B175" s="3" t="s">
        <v>0</v>
      </c>
      <c r="C175" s="3" t="str">
        <f>"*"&amp;R175&amp;"/"&amp;T175</f>
        <v>*0/0</v>
      </c>
      <c r="Q175" s="12" t="s">
        <v>9</v>
      </c>
      <c r="R175" s="13">
        <f>INDEX(AJ:AJ,W174+1)</f>
        <v>0</v>
      </c>
      <c r="S175" s="14" t="s">
        <v>10</v>
      </c>
      <c r="T175" s="13">
        <f>INDEX(AK:AK,W174+1)</f>
        <v>0</v>
      </c>
      <c r="U175" s="14"/>
      <c r="V175" s="15"/>
      <c r="W175" s="16"/>
      <c r="X175" s="12"/>
      <c r="Y175" s="31"/>
      <c r="Z175" s="31"/>
      <c r="AA175" s="32"/>
      <c r="BF175" s="12" t="s">
        <v>0</v>
      </c>
      <c r="BG175" s="3">
        <v>174</v>
      </c>
      <c r="BH175" s="3" t="s">
        <v>500</v>
      </c>
      <c r="BI175" s="3" t="s">
        <v>39</v>
      </c>
      <c r="BJ175" s="3" t="s">
        <v>501</v>
      </c>
    </row>
    <row r="176" spans="1:62">
      <c r="A176" s="3" t="str">
        <f t="shared" si="29"/>
        <v>|LEFT:80|LEFT:100|LEFT:100|LEFT:100|LEFT:100|LEFT:100|c</v>
      </c>
      <c r="B176" s="3" t="s">
        <v>0</v>
      </c>
      <c r="C176" s="3" t="s">
        <v>83</v>
      </c>
      <c r="D176" s="6" t="str">
        <f>$Q$1</f>
        <v>LEFT:80</v>
      </c>
      <c r="E176" s="6" t="s">
        <v>83</v>
      </c>
      <c r="F176" s="6" t="str">
        <f t="shared" ref="F176:J176" si="36">$R$1</f>
        <v>LEFT:100</v>
      </c>
      <c r="G176" s="6" t="s">
        <v>83</v>
      </c>
      <c r="H176" s="6" t="str">
        <f t="shared" si="36"/>
        <v>LEFT:100</v>
      </c>
      <c r="I176" s="6" t="s">
        <v>83</v>
      </c>
      <c r="J176" s="6" t="str">
        <f t="shared" si="36"/>
        <v>LEFT:100</v>
      </c>
      <c r="K176" s="6" t="s">
        <v>83</v>
      </c>
      <c r="L176" s="6" t="str">
        <f>$R$1</f>
        <v>LEFT:100</v>
      </c>
      <c r="M176" s="6" t="s">
        <v>83</v>
      </c>
      <c r="N176" s="6" t="str">
        <f>$R$1</f>
        <v>LEFT:100</v>
      </c>
      <c r="O176" s="3" t="s">
        <v>83</v>
      </c>
      <c r="P176" s="3" t="s">
        <v>84</v>
      </c>
      <c r="Q176" s="17" t="s">
        <v>6</v>
      </c>
      <c r="R176" s="13" t="str">
        <f>INDEX(AF:AF,W174+1)</f>
        <v>緑青</v>
      </c>
      <c r="S176" s="18" t="s">
        <v>7</v>
      </c>
      <c r="T176" s="13">
        <f>INDEX(AG:AG,W174+1)</f>
        <v>0</v>
      </c>
      <c r="U176" s="18" t="s">
        <v>8</v>
      </c>
      <c r="V176" s="13">
        <f>INDEX(AI:AI,W174+1)</f>
        <v>0</v>
      </c>
      <c r="W176" s="19"/>
      <c r="X176" s="13">
        <f>INDEX(AQ:AQ,W174+1)</f>
        <v>0</v>
      </c>
      <c r="Y176" s="31"/>
      <c r="Z176" s="31"/>
      <c r="AA176" s="32"/>
      <c r="BF176" s="12" t="s">
        <v>0</v>
      </c>
      <c r="BG176" s="3">
        <v>175</v>
      </c>
      <c r="BH176" s="3" t="s">
        <v>502</v>
      </c>
      <c r="BI176" s="3" t="s">
        <v>39</v>
      </c>
      <c r="BJ176" s="3" t="s">
        <v>503</v>
      </c>
    </row>
    <row r="177" spans="1:62">
      <c r="A177" s="3" t="str">
        <f t="shared" si="29"/>
        <v>|色|緑青|レアリティ||マナコスト||</v>
      </c>
      <c r="B177" s="3" t="s">
        <v>0</v>
      </c>
      <c r="C177" s="3" t="s">
        <v>83</v>
      </c>
      <c r="D177" s="7" t="s">
        <v>6</v>
      </c>
      <c r="E177" s="3" t="s">
        <v>83</v>
      </c>
      <c r="F177" s="3" t="str">
        <f>IF(R176=0,"",R176)</f>
        <v>緑青</v>
      </c>
      <c r="G177" s="3" t="s">
        <v>83</v>
      </c>
      <c r="H177" s="7" t="s">
        <v>92</v>
      </c>
      <c r="I177" s="3" t="s">
        <v>83</v>
      </c>
      <c r="J177" s="3" t="str">
        <f>IF(T176=0,"",T176)</f>
        <v/>
      </c>
      <c r="K177" s="3" t="s">
        <v>83</v>
      </c>
      <c r="L177" s="7" t="s">
        <v>93</v>
      </c>
      <c r="M177" s="3" t="s">
        <v>83</v>
      </c>
      <c r="N177" s="3" t="str">
        <f>IF(V176=0,"",V176)</f>
        <v/>
      </c>
      <c r="O177" s="3" t="s">
        <v>83</v>
      </c>
      <c r="Q177" s="12" t="s">
        <v>11</v>
      </c>
      <c r="R177" s="13">
        <f>INDEX(AL:AL,W174+1)</f>
        <v>0</v>
      </c>
      <c r="S177" s="18" t="s">
        <v>94</v>
      </c>
      <c r="T177" s="13">
        <f>INDEX(AN:AN,W174+1)</f>
        <v>0</v>
      </c>
      <c r="U177" s="13">
        <f>INDEX(AO:AO,W174+1)</f>
        <v>0</v>
      </c>
      <c r="V177" s="13">
        <f>INDEX(AP:AP,W174+1)</f>
        <v>0</v>
      </c>
      <c r="W177" s="19"/>
      <c r="X177" s="13" t="str">
        <f>INDEX(AZ:AZ,W174+1)</f>
        <v/>
      </c>
      <c r="Y177" s="13" t="str">
        <f>INDEX(BA:BA,W174+1)</f>
        <v/>
      </c>
      <c r="Z177" s="13" t="str">
        <f>INDEX(BB:BB,W174+1)</f>
        <v/>
      </c>
      <c r="AA177" s="13">
        <f>INDEX(BC:BC,W174+1)</f>
        <v>0</v>
      </c>
      <c r="BF177" s="12" t="s">
        <v>0</v>
      </c>
      <c r="BG177" s="3">
        <v>176</v>
      </c>
      <c r="BH177" s="3" t="s">
        <v>166</v>
      </c>
      <c r="BI177" s="3" t="s">
        <v>39</v>
      </c>
      <c r="BJ177" s="3" t="s">
        <v>504</v>
      </c>
    </row>
    <row r="178" spans="1:62">
      <c r="A178" s="3" t="str">
        <f t="shared" si="29"/>
        <v>|種別||サブタイプ||||</v>
      </c>
      <c r="B178" s="3" t="s">
        <v>0</v>
      </c>
      <c r="C178" s="3" t="s">
        <v>83</v>
      </c>
      <c r="D178" s="7" t="s">
        <v>11</v>
      </c>
      <c r="E178" s="3" t="s">
        <v>83</v>
      </c>
      <c r="F178" s="3" t="str">
        <f>IF(R177=0,"",R177)</f>
        <v/>
      </c>
      <c r="G178" s="3" t="s">
        <v>83</v>
      </c>
      <c r="H178" s="7" t="s">
        <v>104</v>
      </c>
      <c r="I178" s="3" t="s">
        <v>83</v>
      </c>
      <c r="J178" s="3" t="str">
        <f>IF(T177=0,"",T177)</f>
        <v/>
      </c>
      <c r="K178" s="3" t="s">
        <v>83</v>
      </c>
      <c r="L178" s="3" t="str">
        <f>IF(U177=0,"",U177)</f>
        <v/>
      </c>
      <c r="M178" s="3" t="s">
        <v>83</v>
      </c>
      <c r="N178" s="3" t="str">
        <f>IF(V177=0,"",V177)</f>
        <v/>
      </c>
      <c r="O178" s="3" t="s">
        <v>83</v>
      </c>
      <c r="Q178" s="12" t="s">
        <v>105</v>
      </c>
      <c r="R178" s="13" t="str">
        <f>INDEX(BD:BD,W174+1)</f>
        <v/>
      </c>
      <c r="S178" s="14"/>
      <c r="T178" s="14"/>
      <c r="U178" s="14"/>
      <c r="V178" s="15"/>
      <c r="W178" s="19"/>
      <c r="X178" s="11"/>
      <c r="Y178" s="11"/>
      <c r="Z178" s="11"/>
      <c r="AA178" s="33"/>
      <c r="BF178" s="12" t="s">
        <v>0</v>
      </c>
      <c r="BG178" s="3">
        <v>177</v>
      </c>
      <c r="BH178" s="3" t="s">
        <v>505</v>
      </c>
      <c r="BI178" s="3" t="s">
        <v>39</v>
      </c>
      <c r="BJ178" s="3" t="s">
        <v>506</v>
      </c>
    </row>
    <row r="179" spans="1:62">
      <c r="A179" s="3" t="str">
        <f t="shared" si="29"/>
        <v>|テキスト|&gt;|&gt;|&gt;|&gt;||</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
      </c>
      <c r="O179" s="3" t="s">
        <v>83</v>
      </c>
      <c r="Q179" s="17" t="s">
        <v>27</v>
      </c>
      <c r="R179" s="13" t="str">
        <f>INDEX(BE:BE,W174+1)</f>
        <v/>
      </c>
      <c r="S179" s="14" t="s">
        <v>324</v>
      </c>
      <c r="T179" s="13" t="str">
        <f>IF(X179="","",X179&amp;IF(Y179="",""," "&amp;Y179)&amp;IF(Z179="",""," "&amp;Z179)&amp;IF(AA179="",""," "&amp;AA179))</f>
        <v/>
      </c>
      <c r="U179" s="14"/>
      <c r="V179" s="15"/>
      <c r="W179" s="19" t="s">
        <v>116</v>
      </c>
      <c r="X179" s="12" t="str">
        <f t="shared" ref="X179:AA179" si="37">IF(ISERROR(IF(LEN(X178)&gt;1,X178,VLOOKUP(X177,$AC:$AD,2,FALSE))),"",IF(LEN(X178)&gt;1,X178,VLOOKUP(X177,$AC:$AD,2,FALSE)))</f>
        <v/>
      </c>
      <c r="Y179" s="12" t="str">
        <f t="shared" si="37"/>
        <v/>
      </c>
      <c r="Z179" s="12" t="str">
        <f t="shared" si="37"/>
        <v/>
      </c>
      <c r="AA179" s="12" t="str">
        <f t="shared" si="37"/>
        <v> </v>
      </c>
      <c r="BF179" s="12" t="s">
        <v>0</v>
      </c>
      <c r="BG179" s="3">
        <v>178</v>
      </c>
      <c r="BH179" s="3" t="s">
        <v>507</v>
      </c>
      <c r="BI179" s="3" t="s">
        <v>39</v>
      </c>
      <c r="BJ179" s="3" t="s">
        <v>504</v>
      </c>
    </row>
    <row r="180" spans="1:62">
      <c r="A180" s="3" t="str">
        <f t="shared" si="29"/>
        <v>|英テキスト|&gt;|&gt;|&gt;|&gt;||</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
      </c>
      <c r="O180" s="3" t="s">
        <v>83</v>
      </c>
      <c r="Q180" s="12" t="s">
        <v>18</v>
      </c>
      <c r="R180" s="13">
        <f>IF(INDEX(AX:AX,W174+1)="",0,INDEX(AX:AX,W174+1)&amp;"/"&amp;INDEX(AY:AY,W174+1))</f>
        <v>0</v>
      </c>
      <c r="S180" s="14"/>
      <c r="T180" s="14"/>
      <c r="U180" s="14"/>
      <c r="V180" s="15"/>
      <c r="W180" s="19"/>
      <c r="X180" s="12"/>
      <c r="Y180" s="31"/>
      <c r="Z180" s="31"/>
      <c r="AA180" s="32"/>
      <c r="BF180" s="12" t="s">
        <v>0</v>
      </c>
      <c r="BG180" s="3">
        <v>179</v>
      </c>
      <c r="BH180" s="3" t="s">
        <v>508</v>
      </c>
      <c r="BI180" s="3" t="s">
        <v>39</v>
      </c>
      <c r="BJ180" s="3" t="s">
        <v>509</v>
      </c>
    </row>
    <row r="181" spans="1:62">
      <c r="A181" s="3" t="str">
        <f t="shared" si="29"/>
        <v>|PT|&gt;||シールド数|&gt;||</v>
      </c>
      <c r="B181" s="3" t="s">
        <v>0</v>
      </c>
      <c r="C181" s="3" t="s">
        <v>83</v>
      </c>
      <c r="D181" s="3" t="s">
        <v>18</v>
      </c>
      <c r="E181" s="3" t="s">
        <v>83</v>
      </c>
      <c r="F181" s="3" t="s">
        <v>115</v>
      </c>
      <c r="G181" s="3" t="s">
        <v>83</v>
      </c>
      <c r="H181" s="3" t="str">
        <f>IF(R180=0,"",R180)</f>
        <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9"/>
        <v>&amp;br;&amp;br;</v>
      </c>
      <c r="B182" s="3" t="s">
        <v>0</v>
      </c>
      <c r="C182" s="3" t="s">
        <v>142</v>
      </c>
      <c r="R182" s="3"/>
      <c r="S182" s="3"/>
      <c r="T182" s="3"/>
      <c r="U182" s="3"/>
      <c r="V182" s="3"/>
      <c r="BF182" s="12" t="s">
        <v>0</v>
      </c>
      <c r="BG182" s="3">
        <v>181</v>
      </c>
      <c r="BH182" s="3" t="s">
        <v>512</v>
      </c>
      <c r="BI182" s="3" t="s">
        <v>39</v>
      </c>
      <c r="BJ182" s="3" t="s">
        <v>513</v>
      </c>
    </row>
    <row r="183" spans="1:62">
      <c r="A183" s="3" t="str">
        <f t="shared" si="29"/>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9"/>
        <v>&amp;br;</v>
      </c>
      <c r="B184" s="3" t="s">
        <v>0</v>
      </c>
      <c r="C184" s="3" t="s">
        <v>161</v>
      </c>
      <c r="R184" s="3"/>
      <c r="S184" s="3"/>
      <c r="T184" s="3"/>
      <c r="U184" s="3"/>
      <c r="V184" s="3"/>
      <c r="BF184" s="12" t="s">
        <v>0</v>
      </c>
      <c r="BG184" s="3">
        <v>183</v>
      </c>
      <c r="BH184" s="3" t="s">
        <v>516</v>
      </c>
      <c r="BI184" s="3" t="s">
        <v>39</v>
      </c>
      <c r="BJ184" s="3" t="s">
        <v>517</v>
      </c>
    </row>
    <row r="185" spans="1:59">
      <c r="A185" s="3" t="str">
        <f t="shared" si="29"/>
        <v>#comment(above,nsize=[15],size=[30],num=[10])</v>
      </c>
      <c r="B185" s="3" t="s">
        <v>0</v>
      </c>
      <c r="C185" s="3" t="s">
        <v>170</v>
      </c>
      <c r="R185" s="3"/>
      <c r="S185" s="3"/>
      <c r="T185" s="3"/>
      <c r="U185" s="3"/>
      <c r="V185" s="3"/>
      <c r="BF185" s="12" t="s">
        <v>0</v>
      </c>
      <c r="BG185" s="3">
        <v>184</v>
      </c>
    </row>
    <row r="186" spans="1:59">
      <c r="A186" s="3" t="str">
        <f t="shared" si="29"/>
        <v>&amp;br;&amp;br;</v>
      </c>
      <c r="B186" s="3" t="s">
        <v>0</v>
      </c>
      <c r="C186" s="3" t="s">
        <v>142</v>
      </c>
      <c r="R186" s="3"/>
      <c r="S186" s="3"/>
      <c r="T186" s="3"/>
      <c r="U186" s="3"/>
      <c r="V186" s="3"/>
      <c r="BF186" s="12" t="s">
        <v>0</v>
      </c>
      <c r="BG186" s="3">
        <v>185</v>
      </c>
    </row>
    <row r="187" spans="1:59">
      <c r="A187" s="3" t="str">
        <f t="shared" si="29"/>
        <v/>
      </c>
      <c r="B187" s="3" t="s">
        <v>0</v>
      </c>
      <c r="Q187" s="8"/>
      <c r="R187" s="9"/>
      <c r="S187" s="9"/>
      <c r="T187" s="9"/>
      <c r="U187" s="9"/>
      <c r="V187" s="10"/>
      <c r="W187" s="11">
        <v>15</v>
      </c>
      <c r="X187" s="8"/>
      <c r="Y187" s="29"/>
      <c r="Z187" s="29"/>
      <c r="AA187" s="30"/>
      <c r="BF187" s="12" t="s">
        <v>0</v>
      </c>
      <c r="BG187" s="3">
        <v>186</v>
      </c>
    </row>
    <row r="188" spans="1:59">
      <c r="A188" s="3" t="str">
        <f t="shared" si="29"/>
        <v>*0/0</v>
      </c>
      <c r="B188" s="3" t="s">
        <v>0</v>
      </c>
      <c r="C188" s="3" t="str">
        <f>"*"&amp;R188&amp;"/"&amp;T188</f>
        <v>*0/0</v>
      </c>
      <c r="Q188" s="12" t="s">
        <v>9</v>
      </c>
      <c r="R188" s="13">
        <f>INDEX(AJ:AJ,W187+1)</f>
        <v>0</v>
      </c>
      <c r="S188" s="14" t="s">
        <v>10</v>
      </c>
      <c r="T188" s="13">
        <f>INDEX(AK:AK,W187+1)</f>
        <v>0</v>
      </c>
      <c r="U188" s="14"/>
      <c r="V188" s="15"/>
      <c r="W188" s="16"/>
      <c r="X188" s="12"/>
      <c r="Y188" s="31"/>
      <c r="Z188" s="31"/>
      <c r="AA188" s="32"/>
      <c r="BF188" s="12" t="s">
        <v>0</v>
      </c>
      <c r="BG188" s="3">
        <v>187</v>
      </c>
    </row>
    <row r="189" spans="1:59">
      <c r="A189" s="3" t="str">
        <f t="shared" si="29"/>
        <v>|LEFT:80|LEFT:100|LEFT:100|LEFT:100|LEFT:100|LEFT:100|c</v>
      </c>
      <c r="B189" s="3" t="s">
        <v>0</v>
      </c>
      <c r="C189" s="3" t="s">
        <v>83</v>
      </c>
      <c r="D189" s="6" t="str">
        <f>$Q$1</f>
        <v>LEFT:80</v>
      </c>
      <c r="E189" s="6" t="s">
        <v>83</v>
      </c>
      <c r="F189" s="6" t="str">
        <f t="shared" ref="F189:J189" si="38">$R$1</f>
        <v>LEFT:100</v>
      </c>
      <c r="G189" s="6" t="s">
        <v>83</v>
      </c>
      <c r="H189" s="6" t="str">
        <f t="shared" si="38"/>
        <v>LEFT:100</v>
      </c>
      <c r="I189" s="6" t="s">
        <v>83</v>
      </c>
      <c r="J189" s="6" t="str">
        <f t="shared" si="38"/>
        <v>LEFT:100</v>
      </c>
      <c r="K189" s="6" t="s">
        <v>83</v>
      </c>
      <c r="L189" s="6" t="str">
        <f>$R$1</f>
        <v>LEFT:100</v>
      </c>
      <c r="M189" s="6" t="s">
        <v>83</v>
      </c>
      <c r="N189" s="6" t="str">
        <f>$R$1</f>
        <v>LEFT:100</v>
      </c>
      <c r="O189" s="3" t="s">
        <v>83</v>
      </c>
      <c r="P189" s="3" t="s">
        <v>84</v>
      </c>
      <c r="Q189" s="17" t="s">
        <v>6</v>
      </c>
      <c r="R189" s="13" t="str">
        <f>INDEX(AF:AF,W187+1)</f>
        <v>緑青</v>
      </c>
      <c r="S189" s="18" t="s">
        <v>7</v>
      </c>
      <c r="T189" s="13">
        <f>INDEX(AG:AG,W187+1)</f>
        <v>0</v>
      </c>
      <c r="U189" s="18" t="s">
        <v>8</v>
      </c>
      <c r="V189" s="13">
        <f>INDEX(AI:AI,W187+1)</f>
        <v>0</v>
      </c>
      <c r="W189" s="19"/>
      <c r="X189" s="13">
        <f>INDEX(AQ:AQ,W187+1)</f>
        <v>0</v>
      </c>
      <c r="Y189" s="31"/>
      <c r="Z189" s="31"/>
      <c r="AA189" s="32"/>
      <c r="BF189" s="12" t="s">
        <v>0</v>
      </c>
      <c r="BG189" s="3">
        <v>188</v>
      </c>
    </row>
    <row r="190" spans="1:59">
      <c r="A190" s="3" t="str">
        <f t="shared" si="29"/>
        <v>|色|緑青|レアリティ||マナコスト||</v>
      </c>
      <c r="B190" s="3" t="s">
        <v>0</v>
      </c>
      <c r="C190" s="3" t="s">
        <v>83</v>
      </c>
      <c r="D190" s="7" t="s">
        <v>6</v>
      </c>
      <c r="E190" s="3" t="s">
        <v>83</v>
      </c>
      <c r="F190" s="3" t="str">
        <f>IF(R189=0,"",R189)</f>
        <v>緑青</v>
      </c>
      <c r="G190" s="3" t="s">
        <v>83</v>
      </c>
      <c r="H190" s="7" t="s">
        <v>92</v>
      </c>
      <c r="I190" s="3" t="s">
        <v>83</v>
      </c>
      <c r="J190" s="3" t="str">
        <f>IF(T189=0,"",T189)</f>
        <v/>
      </c>
      <c r="K190" s="3" t="s">
        <v>83</v>
      </c>
      <c r="L190" s="7" t="s">
        <v>93</v>
      </c>
      <c r="M190" s="3" t="s">
        <v>83</v>
      </c>
      <c r="N190" s="3" t="str">
        <f>IF(V189=0,"",V189)</f>
        <v/>
      </c>
      <c r="O190" s="3" t="s">
        <v>83</v>
      </c>
      <c r="Q190" s="12" t="s">
        <v>11</v>
      </c>
      <c r="R190" s="13">
        <f>INDEX(AL:AL,W187+1)</f>
        <v>0</v>
      </c>
      <c r="S190" s="18" t="s">
        <v>94</v>
      </c>
      <c r="T190" s="13">
        <f>INDEX(AN:AN,W187+1)</f>
        <v>0</v>
      </c>
      <c r="U190" s="13">
        <f>INDEX(AO:AO,W187+1)</f>
        <v>0</v>
      </c>
      <c r="V190" s="13">
        <f>INDEX(AP:AP,W187+1)</f>
        <v>0</v>
      </c>
      <c r="W190" s="19"/>
      <c r="X190" s="13" t="str">
        <f>INDEX(AZ:AZ,W187+1)</f>
        <v/>
      </c>
      <c r="Y190" s="13" t="str">
        <f>INDEX(BA:BA,W187+1)</f>
        <v/>
      </c>
      <c r="Z190" s="13" t="str">
        <f>INDEX(BB:BB,W187+1)</f>
        <v/>
      </c>
      <c r="AA190" s="13">
        <f>INDEX(BC:BC,W187+1)</f>
        <v>0</v>
      </c>
      <c r="BF190" s="12" t="s">
        <v>0</v>
      </c>
      <c r="BG190" s="3">
        <v>189</v>
      </c>
    </row>
    <row r="191" spans="1:59">
      <c r="A191" s="3" t="str">
        <f t="shared" si="29"/>
        <v>|種別||サブタイプ||||</v>
      </c>
      <c r="B191" s="3" t="s">
        <v>0</v>
      </c>
      <c r="C191" s="3" t="s">
        <v>83</v>
      </c>
      <c r="D191" s="7" t="s">
        <v>11</v>
      </c>
      <c r="E191" s="3" t="s">
        <v>83</v>
      </c>
      <c r="F191" s="3" t="str">
        <f>IF(R190=0,"",R190)</f>
        <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
      </c>
      <c r="S191" s="14"/>
      <c r="T191" s="14"/>
      <c r="U191" s="14"/>
      <c r="V191" s="15"/>
      <c r="W191" s="19"/>
      <c r="X191" s="11"/>
      <c r="Y191" s="11"/>
      <c r="Z191" s="11"/>
      <c r="AA191" s="33"/>
      <c r="BF191" s="12" t="s">
        <v>0</v>
      </c>
      <c r="BG191" s="3">
        <v>190</v>
      </c>
    </row>
    <row r="192" spans="1:59">
      <c r="A192" s="3" t="str">
        <f t="shared" si="29"/>
        <v>|テキスト|&gt;|&gt;|&gt;|&gt;||</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
      </c>
      <c r="O192" s="3" t="s">
        <v>83</v>
      </c>
      <c r="Q192" s="17" t="s">
        <v>27</v>
      </c>
      <c r="R192" s="13" t="str">
        <f>INDEX(BE:BE,W187+1)</f>
        <v/>
      </c>
      <c r="S192" s="14" t="s">
        <v>324</v>
      </c>
      <c r="T192" s="13" t="str">
        <f>IF(X192="","",X192&amp;IF(Y192="",""," "&amp;Y192)&amp;IF(Z192="",""," "&amp;Z192)&amp;IF(AA192="",""," "&amp;AA192))</f>
        <v/>
      </c>
      <c r="U192" s="14"/>
      <c r="V192" s="15"/>
      <c r="W192" s="19" t="s">
        <v>116</v>
      </c>
      <c r="X192" s="12" t="str">
        <f t="shared" ref="X192:AA192" si="39">IF(ISERROR(IF(LEN(X191)&gt;1,X191,VLOOKUP(X190,$AC:$AD,2,FALSE))),"",IF(LEN(X191)&gt;1,X191,VLOOKUP(X190,$AC:$AD,2,FALSE)))</f>
        <v/>
      </c>
      <c r="Y192" s="12" t="str">
        <f t="shared" si="39"/>
        <v/>
      </c>
      <c r="Z192" s="12" t="str">
        <f t="shared" si="39"/>
        <v/>
      </c>
      <c r="AA192" s="12" t="str">
        <f t="shared" si="39"/>
        <v> </v>
      </c>
      <c r="BF192" s="12" t="s">
        <v>0</v>
      </c>
      <c r="BG192" s="3">
        <v>191</v>
      </c>
    </row>
    <row r="193" spans="1:59">
      <c r="A193" s="3" t="str">
        <f t="shared" si="29"/>
        <v>|英テキスト|&gt;|&gt;|&gt;|&gt;||</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9"/>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9"/>
        <v>&amp;br;&amp;br;</v>
      </c>
      <c r="B195" s="3" t="s">
        <v>0</v>
      </c>
      <c r="C195" s="3" t="s">
        <v>142</v>
      </c>
      <c r="R195" s="3"/>
      <c r="S195" s="3"/>
      <c r="T195" s="3"/>
      <c r="U195" s="3"/>
      <c r="V195" s="3"/>
      <c r="BF195" s="12" t="s">
        <v>0</v>
      </c>
      <c r="BG195" s="3">
        <v>194</v>
      </c>
    </row>
    <row r="196" spans="1:59">
      <c r="A196" s="3" t="str">
        <f t="shared" si="29"/>
        <v>#back(text=戻る,left)</v>
      </c>
      <c r="B196" s="3" t="s">
        <v>0</v>
      </c>
      <c r="C196" s="3" t="s">
        <v>151</v>
      </c>
      <c r="R196" s="3"/>
      <c r="S196" s="3"/>
      <c r="T196" s="3"/>
      <c r="U196" s="3"/>
      <c r="V196" s="3"/>
      <c r="BF196" s="12" t="s">
        <v>0</v>
      </c>
      <c r="BG196" s="3">
        <v>195</v>
      </c>
    </row>
    <row r="197" spans="1:59">
      <c r="A197" s="3" t="str">
        <f t="shared" si="29"/>
        <v>&amp;br;</v>
      </c>
      <c r="B197" s="3" t="s">
        <v>0</v>
      </c>
      <c r="C197" s="3" t="s">
        <v>161</v>
      </c>
      <c r="R197" s="3"/>
      <c r="S197" s="3"/>
      <c r="T197" s="3"/>
      <c r="U197" s="3"/>
      <c r="V197" s="3"/>
      <c r="BF197" s="12" t="s">
        <v>0</v>
      </c>
      <c r="BG197" s="3">
        <v>196</v>
      </c>
    </row>
    <row r="198" spans="1:59">
      <c r="A198" s="3" t="str">
        <f t="shared" ref="A198:A261" si="40">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40"/>
        <v>&amp;br;&amp;br;</v>
      </c>
      <c r="B199" s="3" t="s">
        <v>0</v>
      </c>
      <c r="C199" s="3" t="s">
        <v>142</v>
      </c>
      <c r="R199" s="3"/>
      <c r="S199" s="3"/>
      <c r="T199" s="3"/>
      <c r="U199" s="3"/>
      <c r="V199" s="3"/>
      <c r="BF199" s="12" t="s">
        <v>0</v>
      </c>
      <c r="BG199" s="3">
        <v>198</v>
      </c>
    </row>
    <row r="200" spans="1:59">
      <c r="A200" s="3" t="str">
        <f t="shared" si="40"/>
        <v/>
      </c>
      <c r="B200" s="3" t="s">
        <v>0</v>
      </c>
      <c r="Q200" s="8"/>
      <c r="R200" s="9"/>
      <c r="S200" s="9"/>
      <c r="T200" s="9"/>
      <c r="U200" s="9"/>
      <c r="V200" s="10"/>
      <c r="W200" s="11">
        <v>16</v>
      </c>
      <c r="X200" s="8"/>
      <c r="Y200" s="29"/>
      <c r="Z200" s="29"/>
      <c r="AA200" s="30"/>
      <c r="BF200" s="12" t="s">
        <v>0</v>
      </c>
      <c r="BG200" s="3">
        <v>199</v>
      </c>
    </row>
    <row r="201" spans="1:59">
      <c r="A201" s="3" t="str">
        <f t="shared" si="40"/>
        <v>*0/0</v>
      </c>
      <c r="B201" s="3" t="s">
        <v>0</v>
      </c>
      <c r="C201" s="3" t="str">
        <f>"*"&amp;R201&amp;"/"&amp;T201</f>
        <v>*0/0</v>
      </c>
      <c r="Q201" s="12" t="s">
        <v>9</v>
      </c>
      <c r="R201" s="13">
        <f>INDEX(AJ:AJ,W200+1)</f>
        <v>0</v>
      </c>
      <c r="S201" s="14" t="s">
        <v>10</v>
      </c>
      <c r="T201" s="13">
        <f>INDEX(AK:AK,W200+1)</f>
        <v>0</v>
      </c>
      <c r="U201" s="14"/>
      <c r="V201" s="15"/>
      <c r="W201" s="16"/>
      <c r="X201" s="12"/>
      <c r="Y201" s="31"/>
      <c r="Z201" s="31"/>
      <c r="AA201" s="32"/>
      <c r="BF201" s="12" t="s">
        <v>0</v>
      </c>
      <c r="BG201" s="3">
        <v>200</v>
      </c>
    </row>
    <row r="202" spans="1:59">
      <c r="A202" s="3" t="str">
        <f t="shared" si="40"/>
        <v>|LEFT:80|LEFT:100|LEFT:100|LEFT:100|LEFT:100|LEFT:100|c</v>
      </c>
      <c r="B202" s="3" t="s">
        <v>0</v>
      </c>
      <c r="C202" s="3" t="s">
        <v>83</v>
      </c>
      <c r="D202" s="6" t="str">
        <f>$Q$1</f>
        <v>LEFT:80</v>
      </c>
      <c r="E202" s="6" t="s">
        <v>83</v>
      </c>
      <c r="F202" s="6" t="str">
        <f t="shared" ref="F202:J202" si="41">$R$1</f>
        <v>LEFT:100</v>
      </c>
      <c r="G202" s="6" t="s">
        <v>83</v>
      </c>
      <c r="H202" s="6" t="str">
        <f t="shared" si="41"/>
        <v>LEFT:100</v>
      </c>
      <c r="I202" s="6" t="s">
        <v>83</v>
      </c>
      <c r="J202" s="6" t="str">
        <f t="shared" si="41"/>
        <v>LEFT:100</v>
      </c>
      <c r="K202" s="6" t="s">
        <v>83</v>
      </c>
      <c r="L202" s="6" t="str">
        <f>$R$1</f>
        <v>LEFT:100</v>
      </c>
      <c r="M202" s="6" t="s">
        <v>83</v>
      </c>
      <c r="N202" s="6" t="str">
        <f>$R$1</f>
        <v>LEFT:100</v>
      </c>
      <c r="O202" s="3" t="s">
        <v>83</v>
      </c>
      <c r="P202" s="3" t="s">
        <v>84</v>
      </c>
      <c r="Q202" s="17" t="s">
        <v>6</v>
      </c>
      <c r="R202" s="13" t="str">
        <f>INDEX(AF:AF,W200+1)</f>
        <v>緑青</v>
      </c>
      <c r="S202" s="18" t="s">
        <v>7</v>
      </c>
      <c r="T202" s="13">
        <f>INDEX(AG:AG,W200+1)</f>
        <v>0</v>
      </c>
      <c r="U202" s="18" t="s">
        <v>8</v>
      </c>
      <c r="V202" s="13">
        <f>INDEX(AI:AI,W200+1)</f>
        <v>0</v>
      </c>
      <c r="W202" s="19"/>
      <c r="X202" s="13">
        <f>INDEX(AQ:AQ,W200+1)</f>
        <v>0</v>
      </c>
      <c r="Y202" s="31"/>
      <c r="Z202" s="31"/>
      <c r="AA202" s="32"/>
      <c r="BF202" s="12" t="s">
        <v>0</v>
      </c>
      <c r="BG202" s="3">
        <v>201</v>
      </c>
    </row>
    <row r="203" spans="1:59">
      <c r="A203" s="3" t="str">
        <f t="shared" si="40"/>
        <v>|色|緑青|レアリティ||マナコスト||</v>
      </c>
      <c r="B203" s="3" t="s">
        <v>0</v>
      </c>
      <c r="C203" s="3" t="s">
        <v>83</v>
      </c>
      <c r="D203" s="7" t="s">
        <v>6</v>
      </c>
      <c r="E203" s="3" t="s">
        <v>83</v>
      </c>
      <c r="F203" s="3" t="str">
        <f>IF(R202=0,"",R202)</f>
        <v>緑青</v>
      </c>
      <c r="G203" s="3" t="s">
        <v>83</v>
      </c>
      <c r="H203" s="7" t="s">
        <v>92</v>
      </c>
      <c r="I203" s="3" t="s">
        <v>83</v>
      </c>
      <c r="J203" s="3" t="str">
        <f>IF(T202=0,"",T202)</f>
        <v/>
      </c>
      <c r="K203" s="3" t="s">
        <v>83</v>
      </c>
      <c r="L203" s="7" t="s">
        <v>93</v>
      </c>
      <c r="M203" s="3" t="s">
        <v>83</v>
      </c>
      <c r="N203" s="3" t="str">
        <f>IF(V202=0,"",V202)</f>
        <v/>
      </c>
      <c r="O203" s="3" t="s">
        <v>83</v>
      </c>
      <c r="Q203" s="12" t="s">
        <v>11</v>
      </c>
      <c r="R203" s="13">
        <f>INDEX(AL:AL,W200+1)</f>
        <v>0</v>
      </c>
      <c r="S203" s="18" t="s">
        <v>94</v>
      </c>
      <c r="T203" s="13">
        <f>INDEX(AN:AN,W200+1)</f>
        <v>0</v>
      </c>
      <c r="U203" s="13">
        <f>INDEX(AO:AO,W200+1)</f>
        <v>0</v>
      </c>
      <c r="V203" s="13">
        <f>INDEX(AP:AP,W200+1)</f>
        <v>0</v>
      </c>
      <c r="W203" s="19"/>
      <c r="X203" s="13" t="str">
        <f>INDEX(AZ:AZ,W200+1)</f>
        <v/>
      </c>
      <c r="Y203" s="13" t="str">
        <f>INDEX(BA:BA,W200+1)</f>
        <v/>
      </c>
      <c r="Z203" s="13" t="str">
        <f>INDEX(BB:BB,W200+1)</f>
        <v/>
      </c>
      <c r="AA203" s="13">
        <f>INDEX(BC:BC,W200+1)</f>
        <v>0</v>
      </c>
      <c r="BF203" s="12" t="s">
        <v>0</v>
      </c>
      <c r="BG203" s="3">
        <v>202</v>
      </c>
    </row>
    <row r="204" spans="1:59">
      <c r="A204" s="3" t="str">
        <f t="shared" si="40"/>
        <v>|種別||サブタイプ||||</v>
      </c>
      <c r="B204" s="3" t="s">
        <v>0</v>
      </c>
      <c r="C204" s="3" t="s">
        <v>83</v>
      </c>
      <c r="D204" s="7" t="s">
        <v>11</v>
      </c>
      <c r="E204" s="3" t="s">
        <v>83</v>
      </c>
      <c r="F204" s="3" t="str">
        <f>IF(R203=0,"",R203)</f>
        <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
      </c>
      <c r="S204" s="14"/>
      <c r="T204" s="14"/>
      <c r="U204" s="14"/>
      <c r="V204" s="15"/>
      <c r="W204" s="19"/>
      <c r="X204" s="11"/>
      <c r="Y204" s="11"/>
      <c r="Z204" s="11"/>
      <c r="AA204" s="33"/>
      <c r="BF204" s="12" t="s">
        <v>0</v>
      </c>
      <c r="BG204" s="3">
        <v>203</v>
      </c>
    </row>
    <row r="205" spans="1:59">
      <c r="A205" s="3" t="str">
        <f t="shared" si="40"/>
        <v>|テキスト|&gt;|&gt;|&gt;|&gt;||</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
      </c>
      <c r="O205" s="3" t="s">
        <v>83</v>
      </c>
      <c r="Q205" s="17" t="s">
        <v>27</v>
      </c>
      <c r="R205" s="13" t="str">
        <f>INDEX(BE:BE,W200+1)</f>
        <v/>
      </c>
      <c r="S205" s="14" t="s">
        <v>324</v>
      </c>
      <c r="T205" s="13" t="str">
        <f>IF(X205="","",X205&amp;IF(Y205="",""," "&amp;Y205)&amp;IF(Z205="",""," "&amp;Z205)&amp;IF(AA205="",""," "&amp;AA205))</f>
        <v/>
      </c>
      <c r="U205" s="14"/>
      <c r="V205" s="15"/>
      <c r="W205" s="19" t="s">
        <v>116</v>
      </c>
      <c r="X205" s="12" t="str">
        <f t="shared" ref="X205:AA205" si="42">IF(ISERROR(IF(LEN(X204)&gt;1,X204,VLOOKUP(X203,$AC:$AD,2,FALSE))),"",IF(LEN(X204)&gt;1,X204,VLOOKUP(X203,$AC:$AD,2,FALSE)))</f>
        <v/>
      </c>
      <c r="Y205" s="12" t="str">
        <f t="shared" si="42"/>
        <v/>
      </c>
      <c r="Z205" s="12" t="str">
        <f t="shared" si="42"/>
        <v/>
      </c>
      <c r="AA205" s="12" t="str">
        <f t="shared" si="42"/>
        <v> </v>
      </c>
      <c r="BF205" s="12" t="s">
        <v>0</v>
      </c>
      <c r="BG205" s="3">
        <v>204</v>
      </c>
    </row>
    <row r="206" spans="1:59">
      <c r="A206" s="3" t="str">
        <f t="shared" si="40"/>
        <v>|英テキスト|&gt;|&gt;|&gt;|&gt;||</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40"/>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40"/>
        <v>&amp;br;&amp;br;</v>
      </c>
      <c r="B208" s="3" t="s">
        <v>0</v>
      </c>
      <c r="C208" s="3" t="s">
        <v>142</v>
      </c>
      <c r="R208" s="3"/>
      <c r="S208" s="3"/>
      <c r="T208" s="3"/>
      <c r="U208" s="3"/>
      <c r="V208" s="3"/>
      <c r="BF208" s="12" t="s">
        <v>0</v>
      </c>
      <c r="BG208" s="3">
        <v>207</v>
      </c>
    </row>
    <row r="209" spans="1:59">
      <c r="A209" s="3" t="str">
        <f t="shared" si="40"/>
        <v>#back(text=戻る,left)</v>
      </c>
      <c r="B209" s="3" t="s">
        <v>0</v>
      </c>
      <c r="C209" s="3" t="s">
        <v>151</v>
      </c>
      <c r="R209" s="3"/>
      <c r="S209" s="3"/>
      <c r="T209" s="3"/>
      <c r="U209" s="3"/>
      <c r="V209" s="3"/>
      <c r="BF209" s="12" t="s">
        <v>0</v>
      </c>
      <c r="BG209" s="3">
        <v>208</v>
      </c>
    </row>
    <row r="210" spans="1:59">
      <c r="A210" s="3" t="str">
        <f t="shared" si="40"/>
        <v>&amp;br;</v>
      </c>
      <c r="B210" s="3" t="s">
        <v>0</v>
      </c>
      <c r="C210" s="3" t="s">
        <v>161</v>
      </c>
      <c r="R210" s="3"/>
      <c r="S210" s="3"/>
      <c r="T210" s="3"/>
      <c r="U210" s="3"/>
      <c r="V210" s="3"/>
      <c r="BF210" s="12" t="s">
        <v>0</v>
      </c>
      <c r="BG210" s="3">
        <v>209</v>
      </c>
    </row>
    <row r="211" spans="1:59">
      <c r="A211" s="3" t="str">
        <f t="shared" si="40"/>
        <v>#comment(above,nsize=[15],size=[30],num=[10])</v>
      </c>
      <c r="B211" s="3" t="s">
        <v>0</v>
      </c>
      <c r="C211" s="3" t="s">
        <v>170</v>
      </c>
      <c r="R211" s="3"/>
      <c r="S211" s="3"/>
      <c r="T211" s="3"/>
      <c r="U211" s="3"/>
      <c r="V211" s="3"/>
      <c r="BF211" s="12" t="s">
        <v>0</v>
      </c>
      <c r="BG211" s="3">
        <v>210</v>
      </c>
    </row>
    <row r="212" spans="1:59">
      <c r="A212" s="3" t="str">
        <f t="shared" si="40"/>
        <v>&amp;br;&amp;br;</v>
      </c>
      <c r="B212" s="3" t="s">
        <v>0</v>
      </c>
      <c r="C212" s="3" t="s">
        <v>142</v>
      </c>
      <c r="R212" s="3"/>
      <c r="S212" s="3"/>
      <c r="T212" s="3"/>
      <c r="U212" s="3"/>
      <c r="V212" s="3"/>
      <c r="BF212" s="12" t="s">
        <v>0</v>
      </c>
      <c r="BG212" s="3">
        <v>211</v>
      </c>
    </row>
    <row r="213" spans="1:59">
      <c r="A213" s="3" t="str">
        <f t="shared" si="40"/>
        <v/>
      </c>
      <c r="B213" s="3" t="s">
        <v>0</v>
      </c>
      <c r="Q213" s="8"/>
      <c r="R213" s="9"/>
      <c r="S213" s="9"/>
      <c r="T213" s="9"/>
      <c r="U213" s="9"/>
      <c r="V213" s="10"/>
      <c r="W213" s="11">
        <v>17</v>
      </c>
      <c r="X213" s="8"/>
      <c r="Y213" s="29"/>
      <c r="Z213" s="29"/>
      <c r="AA213" s="30"/>
      <c r="BF213" s="12" t="s">
        <v>0</v>
      </c>
      <c r="BG213" s="3">
        <v>212</v>
      </c>
    </row>
    <row r="214" spans="1:59">
      <c r="A214" s="3" t="str">
        <f t="shared" si="40"/>
        <v>*0/0</v>
      </c>
      <c r="B214" s="3" t="s">
        <v>0</v>
      </c>
      <c r="C214" s="3" t="str">
        <f>"*"&amp;R214&amp;"/"&amp;T214</f>
        <v>*0/0</v>
      </c>
      <c r="Q214" s="12" t="s">
        <v>9</v>
      </c>
      <c r="R214" s="13">
        <f>INDEX(AJ:AJ,W213+1)</f>
        <v>0</v>
      </c>
      <c r="S214" s="14" t="s">
        <v>10</v>
      </c>
      <c r="T214" s="13">
        <f>INDEX(AK:AK,W213+1)</f>
        <v>0</v>
      </c>
      <c r="U214" s="14"/>
      <c r="V214" s="15"/>
      <c r="W214" s="16"/>
      <c r="X214" s="12"/>
      <c r="Y214" s="31"/>
      <c r="Z214" s="31"/>
      <c r="AA214" s="32"/>
      <c r="BF214" s="12" t="s">
        <v>0</v>
      </c>
      <c r="BG214" s="3">
        <v>213</v>
      </c>
    </row>
    <row r="215" spans="1:59">
      <c r="A215" s="3" t="str">
        <f t="shared" si="40"/>
        <v>|LEFT:80|LEFT:100|LEFT:100|LEFT:100|LEFT:100|LEFT:100|c</v>
      </c>
      <c r="B215" s="3" t="s">
        <v>0</v>
      </c>
      <c r="C215" s="3" t="s">
        <v>83</v>
      </c>
      <c r="D215" s="6" t="str">
        <f>$Q$1</f>
        <v>LEFT:80</v>
      </c>
      <c r="E215" s="6" t="s">
        <v>83</v>
      </c>
      <c r="F215" s="6" t="str">
        <f t="shared" ref="F215:J215" si="43">$R$1</f>
        <v>LEFT:100</v>
      </c>
      <c r="G215" s="6" t="s">
        <v>83</v>
      </c>
      <c r="H215" s="6" t="str">
        <f t="shared" si="43"/>
        <v>LEFT:100</v>
      </c>
      <c r="I215" s="6" t="s">
        <v>83</v>
      </c>
      <c r="J215" s="6" t="str">
        <f t="shared" si="43"/>
        <v>LEFT:100</v>
      </c>
      <c r="K215" s="6" t="s">
        <v>83</v>
      </c>
      <c r="L215" s="6" t="str">
        <f>$R$1</f>
        <v>LEFT:100</v>
      </c>
      <c r="M215" s="6" t="s">
        <v>83</v>
      </c>
      <c r="N215" s="6" t="str">
        <f>$R$1</f>
        <v>LEFT:100</v>
      </c>
      <c r="O215" s="3" t="s">
        <v>83</v>
      </c>
      <c r="P215" s="3" t="s">
        <v>84</v>
      </c>
      <c r="Q215" s="17" t="s">
        <v>6</v>
      </c>
      <c r="R215" s="13" t="str">
        <f>INDEX(AF:AF,W213+1)</f>
        <v>緑青</v>
      </c>
      <c r="S215" s="18" t="s">
        <v>7</v>
      </c>
      <c r="T215" s="13">
        <f>INDEX(AG:AG,W213+1)</f>
        <v>0</v>
      </c>
      <c r="U215" s="18" t="s">
        <v>8</v>
      </c>
      <c r="V215" s="13">
        <f>INDEX(AI:AI,W213+1)</f>
        <v>0</v>
      </c>
      <c r="W215" s="19"/>
      <c r="X215" s="13">
        <f>INDEX(AQ:AQ,W213+1)</f>
        <v>0</v>
      </c>
      <c r="Y215" s="31"/>
      <c r="Z215" s="31"/>
      <c r="AA215" s="32"/>
      <c r="BF215" s="12" t="s">
        <v>0</v>
      </c>
      <c r="BG215" s="3">
        <v>214</v>
      </c>
    </row>
    <row r="216" spans="1:59">
      <c r="A216" s="3" t="str">
        <f t="shared" si="40"/>
        <v>|色|緑青|レアリティ||マナコスト||</v>
      </c>
      <c r="B216" s="3" t="s">
        <v>0</v>
      </c>
      <c r="C216" s="3" t="s">
        <v>83</v>
      </c>
      <c r="D216" s="7" t="s">
        <v>6</v>
      </c>
      <c r="E216" s="3" t="s">
        <v>83</v>
      </c>
      <c r="F216" s="3" t="str">
        <f>IF(R215=0,"",R215)</f>
        <v>緑青</v>
      </c>
      <c r="G216" s="3" t="s">
        <v>83</v>
      </c>
      <c r="H216" s="7" t="s">
        <v>92</v>
      </c>
      <c r="I216" s="3" t="s">
        <v>83</v>
      </c>
      <c r="J216" s="3" t="str">
        <f>IF(T215=0,"",T215)</f>
        <v/>
      </c>
      <c r="K216" s="3" t="s">
        <v>83</v>
      </c>
      <c r="L216" s="7" t="s">
        <v>93</v>
      </c>
      <c r="M216" s="3" t="s">
        <v>83</v>
      </c>
      <c r="N216" s="3" t="str">
        <f>IF(V215=0,"",V215)</f>
        <v/>
      </c>
      <c r="O216" s="3" t="s">
        <v>83</v>
      </c>
      <c r="Q216" s="12" t="s">
        <v>11</v>
      </c>
      <c r="R216" s="13">
        <f>INDEX(AL:AL,W213+1)</f>
        <v>0</v>
      </c>
      <c r="S216" s="18" t="s">
        <v>94</v>
      </c>
      <c r="T216" s="13">
        <f>INDEX(AN:AN,W213+1)</f>
        <v>0</v>
      </c>
      <c r="U216" s="13">
        <f>INDEX(AO:AO,W213+1)</f>
        <v>0</v>
      </c>
      <c r="V216" s="13">
        <f>INDEX(AP:AP,W213+1)</f>
        <v>0</v>
      </c>
      <c r="W216" s="19"/>
      <c r="X216" s="13" t="str">
        <f>INDEX(AZ:AZ,W213+1)</f>
        <v/>
      </c>
      <c r="Y216" s="13" t="str">
        <f>INDEX(BA:BA,W213+1)</f>
        <v/>
      </c>
      <c r="Z216" s="13" t="str">
        <f>INDEX(BB:BB,W213+1)</f>
        <v/>
      </c>
      <c r="AA216" s="13">
        <f>INDEX(BC:BC,W213+1)</f>
        <v>0</v>
      </c>
      <c r="BF216" s="12" t="s">
        <v>0</v>
      </c>
      <c r="BG216" s="3">
        <v>215</v>
      </c>
    </row>
    <row r="217" spans="1:59">
      <c r="A217" s="3" t="str">
        <f t="shared" si="40"/>
        <v>|種別||サブタイプ||||</v>
      </c>
      <c r="B217" s="3" t="s">
        <v>0</v>
      </c>
      <c r="C217" s="3" t="s">
        <v>83</v>
      </c>
      <c r="D217" s="7" t="s">
        <v>11</v>
      </c>
      <c r="E217" s="3" t="s">
        <v>83</v>
      </c>
      <c r="F217" s="3" t="str">
        <f>IF(R216=0,"",R216)</f>
        <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
      </c>
      <c r="S217" s="14"/>
      <c r="T217" s="14"/>
      <c r="U217" s="14"/>
      <c r="V217" s="15"/>
      <c r="W217" s="19"/>
      <c r="X217" s="11"/>
      <c r="Y217" s="11"/>
      <c r="Z217" s="11"/>
      <c r="AA217" s="33"/>
      <c r="BF217" s="12" t="s">
        <v>0</v>
      </c>
      <c r="BG217" s="3">
        <v>216</v>
      </c>
    </row>
    <row r="218" spans="1:59">
      <c r="A218" s="3" t="str">
        <f t="shared" si="40"/>
        <v>|テキスト|&gt;|&gt;|&gt;|&gt;||</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
      </c>
      <c r="O218" s="3" t="s">
        <v>83</v>
      </c>
      <c r="Q218" s="17" t="s">
        <v>27</v>
      </c>
      <c r="R218" s="13" t="str">
        <f>INDEX(BE:BE,W213+1)</f>
        <v/>
      </c>
      <c r="S218" s="14" t="s">
        <v>324</v>
      </c>
      <c r="T218" s="13" t="str">
        <f>IF(X218="","",X218&amp;IF(Y218="",""," "&amp;Y218)&amp;IF(Z218="",""," "&amp;Z218)&amp;IF(AA218="",""," "&amp;AA218))</f>
        <v/>
      </c>
      <c r="U218" s="14"/>
      <c r="V218" s="15"/>
      <c r="W218" s="19" t="s">
        <v>116</v>
      </c>
      <c r="X218" s="12" t="str">
        <f t="shared" ref="X218:AA218" si="44">IF(ISERROR(IF(LEN(X217)&gt;1,X217,VLOOKUP(X216,$AC:$AD,2,FALSE))),"",IF(LEN(X217)&gt;1,X217,VLOOKUP(X216,$AC:$AD,2,FALSE)))</f>
        <v/>
      </c>
      <c r="Y218" s="12" t="str">
        <f t="shared" si="44"/>
        <v/>
      </c>
      <c r="Z218" s="12" t="str">
        <f t="shared" si="44"/>
        <v/>
      </c>
      <c r="AA218" s="12" t="str">
        <f t="shared" si="44"/>
        <v> </v>
      </c>
      <c r="BF218" s="12" t="s">
        <v>0</v>
      </c>
      <c r="BG218" s="3">
        <v>217</v>
      </c>
    </row>
    <row r="219" spans="1:59">
      <c r="A219" s="3" t="str">
        <f t="shared" si="40"/>
        <v>|英テキスト|&gt;|&gt;|&gt;|&gt;||</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40"/>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40"/>
        <v>&amp;br;&amp;br;</v>
      </c>
      <c r="B221" s="3" t="s">
        <v>0</v>
      </c>
      <c r="C221" s="3" t="s">
        <v>142</v>
      </c>
      <c r="R221" s="3"/>
      <c r="S221" s="3"/>
      <c r="T221" s="3"/>
      <c r="U221" s="3"/>
      <c r="V221" s="3"/>
      <c r="BF221" s="12" t="s">
        <v>0</v>
      </c>
      <c r="BG221" s="3">
        <v>220</v>
      </c>
    </row>
    <row r="222" spans="1:59">
      <c r="A222" s="3" t="str">
        <f t="shared" si="40"/>
        <v>#back(text=戻る,left)</v>
      </c>
      <c r="B222" s="3" t="s">
        <v>0</v>
      </c>
      <c r="C222" s="3" t="s">
        <v>151</v>
      </c>
      <c r="R222" s="3"/>
      <c r="S222" s="3"/>
      <c r="T222" s="3"/>
      <c r="U222" s="3"/>
      <c r="V222" s="3"/>
      <c r="BF222" s="12" t="s">
        <v>0</v>
      </c>
      <c r="BG222" s="3">
        <v>221</v>
      </c>
    </row>
    <row r="223" spans="1:59">
      <c r="A223" s="3" t="str">
        <f t="shared" si="40"/>
        <v>&amp;br;</v>
      </c>
      <c r="B223" s="3" t="s">
        <v>0</v>
      </c>
      <c r="C223" s="3" t="s">
        <v>161</v>
      </c>
      <c r="R223" s="3"/>
      <c r="S223" s="3"/>
      <c r="T223" s="3"/>
      <c r="U223" s="3"/>
      <c r="V223" s="3"/>
      <c r="BF223" s="12" t="s">
        <v>0</v>
      </c>
      <c r="BG223" s="3">
        <v>222</v>
      </c>
    </row>
    <row r="224" spans="1:59">
      <c r="A224" s="3" t="str">
        <f t="shared" si="40"/>
        <v>#comment(above,nsize=[15],size=[30],num=[10])</v>
      </c>
      <c r="B224" s="3" t="s">
        <v>0</v>
      </c>
      <c r="C224" s="3" t="s">
        <v>170</v>
      </c>
      <c r="R224" s="3"/>
      <c r="S224" s="3"/>
      <c r="T224" s="3"/>
      <c r="U224" s="3"/>
      <c r="V224" s="3"/>
      <c r="BF224" s="12" t="s">
        <v>0</v>
      </c>
      <c r="BG224" s="3">
        <v>223</v>
      </c>
    </row>
    <row r="225" spans="1:59">
      <c r="A225" s="3" t="str">
        <f t="shared" si="40"/>
        <v>&amp;br;&amp;br;</v>
      </c>
      <c r="B225" s="3" t="s">
        <v>0</v>
      </c>
      <c r="C225" s="3" t="s">
        <v>142</v>
      </c>
      <c r="R225" s="3"/>
      <c r="S225" s="3"/>
      <c r="T225" s="3"/>
      <c r="U225" s="3"/>
      <c r="V225" s="3"/>
      <c r="BF225" s="12" t="s">
        <v>0</v>
      </c>
      <c r="BG225" s="3">
        <v>224</v>
      </c>
    </row>
    <row r="226" spans="1:59">
      <c r="A226" s="3" t="str">
        <f t="shared" si="40"/>
        <v/>
      </c>
      <c r="B226" s="3" t="s">
        <v>0</v>
      </c>
      <c r="Q226" s="8"/>
      <c r="R226" s="9"/>
      <c r="S226" s="9"/>
      <c r="T226" s="9"/>
      <c r="U226" s="9"/>
      <c r="V226" s="10"/>
      <c r="W226" s="11">
        <v>18</v>
      </c>
      <c r="X226" s="8"/>
      <c r="Y226" s="29"/>
      <c r="Z226" s="29"/>
      <c r="AA226" s="30"/>
      <c r="BF226" s="12" t="s">
        <v>0</v>
      </c>
      <c r="BG226" s="3">
        <v>225</v>
      </c>
    </row>
    <row r="227" spans="1:59">
      <c r="A227" s="3" t="str">
        <f t="shared" si="40"/>
        <v>*0/0</v>
      </c>
      <c r="B227" s="3" t="s">
        <v>0</v>
      </c>
      <c r="C227" s="3" t="str">
        <f>"*"&amp;R227&amp;"/"&amp;T227</f>
        <v>*0/0</v>
      </c>
      <c r="Q227" s="12" t="s">
        <v>9</v>
      </c>
      <c r="R227" s="13">
        <f>INDEX(AJ:AJ,W226+1)</f>
        <v>0</v>
      </c>
      <c r="S227" s="14" t="s">
        <v>10</v>
      </c>
      <c r="T227" s="13">
        <f>INDEX(AK:AK,W226+1)</f>
        <v>0</v>
      </c>
      <c r="U227" s="14"/>
      <c r="V227" s="15"/>
      <c r="W227" s="16"/>
      <c r="X227" s="12"/>
      <c r="Y227" s="31"/>
      <c r="Z227" s="31"/>
      <c r="AA227" s="32"/>
      <c r="BF227" s="12" t="s">
        <v>0</v>
      </c>
      <c r="BG227" s="3">
        <v>226</v>
      </c>
    </row>
    <row r="228" spans="1:59">
      <c r="A228" s="3" t="str">
        <f t="shared" si="40"/>
        <v>|LEFT:80|LEFT:100|LEFT:100|LEFT:100|LEFT:100|LEFT:100|c</v>
      </c>
      <c r="B228" s="3" t="s">
        <v>0</v>
      </c>
      <c r="C228" s="3" t="s">
        <v>83</v>
      </c>
      <c r="D228" s="6" t="str">
        <f>$Q$1</f>
        <v>LEFT:80</v>
      </c>
      <c r="E228" s="6" t="s">
        <v>83</v>
      </c>
      <c r="F228" s="6" t="str">
        <f t="shared" ref="F228:J228" si="45">$R$1</f>
        <v>LEFT:100</v>
      </c>
      <c r="G228" s="6" t="s">
        <v>83</v>
      </c>
      <c r="H228" s="6" t="str">
        <f t="shared" si="45"/>
        <v>LEFT:100</v>
      </c>
      <c r="I228" s="6" t="s">
        <v>83</v>
      </c>
      <c r="J228" s="6" t="str">
        <f t="shared" si="45"/>
        <v>LEFT:100</v>
      </c>
      <c r="K228" s="6" t="s">
        <v>83</v>
      </c>
      <c r="L228" s="6" t="str">
        <f>$R$1</f>
        <v>LEFT:100</v>
      </c>
      <c r="M228" s="6" t="s">
        <v>83</v>
      </c>
      <c r="N228" s="6" t="str">
        <f>$R$1</f>
        <v>LEFT:100</v>
      </c>
      <c r="O228" s="3" t="s">
        <v>83</v>
      </c>
      <c r="P228" s="3" t="s">
        <v>84</v>
      </c>
      <c r="Q228" s="17" t="s">
        <v>6</v>
      </c>
      <c r="R228" s="13" t="str">
        <f>INDEX(AF:AF,W226+1)</f>
        <v>緑青</v>
      </c>
      <c r="S228" s="18" t="s">
        <v>7</v>
      </c>
      <c r="T228" s="13">
        <f>INDEX(AG:AG,W226+1)</f>
        <v>0</v>
      </c>
      <c r="U228" s="18" t="s">
        <v>8</v>
      </c>
      <c r="V228" s="13">
        <f>INDEX(AI:AI,W226+1)</f>
        <v>0</v>
      </c>
      <c r="W228" s="19"/>
      <c r="X228" s="13">
        <f>INDEX(AQ:AQ,W226+1)</f>
        <v>0</v>
      </c>
      <c r="Y228" s="31"/>
      <c r="Z228" s="31"/>
      <c r="AA228" s="32"/>
      <c r="BF228" s="12" t="s">
        <v>0</v>
      </c>
      <c r="BG228" s="3">
        <v>227</v>
      </c>
    </row>
    <row r="229" spans="1:59">
      <c r="A229" s="3" t="str">
        <f t="shared" si="40"/>
        <v>|色|緑青|レアリティ||マナコスト||</v>
      </c>
      <c r="B229" s="3" t="s">
        <v>0</v>
      </c>
      <c r="C229" s="3" t="s">
        <v>83</v>
      </c>
      <c r="D229" s="7" t="s">
        <v>6</v>
      </c>
      <c r="E229" s="3" t="s">
        <v>83</v>
      </c>
      <c r="F229" s="3" t="str">
        <f>IF(R228=0,"",R228)</f>
        <v>緑青</v>
      </c>
      <c r="G229" s="3" t="s">
        <v>83</v>
      </c>
      <c r="H229" s="7" t="s">
        <v>92</v>
      </c>
      <c r="I229" s="3" t="s">
        <v>83</v>
      </c>
      <c r="J229" s="3" t="str">
        <f>IF(T228=0,"",T228)</f>
        <v/>
      </c>
      <c r="K229" s="3" t="s">
        <v>83</v>
      </c>
      <c r="L229" s="7" t="s">
        <v>93</v>
      </c>
      <c r="M229" s="3" t="s">
        <v>83</v>
      </c>
      <c r="N229" s="3" t="str">
        <f>IF(V228=0,"",V228)</f>
        <v/>
      </c>
      <c r="O229" s="3" t="s">
        <v>83</v>
      </c>
      <c r="Q229" s="12" t="s">
        <v>11</v>
      </c>
      <c r="R229" s="13">
        <f>INDEX(AL:AL,W226+1)</f>
        <v>0</v>
      </c>
      <c r="S229" s="18" t="s">
        <v>94</v>
      </c>
      <c r="T229" s="13">
        <f>INDEX(AN:AN,W226+1)</f>
        <v>0</v>
      </c>
      <c r="U229" s="13">
        <f>INDEX(AO:AO,W226+1)</f>
        <v>0</v>
      </c>
      <c r="V229" s="13">
        <f>INDEX(AP:AP,W226+1)</f>
        <v>0</v>
      </c>
      <c r="W229" s="19"/>
      <c r="X229" s="13" t="str">
        <f>INDEX(AZ:AZ,W226+1)</f>
        <v/>
      </c>
      <c r="Y229" s="13" t="str">
        <f>INDEX(BA:BA,W226+1)</f>
        <v/>
      </c>
      <c r="Z229" s="13" t="str">
        <f>INDEX(BB:BB,W226+1)</f>
        <v/>
      </c>
      <c r="AA229" s="13">
        <f>INDEX(BC:BC,W226+1)</f>
        <v>0</v>
      </c>
      <c r="BF229" s="12" t="s">
        <v>0</v>
      </c>
      <c r="BG229" s="3">
        <v>228</v>
      </c>
    </row>
    <row r="230" spans="1:59">
      <c r="A230" s="3" t="str">
        <f t="shared" si="40"/>
        <v>|種別||サブタイプ||||</v>
      </c>
      <c r="B230" s="3" t="s">
        <v>0</v>
      </c>
      <c r="C230" s="3" t="s">
        <v>83</v>
      </c>
      <c r="D230" s="7" t="s">
        <v>11</v>
      </c>
      <c r="E230" s="3" t="s">
        <v>83</v>
      </c>
      <c r="F230" s="3" t="str">
        <f>IF(R229=0,"",R229)</f>
        <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
      </c>
      <c r="S230" s="14"/>
      <c r="T230" s="14"/>
      <c r="U230" s="14"/>
      <c r="V230" s="15"/>
      <c r="W230" s="19"/>
      <c r="X230" s="11"/>
      <c r="Y230" s="11"/>
      <c r="Z230" s="11"/>
      <c r="AA230" s="33"/>
      <c r="BF230" s="12" t="s">
        <v>0</v>
      </c>
      <c r="BG230" s="3">
        <v>229</v>
      </c>
    </row>
    <row r="231" spans="1:59">
      <c r="A231" s="3" t="str">
        <f t="shared" si="40"/>
        <v>|テキスト|&gt;|&gt;|&gt;|&gt;||</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
      </c>
      <c r="O231" s="3" t="s">
        <v>83</v>
      </c>
      <c r="Q231" s="17" t="s">
        <v>27</v>
      </c>
      <c r="R231" s="13" t="str">
        <f>INDEX(BE:BE,W226+1)</f>
        <v/>
      </c>
      <c r="S231" s="14" t="s">
        <v>324</v>
      </c>
      <c r="T231" s="13" t="str">
        <f>IF(X231="","",X231&amp;IF(Y231="",""," "&amp;Y231)&amp;IF(Z231="",""," "&amp;Z231)&amp;IF(AA231="",""," "&amp;AA231))</f>
        <v/>
      </c>
      <c r="U231" s="14"/>
      <c r="V231" s="15"/>
      <c r="W231" s="19" t="s">
        <v>116</v>
      </c>
      <c r="X231" s="12" t="str">
        <f t="shared" ref="X231:AA231" si="46">IF(ISERROR(IF(LEN(X230)&gt;1,X230,VLOOKUP(X229,$AC:$AD,2,FALSE))),"",IF(LEN(X230)&gt;1,X230,VLOOKUP(X229,$AC:$AD,2,FALSE)))</f>
        <v/>
      </c>
      <c r="Y231" s="12" t="str">
        <f t="shared" si="46"/>
        <v/>
      </c>
      <c r="Z231" s="12" t="str">
        <f t="shared" si="46"/>
        <v/>
      </c>
      <c r="AA231" s="12" t="str">
        <f t="shared" si="46"/>
        <v> </v>
      </c>
      <c r="BF231" s="12" t="s">
        <v>0</v>
      </c>
      <c r="BG231" s="3">
        <v>230</v>
      </c>
    </row>
    <row r="232" spans="1:59">
      <c r="A232" s="3" t="str">
        <f t="shared" si="40"/>
        <v>|英テキスト|&gt;|&gt;|&gt;|&gt;||</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40"/>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40"/>
        <v>&amp;br;&amp;br;</v>
      </c>
      <c r="B234" s="3" t="s">
        <v>0</v>
      </c>
      <c r="C234" s="3" t="s">
        <v>142</v>
      </c>
      <c r="R234" s="3"/>
      <c r="S234" s="3"/>
      <c r="T234" s="3"/>
      <c r="U234" s="3"/>
      <c r="V234" s="3"/>
      <c r="BF234" s="12" t="s">
        <v>0</v>
      </c>
      <c r="BG234" s="3">
        <v>233</v>
      </c>
    </row>
    <row r="235" spans="1:59">
      <c r="A235" s="3" t="str">
        <f t="shared" si="40"/>
        <v>#back(text=戻る,left)</v>
      </c>
      <c r="B235" s="3" t="s">
        <v>0</v>
      </c>
      <c r="C235" s="3" t="s">
        <v>151</v>
      </c>
      <c r="R235" s="3"/>
      <c r="S235" s="3"/>
      <c r="T235" s="3"/>
      <c r="U235" s="3"/>
      <c r="V235" s="3"/>
      <c r="BF235" s="12" t="s">
        <v>0</v>
      </c>
      <c r="BG235" s="3">
        <v>234</v>
      </c>
    </row>
    <row r="236" spans="1:59">
      <c r="A236" s="3" t="str">
        <f t="shared" si="40"/>
        <v>&amp;br;</v>
      </c>
      <c r="B236" s="3" t="s">
        <v>0</v>
      </c>
      <c r="C236" s="3" t="s">
        <v>161</v>
      </c>
      <c r="R236" s="3"/>
      <c r="S236" s="3"/>
      <c r="T236" s="3"/>
      <c r="U236" s="3"/>
      <c r="V236" s="3"/>
      <c r="BF236" s="12" t="s">
        <v>0</v>
      </c>
      <c r="BG236" s="3">
        <v>235</v>
      </c>
    </row>
    <row r="237" spans="1:59">
      <c r="A237" s="3" t="str">
        <f t="shared" si="40"/>
        <v>#comment(above,nsize=[15],size=[30],num=[10])</v>
      </c>
      <c r="B237" s="3" t="s">
        <v>0</v>
      </c>
      <c r="C237" s="3" t="s">
        <v>170</v>
      </c>
      <c r="R237" s="3"/>
      <c r="S237" s="3"/>
      <c r="T237" s="3"/>
      <c r="U237" s="3"/>
      <c r="V237" s="3"/>
      <c r="BF237" s="12" t="s">
        <v>0</v>
      </c>
      <c r="BG237" s="3">
        <v>236</v>
      </c>
    </row>
    <row r="238" spans="1:59">
      <c r="A238" s="3" t="str">
        <f t="shared" si="40"/>
        <v>&amp;br;&amp;br;</v>
      </c>
      <c r="B238" s="3" t="s">
        <v>0</v>
      </c>
      <c r="C238" s="3" t="s">
        <v>142</v>
      </c>
      <c r="R238" s="3"/>
      <c r="S238" s="3"/>
      <c r="T238" s="3"/>
      <c r="U238" s="3"/>
      <c r="V238" s="3"/>
      <c r="BF238" s="12" t="s">
        <v>0</v>
      </c>
      <c r="BG238" s="3">
        <v>237</v>
      </c>
    </row>
    <row r="239" spans="1:59">
      <c r="A239" s="3" t="str">
        <f t="shared" si="40"/>
        <v/>
      </c>
      <c r="B239" s="3" t="s">
        <v>0</v>
      </c>
      <c r="Q239" s="8"/>
      <c r="R239" s="9"/>
      <c r="S239" s="9"/>
      <c r="T239" s="9"/>
      <c r="U239" s="9"/>
      <c r="V239" s="10"/>
      <c r="W239" s="11">
        <v>19</v>
      </c>
      <c r="X239" s="8"/>
      <c r="Y239" s="29"/>
      <c r="Z239" s="29"/>
      <c r="AA239" s="30"/>
      <c r="BF239" s="12" t="s">
        <v>0</v>
      </c>
      <c r="BG239" s="3">
        <v>238</v>
      </c>
    </row>
    <row r="240" spans="1:58">
      <c r="A240" s="3" t="str">
        <f t="shared" si="40"/>
        <v>*0/0</v>
      </c>
      <c r="B240" s="3" t="s">
        <v>0</v>
      </c>
      <c r="C240" s="3" t="str">
        <f>"*"&amp;R240&amp;"/"&amp;T240</f>
        <v>*0/0</v>
      </c>
      <c r="Q240" s="12" t="s">
        <v>9</v>
      </c>
      <c r="R240" s="13">
        <f>INDEX(AJ:AJ,W239+1)</f>
        <v>0</v>
      </c>
      <c r="S240" s="14" t="s">
        <v>10</v>
      </c>
      <c r="T240" s="13">
        <f>INDEX(AK:AK,W239+1)</f>
        <v>0</v>
      </c>
      <c r="U240" s="14"/>
      <c r="V240" s="15"/>
      <c r="W240" s="16"/>
      <c r="X240" s="12"/>
      <c r="Y240" s="31"/>
      <c r="Z240" s="31"/>
      <c r="AA240" s="32"/>
      <c r="BF240" s="12" t="s">
        <v>0</v>
      </c>
    </row>
    <row r="241" spans="1:58">
      <c r="A241" s="3" t="str">
        <f t="shared" si="40"/>
        <v>|LEFT:80|LEFT:100|LEFT:100|LEFT:100|LEFT:100|LEFT:100|c</v>
      </c>
      <c r="B241" s="3" t="s">
        <v>0</v>
      </c>
      <c r="C241" s="3" t="s">
        <v>83</v>
      </c>
      <c r="D241" s="6" t="str">
        <f>$Q$1</f>
        <v>LEFT:80</v>
      </c>
      <c r="E241" s="6" t="s">
        <v>83</v>
      </c>
      <c r="F241" s="6" t="str">
        <f t="shared" ref="F241:J241" si="47">$R$1</f>
        <v>LEFT:100</v>
      </c>
      <c r="G241" s="6" t="s">
        <v>83</v>
      </c>
      <c r="H241" s="6" t="str">
        <f t="shared" si="47"/>
        <v>LEFT:100</v>
      </c>
      <c r="I241" s="6" t="s">
        <v>83</v>
      </c>
      <c r="J241" s="6" t="str">
        <f t="shared" si="47"/>
        <v>LEFT:100</v>
      </c>
      <c r="K241" s="6" t="s">
        <v>83</v>
      </c>
      <c r="L241" s="6" t="str">
        <f>$R$1</f>
        <v>LEFT:100</v>
      </c>
      <c r="M241" s="6" t="s">
        <v>83</v>
      </c>
      <c r="N241" s="6" t="str">
        <f>$R$1</f>
        <v>LEFT:100</v>
      </c>
      <c r="O241" s="3" t="s">
        <v>83</v>
      </c>
      <c r="P241" s="3" t="s">
        <v>84</v>
      </c>
      <c r="Q241" s="17" t="s">
        <v>6</v>
      </c>
      <c r="R241" s="13" t="str">
        <f>INDEX(AF:AF,W239+1)</f>
        <v>緑青</v>
      </c>
      <c r="S241" s="18" t="s">
        <v>7</v>
      </c>
      <c r="T241" s="13">
        <f>INDEX(AG:AG,W239+1)</f>
        <v>0</v>
      </c>
      <c r="U241" s="18" t="s">
        <v>8</v>
      </c>
      <c r="V241" s="13">
        <f>INDEX(AI:AI,W239+1)</f>
        <v>0</v>
      </c>
      <c r="W241" s="19"/>
      <c r="X241" s="13">
        <f>INDEX(AQ:AQ,W239+1)</f>
        <v>0</v>
      </c>
      <c r="Y241" s="31"/>
      <c r="Z241" s="31"/>
      <c r="AA241" s="32"/>
      <c r="BF241" s="12" t="s">
        <v>0</v>
      </c>
    </row>
    <row r="242" spans="1:58">
      <c r="A242" s="3" t="str">
        <f t="shared" si="40"/>
        <v>|色|緑青|レアリティ||マナコスト||</v>
      </c>
      <c r="B242" s="3" t="s">
        <v>0</v>
      </c>
      <c r="C242" s="3" t="s">
        <v>83</v>
      </c>
      <c r="D242" s="7" t="s">
        <v>6</v>
      </c>
      <c r="E242" s="3" t="s">
        <v>83</v>
      </c>
      <c r="F242" s="3" t="str">
        <f>IF(R241=0,"",R241)</f>
        <v>緑青</v>
      </c>
      <c r="G242" s="3" t="s">
        <v>83</v>
      </c>
      <c r="H242" s="7" t="s">
        <v>92</v>
      </c>
      <c r="I242" s="3" t="s">
        <v>83</v>
      </c>
      <c r="J242" s="3" t="str">
        <f>IF(T241=0,"",T241)</f>
        <v/>
      </c>
      <c r="K242" s="3" t="s">
        <v>83</v>
      </c>
      <c r="L242" s="7" t="s">
        <v>93</v>
      </c>
      <c r="M242" s="3" t="s">
        <v>83</v>
      </c>
      <c r="N242" s="3" t="str">
        <f>IF(V241=0,"",V241)</f>
        <v/>
      </c>
      <c r="O242" s="3" t="s">
        <v>83</v>
      </c>
      <c r="Q242" s="12" t="s">
        <v>11</v>
      </c>
      <c r="R242" s="13">
        <f>INDEX(AL:AL,W239+1)</f>
        <v>0</v>
      </c>
      <c r="S242" s="18" t="s">
        <v>94</v>
      </c>
      <c r="T242" s="13">
        <f>INDEX(AN:AN,W239+1)</f>
        <v>0</v>
      </c>
      <c r="U242" s="13">
        <f>INDEX(AO:AO,W239+1)</f>
        <v>0</v>
      </c>
      <c r="V242" s="13">
        <f>INDEX(AP:AP,W239+1)</f>
        <v>0</v>
      </c>
      <c r="W242" s="19"/>
      <c r="X242" s="13" t="str">
        <f>INDEX(AZ:AZ,W239+1)</f>
        <v/>
      </c>
      <c r="Y242" s="13" t="str">
        <f>INDEX(BA:BA,W239+1)</f>
        <v/>
      </c>
      <c r="Z242" s="13" t="str">
        <f>INDEX(BB:BB,W239+1)</f>
        <v/>
      </c>
      <c r="AA242" s="13">
        <f>INDEX(BC:BC,W239+1)</f>
        <v>0</v>
      </c>
      <c r="BF242" s="12" t="s">
        <v>0</v>
      </c>
    </row>
    <row r="243" spans="1:58">
      <c r="A243" s="3" t="str">
        <f t="shared" si="40"/>
        <v>|種別||サブタイプ||||</v>
      </c>
      <c r="B243" s="3" t="s">
        <v>0</v>
      </c>
      <c r="C243" s="3" t="s">
        <v>83</v>
      </c>
      <c r="D243" s="7" t="s">
        <v>11</v>
      </c>
      <c r="E243" s="3" t="s">
        <v>83</v>
      </c>
      <c r="F243" s="3" t="str">
        <f>IF(R242=0,"",R242)</f>
        <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
      </c>
      <c r="S243" s="14"/>
      <c r="T243" s="14"/>
      <c r="U243" s="14"/>
      <c r="V243" s="15"/>
      <c r="W243" s="19"/>
      <c r="X243" s="11"/>
      <c r="Y243" s="11"/>
      <c r="Z243" s="11"/>
      <c r="AA243" s="33"/>
      <c r="BF243" s="12" t="s">
        <v>0</v>
      </c>
    </row>
    <row r="244" spans="1:58">
      <c r="A244" s="3" t="str">
        <f t="shared" si="40"/>
        <v>|テキスト|&gt;|&gt;|&gt;|&gt;||</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
      </c>
      <c r="O244" s="3" t="s">
        <v>83</v>
      </c>
      <c r="Q244" s="17" t="s">
        <v>27</v>
      </c>
      <c r="R244" s="13" t="str">
        <f>INDEX(BE:BE,W239+1)</f>
        <v/>
      </c>
      <c r="S244" s="14" t="s">
        <v>324</v>
      </c>
      <c r="T244" s="13" t="str">
        <f>IF(X244="","",X244&amp;IF(Y244="",""," "&amp;Y244)&amp;IF(Z244="",""," "&amp;Z244)&amp;IF(AA244="",""," "&amp;AA244))</f>
        <v/>
      </c>
      <c r="U244" s="14"/>
      <c r="V244" s="15"/>
      <c r="W244" s="19" t="s">
        <v>116</v>
      </c>
      <c r="X244" s="12" t="str">
        <f t="shared" ref="X244:AA244" si="48">IF(ISERROR(IF(LEN(X243)&gt;1,X243,VLOOKUP(X242,$AC:$AD,2,FALSE))),"",IF(LEN(X243)&gt;1,X243,VLOOKUP(X242,$AC:$AD,2,FALSE)))</f>
        <v/>
      </c>
      <c r="Y244" s="12" t="str">
        <f t="shared" si="48"/>
        <v/>
      </c>
      <c r="Z244" s="12" t="str">
        <f t="shared" si="48"/>
        <v/>
      </c>
      <c r="AA244" s="12" t="str">
        <f t="shared" si="48"/>
        <v> </v>
      </c>
      <c r="BF244" s="12" t="s">
        <v>0</v>
      </c>
    </row>
    <row r="245" spans="1:58">
      <c r="A245" s="3" t="str">
        <f t="shared" si="40"/>
        <v>|英テキスト|&gt;|&gt;|&gt;|&gt;||</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40"/>
        <v>|PT|&gt;||シールド数|&gt;||</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40"/>
        <v>&amp;br;&amp;br;</v>
      </c>
      <c r="B247" s="3" t="s">
        <v>0</v>
      </c>
      <c r="C247" s="3" t="s">
        <v>142</v>
      </c>
      <c r="R247" s="3"/>
      <c r="S247" s="3"/>
      <c r="T247" s="3"/>
      <c r="U247" s="3"/>
      <c r="V247" s="3"/>
      <c r="BF247" s="12" t="s">
        <v>0</v>
      </c>
    </row>
    <row r="248" spans="1:58">
      <c r="A248" s="3" t="str">
        <f t="shared" si="40"/>
        <v>#back(text=戻る,left)</v>
      </c>
      <c r="B248" s="3" t="s">
        <v>0</v>
      </c>
      <c r="C248" s="3" t="s">
        <v>151</v>
      </c>
      <c r="R248" s="3"/>
      <c r="S248" s="3"/>
      <c r="T248" s="3"/>
      <c r="U248" s="3"/>
      <c r="V248" s="3"/>
      <c r="BF248" s="12" t="s">
        <v>0</v>
      </c>
    </row>
    <row r="249" spans="1:58">
      <c r="A249" s="3" t="str">
        <f t="shared" si="40"/>
        <v>&amp;br;</v>
      </c>
      <c r="B249" s="3" t="s">
        <v>0</v>
      </c>
      <c r="C249" s="3" t="s">
        <v>161</v>
      </c>
      <c r="R249" s="3"/>
      <c r="S249" s="3"/>
      <c r="T249" s="3"/>
      <c r="U249" s="3"/>
      <c r="V249" s="3"/>
      <c r="BF249" s="12" t="s">
        <v>0</v>
      </c>
    </row>
    <row r="250" spans="1:58">
      <c r="A250" s="3" t="str">
        <f t="shared" si="40"/>
        <v>#comment(above,nsize=[15],size=[30],num=[10])</v>
      </c>
      <c r="B250" s="3" t="s">
        <v>0</v>
      </c>
      <c r="C250" s="3" t="s">
        <v>170</v>
      </c>
      <c r="R250" s="3"/>
      <c r="S250" s="3"/>
      <c r="T250" s="3"/>
      <c r="U250" s="3"/>
      <c r="V250" s="3"/>
      <c r="BF250" s="12" t="s">
        <v>0</v>
      </c>
    </row>
    <row r="251" spans="1:58">
      <c r="A251" s="3" t="str">
        <f t="shared" si="40"/>
        <v>&amp;br;&amp;br;</v>
      </c>
      <c r="B251" s="3" t="s">
        <v>0</v>
      </c>
      <c r="C251" s="3" t="s">
        <v>142</v>
      </c>
      <c r="R251" s="3"/>
      <c r="S251" s="3"/>
      <c r="T251" s="3"/>
      <c r="U251" s="3"/>
      <c r="V251" s="3"/>
      <c r="BF251" s="12" t="s">
        <v>0</v>
      </c>
    </row>
    <row r="252" spans="1:58">
      <c r="A252" s="3" t="str">
        <f t="shared" si="40"/>
        <v/>
      </c>
      <c r="B252" s="3" t="s">
        <v>0</v>
      </c>
      <c r="Q252" s="8"/>
      <c r="R252" s="9"/>
      <c r="S252" s="9"/>
      <c r="T252" s="9"/>
      <c r="U252" s="9"/>
      <c r="V252" s="10"/>
      <c r="W252" s="11">
        <v>20</v>
      </c>
      <c r="X252" s="8"/>
      <c r="Y252" s="29"/>
      <c r="Z252" s="29"/>
      <c r="AA252" s="30"/>
      <c r="BF252" s="12" t="s">
        <v>0</v>
      </c>
    </row>
    <row r="253" spans="1:58">
      <c r="A253" s="3" t="str">
        <f t="shared" si="40"/>
        <v>*0/0</v>
      </c>
      <c r="B253" s="3" t="s">
        <v>0</v>
      </c>
      <c r="C253" s="3" t="str">
        <f>"*"&amp;R253&amp;"/"&amp;T253</f>
        <v>*0/0</v>
      </c>
      <c r="Q253" s="12" t="s">
        <v>9</v>
      </c>
      <c r="R253" s="13">
        <f>INDEX(AJ:AJ,W252+1)</f>
        <v>0</v>
      </c>
      <c r="S253" s="14" t="s">
        <v>10</v>
      </c>
      <c r="T253" s="13">
        <f>INDEX(AK:AK,W252+1)</f>
        <v>0</v>
      </c>
      <c r="U253" s="14"/>
      <c r="V253" s="15"/>
      <c r="W253" s="16"/>
      <c r="X253" s="12"/>
      <c r="Y253" s="31"/>
      <c r="Z253" s="31"/>
      <c r="AA253" s="32"/>
      <c r="BF253" s="12" t="s">
        <v>0</v>
      </c>
    </row>
    <row r="254" spans="1:58">
      <c r="A254" s="3" t="str">
        <f t="shared" si="40"/>
        <v>|LEFT:80|LEFT:100|LEFT:100|LEFT:100|LEFT:100|LEFT:100|c</v>
      </c>
      <c r="B254" s="3" t="s">
        <v>0</v>
      </c>
      <c r="C254" s="3" t="s">
        <v>83</v>
      </c>
      <c r="D254" s="6" t="str">
        <f>$Q$1</f>
        <v>LEFT:80</v>
      </c>
      <c r="E254" s="6" t="s">
        <v>83</v>
      </c>
      <c r="F254" s="6" t="str">
        <f t="shared" ref="F254:J254" si="49">$R$1</f>
        <v>LEFT:100</v>
      </c>
      <c r="G254" s="6" t="s">
        <v>83</v>
      </c>
      <c r="H254" s="6" t="str">
        <f t="shared" si="49"/>
        <v>LEFT:100</v>
      </c>
      <c r="I254" s="6" t="s">
        <v>83</v>
      </c>
      <c r="J254" s="6" t="str">
        <f t="shared" si="49"/>
        <v>LEFT:100</v>
      </c>
      <c r="K254" s="6" t="s">
        <v>83</v>
      </c>
      <c r="L254" s="6" t="str">
        <f>$R$1</f>
        <v>LEFT:100</v>
      </c>
      <c r="M254" s="6" t="s">
        <v>83</v>
      </c>
      <c r="N254" s="6" t="str">
        <f>$R$1</f>
        <v>LEFT:100</v>
      </c>
      <c r="O254" s="3" t="s">
        <v>83</v>
      </c>
      <c r="P254" s="3" t="s">
        <v>84</v>
      </c>
      <c r="Q254" s="17" t="s">
        <v>6</v>
      </c>
      <c r="R254" s="13" t="str">
        <f>INDEX(AF:AF,W252+1)</f>
        <v>緑青</v>
      </c>
      <c r="S254" s="18" t="s">
        <v>7</v>
      </c>
      <c r="T254" s="13">
        <f>INDEX(AG:AG,W252+1)</f>
        <v>0</v>
      </c>
      <c r="U254" s="18" t="s">
        <v>8</v>
      </c>
      <c r="V254" s="13">
        <f>INDEX(AI:AI,W252+1)</f>
        <v>0</v>
      </c>
      <c r="W254" s="19"/>
      <c r="X254" s="13">
        <f>INDEX(AQ:AQ,W252+1)</f>
        <v>0</v>
      </c>
      <c r="Y254" s="31"/>
      <c r="Z254" s="31"/>
      <c r="AA254" s="32"/>
      <c r="BF254" s="12" t="s">
        <v>0</v>
      </c>
    </row>
    <row r="255" spans="1:58">
      <c r="A255" s="3" t="str">
        <f t="shared" si="40"/>
        <v>|色|緑青|レアリティ||マナコスト||</v>
      </c>
      <c r="B255" s="3" t="s">
        <v>0</v>
      </c>
      <c r="C255" s="3" t="s">
        <v>83</v>
      </c>
      <c r="D255" s="7" t="s">
        <v>6</v>
      </c>
      <c r="E255" s="3" t="s">
        <v>83</v>
      </c>
      <c r="F255" s="3" t="str">
        <f>IF(R254=0,"",R254)</f>
        <v>緑青</v>
      </c>
      <c r="G255" s="3" t="s">
        <v>83</v>
      </c>
      <c r="H255" s="7" t="s">
        <v>92</v>
      </c>
      <c r="I255" s="3" t="s">
        <v>83</v>
      </c>
      <c r="J255" s="3" t="str">
        <f>IF(T254=0,"",T254)</f>
        <v/>
      </c>
      <c r="K255" s="3" t="s">
        <v>83</v>
      </c>
      <c r="L255" s="7" t="s">
        <v>93</v>
      </c>
      <c r="M255" s="3" t="s">
        <v>83</v>
      </c>
      <c r="N255" s="3" t="str">
        <f>IF(V254=0,"",V254)</f>
        <v/>
      </c>
      <c r="O255" s="3" t="s">
        <v>83</v>
      </c>
      <c r="Q255" s="12" t="s">
        <v>11</v>
      </c>
      <c r="R255" s="13">
        <f>INDEX(AL:AL,W252+1)</f>
        <v>0</v>
      </c>
      <c r="S255" s="18" t="s">
        <v>94</v>
      </c>
      <c r="T255" s="13">
        <f>INDEX(AN:AN,W252+1)</f>
        <v>0</v>
      </c>
      <c r="U255" s="13">
        <f>INDEX(AO:AO,W252+1)</f>
        <v>0</v>
      </c>
      <c r="V255" s="13">
        <f>INDEX(AP:AP,W252+1)</f>
        <v>0</v>
      </c>
      <c r="W255" s="19"/>
      <c r="X255" s="13" t="str">
        <f>INDEX(AZ:AZ,W252+1)</f>
        <v/>
      </c>
      <c r="Y255" s="13" t="str">
        <f>INDEX(BA:BA,W252+1)</f>
        <v/>
      </c>
      <c r="Z255" s="13" t="str">
        <f>INDEX(BB:BB,W252+1)</f>
        <v/>
      </c>
      <c r="AA255" s="13">
        <f>INDEX(BC:BC,W252+1)</f>
        <v>0</v>
      </c>
      <c r="BF255" s="12" t="s">
        <v>0</v>
      </c>
    </row>
    <row r="256" spans="1:58">
      <c r="A256" s="3" t="str">
        <f t="shared" si="40"/>
        <v>|種別||サブタイプ||||</v>
      </c>
      <c r="B256" s="3" t="s">
        <v>0</v>
      </c>
      <c r="C256" s="3" t="s">
        <v>83</v>
      </c>
      <c r="D256" s="7" t="s">
        <v>11</v>
      </c>
      <c r="E256" s="3" t="s">
        <v>83</v>
      </c>
      <c r="F256" s="3" t="str">
        <f>IF(R255=0,"",R255)</f>
        <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
      </c>
      <c r="S256" s="14"/>
      <c r="T256" s="14"/>
      <c r="U256" s="14"/>
      <c r="V256" s="15"/>
      <c r="W256" s="19"/>
      <c r="X256" s="11"/>
      <c r="Y256" s="11"/>
      <c r="Z256" s="11"/>
      <c r="AA256" s="33"/>
      <c r="BF256" s="12" t="s">
        <v>0</v>
      </c>
    </row>
    <row r="257" spans="1:58">
      <c r="A257" s="3" t="str">
        <f t="shared" si="40"/>
        <v>|テキスト|&gt;|&gt;|&gt;|&gt;||</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
      </c>
      <c r="O257" s="3" t="s">
        <v>83</v>
      </c>
      <c r="Q257" s="17" t="s">
        <v>27</v>
      </c>
      <c r="R257" s="13" t="str">
        <f>INDEX(BE:BE,W252+1)</f>
        <v/>
      </c>
      <c r="S257" s="14" t="s">
        <v>324</v>
      </c>
      <c r="T257" s="13" t="str">
        <f>IF(X257="","",X257&amp;IF(Y257="",""," "&amp;Y257)&amp;IF(Z257="",""," "&amp;Z257)&amp;IF(AA257="",""," "&amp;AA257))</f>
        <v/>
      </c>
      <c r="U257" s="14"/>
      <c r="V257" s="15"/>
      <c r="W257" s="19" t="s">
        <v>116</v>
      </c>
      <c r="X257" s="12" t="str">
        <f t="shared" ref="X257:AA257" si="50">IF(ISERROR(IF(LEN(X256)&gt;1,X256,VLOOKUP(X255,$AC:$AD,2,FALSE))),"",IF(LEN(X256)&gt;1,X256,VLOOKUP(X255,$AC:$AD,2,FALSE)))</f>
        <v/>
      </c>
      <c r="Y257" s="12" t="str">
        <f t="shared" si="50"/>
        <v/>
      </c>
      <c r="Z257" s="12" t="str">
        <f t="shared" si="50"/>
        <v/>
      </c>
      <c r="AA257" s="12" t="str">
        <f t="shared" si="50"/>
        <v> </v>
      </c>
      <c r="BF257" s="12" t="s">
        <v>0</v>
      </c>
    </row>
    <row r="258" spans="1:58">
      <c r="A258" s="3" t="str">
        <f t="shared" si="40"/>
        <v>|英テキスト|&gt;|&gt;|&gt;|&gt;||</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40"/>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40"/>
        <v>&amp;br;&amp;br;</v>
      </c>
      <c r="B260" s="3" t="s">
        <v>0</v>
      </c>
      <c r="C260" s="3" t="s">
        <v>142</v>
      </c>
      <c r="R260" s="3"/>
      <c r="S260" s="3"/>
      <c r="T260" s="3"/>
      <c r="U260" s="3"/>
      <c r="V260" s="3"/>
      <c r="BF260" s="12" t="s">
        <v>0</v>
      </c>
    </row>
    <row r="261" spans="1:58">
      <c r="A261" s="3" t="str">
        <f t="shared" si="40"/>
        <v>#back(text=戻る,left)</v>
      </c>
      <c r="B261" s="3" t="s">
        <v>0</v>
      </c>
      <c r="C261" s="3" t="s">
        <v>151</v>
      </c>
      <c r="R261" s="3"/>
      <c r="S261" s="3"/>
      <c r="T261" s="3"/>
      <c r="U261" s="3"/>
      <c r="V261" s="3"/>
      <c r="BF261" s="12" t="s">
        <v>0</v>
      </c>
    </row>
    <row r="262" spans="1:58">
      <c r="A262" s="3" t="str">
        <f t="shared" ref="A262:A325" si="51">CONCATENATE(C262,D262,E262,F262,G262,H262,I262,J262,K262,L262,M262,N262,O262,P262)</f>
        <v>&amp;br;</v>
      </c>
      <c r="B262" s="3" t="s">
        <v>0</v>
      </c>
      <c r="C262" s="3" t="s">
        <v>161</v>
      </c>
      <c r="R262" s="3"/>
      <c r="S262" s="3"/>
      <c r="T262" s="3"/>
      <c r="U262" s="3"/>
      <c r="V262" s="3"/>
      <c r="BF262" s="12" t="s">
        <v>0</v>
      </c>
    </row>
    <row r="263" spans="1:58">
      <c r="A263" s="3" t="str">
        <f t="shared" si="51"/>
        <v>#comment(above,nsize=[15],size=[30],num=[10])</v>
      </c>
      <c r="B263" s="3" t="s">
        <v>0</v>
      </c>
      <c r="C263" s="3" t="s">
        <v>170</v>
      </c>
      <c r="R263" s="3"/>
      <c r="S263" s="3"/>
      <c r="T263" s="3"/>
      <c r="U263" s="3"/>
      <c r="V263" s="3"/>
      <c r="BF263" s="12" t="s">
        <v>0</v>
      </c>
    </row>
    <row r="264" spans="1:58">
      <c r="A264" s="3" t="str">
        <f t="shared" si="51"/>
        <v>&amp;br;&amp;br;</v>
      </c>
      <c r="B264" s="3" t="s">
        <v>0</v>
      </c>
      <c r="C264" s="3" t="s">
        <v>142</v>
      </c>
      <c r="R264" s="3"/>
      <c r="S264" s="3"/>
      <c r="T264" s="3"/>
      <c r="U264" s="3"/>
      <c r="V264" s="3"/>
      <c r="BF264" s="12" t="s">
        <v>0</v>
      </c>
    </row>
    <row r="265" spans="1:58">
      <c r="A265" s="3" t="str">
        <f t="shared" si="51"/>
        <v/>
      </c>
      <c r="B265" s="3" t="s">
        <v>0</v>
      </c>
      <c r="Q265" s="8"/>
      <c r="R265" s="9"/>
      <c r="S265" s="9"/>
      <c r="T265" s="9"/>
      <c r="U265" s="9"/>
      <c r="V265" s="10"/>
      <c r="W265" s="11">
        <v>21</v>
      </c>
      <c r="X265" s="8"/>
      <c r="Y265" s="29"/>
      <c r="Z265" s="29"/>
      <c r="AA265" s="30"/>
      <c r="BF265" s="12" t="s">
        <v>0</v>
      </c>
    </row>
    <row r="266" spans="1:58">
      <c r="A266" s="3" t="str">
        <f t="shared" si="51"/>
        <v>*0/0</v>
      </c>
      <c r="B266" s="3" t="s">
        <v>0</v>
      </c>
      <c r="C266" s="3" t="str">
        <f>"*"&amp;R266&amp;"/"&amp;T266</f>
        <v>*0/0</v>
      </c>
      <c r="Q266" s="12" t="s">
        <v>9</v>
      </c>
      <c r="R266" s="13">
        <f>INDEX(AJ:AJ,W265+1)</f>
        <v>0</v>
      </c>
      <c r="S266" s="14" t="s">
        <v>10</v>
      </c>
      <c r="T266" s="13">
        <f>INDEX(AK:AK,W265+1)</f>
        <v>0</v>
      </c>
      <c r="U266" s="14"/>
      <c r="V266" s="15"/>
      <c r="W266" s="16"/>
      <c r="X266" s="12"/>
      <c r="Y266" s="31"/>
      <c r="Z266" s="31"/>
      <c r="AA266" s="32"/>
      <c r="AC266" s="31"/>
      <c r="AD266" s="31"/>
      <c r="BF266" s="12" t="s">
        <v>0</v>
      </c>
    </row>
    <row r="267" spans="1:58">
      <c r="A267" s="3" t="str">
        <f t="shared" si="51"/>
        <v>|LEFT:80|LEFT:100|LEFT:100|LEFT:100|LEFT:100|LEFT:100|c</v>
      </c>
      <c r="B267" s="3" t="s">
        <v>0</v>
      </c>
      <c r="C267" s="3" t="s">
        <v>83</v>
      </c>
      <c r="D267" s="6" t="str">
        <f>$Q$1</f>
        <v>LEFT:80</v>
      </c>
      <c r="E267" s="6" t="s">
        <v>83</v>
      </c>
      <c r="F267" s="6" t="str">
        <f t="shared" ref="F267:J267" si="52">$R$1</f>
        <v>LEFT:100</v>
      </c>
      <c r="G267" s="6" t="s">
        <v>83</v>
      </c>
      <c r="H267" s="6" t="str">
        <f t="shared" si="52"/>
        <v>LEFT:100</v>
      </c>
      <c r="I267" s="6" t="s">
        <v>83</v>
      </c>
      <c r="J267" s="6" t="str">
        <f t="shared" si="52"/>
        <v>LEFT:100</v>
      </c>
      <c r="K267" s="6" t="s">
        <v>83</v>
      </c>
      <c r="L267" s="6" t="str">
        <f>$R$1</f>
        <v>LEFT:100</v>
      </c>
      <c r="M267" s="6" t="s">
        <v>83</v>
      </c>
      <c r="N267" s="6" t="str">
        <f>$R$1</f>
        <v>LEFT:100</v>
      </c>
      <c r="O267" s="3" t="s">
        <v>83</v>
      </c>
      <c r="P267" s="3" t="s">
        <v>84</v>
      </c>
      <c r="Q267" s="17" t="s">
        <v>6</v>
      </c>
      <c r="R267" s="13" t="str">
        <f>INDEX(AF:AF,W265+1)</f>
        <v>緑青</v>
      </c>
      <c r="S267" s="18" t="s">
        <v>7</v>
      </c>
      <c r="T267" s="13">
        <f>INDEX(AG:AG,W265+1)</f>
        <v>0</v>
      </c>
      <c r="U267" s="18" t="s">
        <v>8</v>
      </c>
      <c r="V267" s="13">
        <f>INDEX(AI:AI,W265+1)</f>
        <v>0</v>
      </c>
      <c r="W267" s="19"/>
      <c r="X267" s="13">
        <f>INDEX(AQ:AQ,W265+1)</f>
        <v>0</v>
      </c>
      <c r="Y267" s="31"/>
      <c r="Z267" s="31"/>
      <c r="AA267" s="32"/>
      <c r="AC267" s="14"/>
      <c r="AD267" s="14"/>
      <c r="BF267" s="12" t="s">
        <v>0</v>
      </c>
    </row>
    <row r="268" spans="1:58">
      <c r="A268" s="3" t="str">
        <f t="shared" si="51"/>
        <v>|色|緑青|レアリティ||マナコスト||</v>
      </c>
      <c r="B268" s="3" t="s">
        <v>0</v>
      </c>
      <c r="C268" s="3" t="s">
        <v>83</v>
      </c>
      <c r="D268" s="7" t="s">
        <v>6</v>
      </c>
      <c r="E268" s="3" t="s">
        <v>83</v>
      </c>
      <c r="F268" s="3" t="str">
        <f>IF(R267=0,"",R267)</f>
        <v>緑青</v>
      </c>
      <c r="G268" s="3" t="s">
        <v>83</v>
      </c>
      <c r="H268" s="7" t="s">
        <v>92</v>
      </c>
      <c r="I268" s="3" t="s">
        <v>83</v>
      </c>
      <c r="J268" s="3" t="str">
        <f>IF(T267=0,"",T267)</f>
        <v/>
      </c>
      <c r="K268" s="3" t="s">
        <v>83</v>
      </c>
      <c r="L268" s="7" t="s">
        <v>93</v>
      </c>
      <c r="M268" s="3" t="s">
        <v>83</v>
      </c>
      <c r="N268" s="3" t="str">
        <f>IF(V267=0,"",V267)</f>
        <v/>
      </c>
      <c r="O268" s="3" t="s">
        <v>83</v>
      </c>
      <c r="Q268" s="12" t="s">
        <v>11</v>
      </c>
      <c r="R268" s="13">
        <f>INDEX(AL:AL,W265+1)</f>
        <v>0</v>
      </c>
      <c r="S268" s="18" t="s">
        <v>94</v>
      </c>
      <c r="T268" s="13">
        <f>INDEX(AN:AN,W265+1)</f>
        <v>0</v>
      </c>
      <c r="U268" s="13">
        <f>INDEX(AO:AO,W265+1)</f>
        <v>0</v>
      </c>
      <c r="V268" s="13">
        <f>INDEX(AP:AP,W265+1)</f>
        <v>0</v>
      </c>
      <c r="W268" s="19"/>
      <c r="X268" s="13" t="str">
        <f>INDEX(AZ:AZ,W265+1)</f>
        <v/>
      </c>
      <c r="Y268" s="13" t="str">
        <f>INDEX(BA:BA,W265+1)</f>
        <v/>
      </c>
      <c r="Z268" s="13" t="str">
        <f>INDEX(BB:BB,W265+1)</f>
        <v/>
      </c>
      <c r="AA268" s="13">
        <f>INDEX(BC:BC,W265+1)</f>
        <v>0</v>
      </c>
      <c r="AC268" s="31"/>
      <c r="AD268" s="31"/>
      <c r="BF268" s="12" t="s">
        <v>0</v>
      </c>
    </row>
    <row r="269" spans="1:58">
      <c r="A269" s="3" t="str">
        <f t="shared" si="51"/>
        <v>|種別||サブタイプ||||</v>
      </c>
      <c r="B269" s="3" t="s">
        <v>0</v>
      </c>
      <c r="C269" s="3" t="s">
        <v>83</v>
      </c>
      <c r="D269" s="7" t="s">
        <v>11</v>
      </c>
      <c r="E269" s="3" t="s">
        <v>83</v>
      </c>
      <c r="F269" s="3" t="str">
        <f>IF(R268=0,"",R268)</f>
        <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
      </c>
      <c r="S269" s="14"/>
      <c r="T269" s="14"/>
      <c r="U269" s="14"/>
      <c r="V269" s="15"/>
      <c r="W269" s="19"/>
      <c r="X269" s="11"/>
      <c r="Y269" s="11"/>
      <c r="Z269" s="11"/>
      <c r="AA269" s="33"/>
      <c r="AC269" s="31"/>
      <c r="AD269" s="31"/>
      <c r="BF269" s="12" t="s">
        <v>0</v>
      </c>
    </row>
    <row r="270" spans="1:58">
      <c r="A270" s="3" t="str">
        <f t="shared" si="51"/>
        <v>|テキスト|&gt;|&gt;|&gt;|&gt;||</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
      </c>
      <c r="O270" s="3" t="s">
        <v>83</v>
      </c>
      <c r="Q270" s="17" t="s">
        <v>27</v>
      </c>
      <c r="R270" s="13" t="str">
        <f>INDEX(BE:BE,W265+1)</f>
        <v/>
      </c>
      <c r="S270" s="14" t="s">
        <v>324</v>
      </c>
      <c r="T270" s="13" t="str">
        <f>IF(X270="","",X270&amp;IF(Y270="",""," "&amp;Y270)&amp;IF(Z270="",""," "&amp;Z270)&amp;IF(AA270="",""," "&amp;AA270))</f>
        <v/>
      </c>
      <c r="U270" s="14"/>
      <c r="V270" s="15"/>
      <c r="W270" s="19" t="s">
        <v>116</v>
      </c>
      <c r="X270" s="12" t="str">
        <f t="shared" ref="X270:AA270" si="53">IF(ISERROR(IF(LEN(X269)&gt;1,X269,VLOOKUP(X268,$AC:$AD,2,FALSE))),"",IF(LEN(X269)&gt;1,X269,VLOOKUP(X268,$AC:$AD,2,FALSE)))</f>
        <v/>
      </c>
      <c r="Y270" s="12" t="str">
        <f t="shared" si="53"/>
        <v/>
      </c>
      <c r="Z270" s="12" t="str">
        <f t="shared" si="53"/>
        <v/>
      </c>
      <c r="AA270" s="12" t="str">
        <f t="shared" si="53"/>
        <v> </v>
      </c>
      <c r="AC270" s="31"/>
      <c r="AD270" s="31"/>
      <c r="BF270" s="12" t="s">
        <v>0</v>
      </c>
    </row>
    <row r="271" spans="1:58">
      <c r="A271" s="3" t="str">
        <f t="shared" si="51"/>
        <v>|英テキスト|&gt;|&gt;|&gt;|&gt;||</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51"/>
        <v>|PT|&gt;||シールド数|&gt;||</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51"/>
        <v>&amp;br;&amp;br;</v>
      </c>
      <c r="B273" s="3" t="s">
        <v>0</v>
      </c>
      <c r="C273" s="3" t="s">
        <v>142</v>
      </c>
      <c r="R273" s="3"/>
      <c r="S273" s="3"/>
      <c r="T273" s="3"/>
      <c r="U273" s="3"/>
      <c r="V273" s="3"/>
      <c r="BF273" s="12" t="s">
        <v>0</v>
      </c>
    </row>
    <row r="274" spans="1:58">
      <c r="A274" s="3" t="str">
        <f t="shared" si="51"/>
        <v>#back(text=戻る,left)</v>
      </c>
      <c r="B274" s="3" t="s">
        <v>0</v>
      </c>
      <c r="C274" s="3" t="s">
        <v>151</v>
      </c>
      <c r="R274" s="3"/>
      <c r="S274" s="3"/>
      <c r="T274" s="3"/>
      <c r="U274" s="3"/>
      <c r="V274" s="3"/>
      <c r="BF274" s="12" t="s">
        <v>0</v>
      </c>
    </row>
    <row r="275" spans="1:58">
      <c r="A275" s="3" t="str">
        <f t="shared" si="51"/>
        <v>&amp;br;</v>
      </c>
      <c r="B275" s="3" t="s">
        <v>0</v>
      </c>
      <c r="C275" s="3" t="s">
        <v>161</v>
      </c>
      <c r="R275" s="3"/>
      <c r="S275" s="3"/>
      <c r="T275" s="3"/>
      <c r="U275" s="3"/>
      <c r="V275" s="3"/>
      <c r="BF275" s="12" t="s">
        <v>0</v>
      </c>
    </row>
    <row r="276" spans="1:58">
      <c r="A276" s="3" t="str">
        <f t="shared" si="51"/>
        <v>#comment(above,nsize=[15],size=[30],num=[10])</v>
      </c>
      <c r="B276" s="3" t="s">
        <v>0</v>
      </c>
      <c r="C276" s="3" t="s">
        <v>170</v>
      </c>
      <c r="R276" s="3"/>
      <c r="S276" s="3"/>
      <c r="T276" s="3"/>
      <c r="U276" s="3"/>
      <c r="V276" s="3"/>
      <c r="BF276" s="12" t="s">
        <v>0</v>
      </c>
    </row>
    <row r="277" spans="1:58">
      <c r="A277" s="3" t="str">
        <f t="shared" si="51"/>
        <v>&amp;br;&amp;br;</v>
      </c>
      <c r="B277" s="3" t="s">
        <v>0</v>
      </c>
      <c r="C277" s="3" t="s">
        <v>142</v>
      </c>
      <c r="R277" s="3"/>
      <c r="S277" s="3"/>
      <c r="T277" s="3"/>
      <c r="U277" s="3"/>
      <c r="V277" s="3"/>
      <c r="AC277" s="31"/>
      <c r="AD277" s="31"/>
      <c r="BF277" s="12" t="s">
        <v>0</v>
      </c>
    </row>
    <row r="278" spans="1:58">
      <c r="A278" s="3" t="str">
        <f t="shared" si="51"/>
        <v/>
      </c>
      <c r="B278" s="3" t="s">
        <v>0</v>
      </c>
      <c r="Q278" s="8"/>
      <c r="R278" s="9"/>
      <c r="S278" s="9"/>
      <c r="T278" s="9"/>
      <c r="U278" s="9"/>
      <c r="V278" s="10"/>
      <c r="W278" s="11">
        <v>22</v>
      </c>
      <c r="X278" s="8"/>
      <c r="Y278" s="29"/>
      <c r="Z278" s="29"/>
      <c r="AA278" s="30"/>
      <c r="AC278" s="31"/>
      <c r="AD278" s="31"/>
      <c r="BF278" s="12" t="s">
        <v>0</v>
      </c>
    </row>
    <row r="279" spans="1:58">
      <c r="A279" s="3" t="str">
        <f t="shared" si="51"/>
        <v>*0/0</v>
      </c>
      <c r="B279" s="3" t="s">
        <v>0</v>
      </c>
      <c r="C279" s="3" t="str">
        <f>"*"&amp;R279&amp;"/"&amp;T279</f>
        <v>*0/0</v>
      </c>
      <c r="Q279" s="12" t="s">
        <v>9</v>
      </c>
      <c r="R279" s="13">
        <f>INDEX(AJ:AJ,W278+1)</f>
        <v>0</v>
      </c>
      <c r="S279" s="14" t="s">
        <v>10</v>
      </c>
      <c r="T279" s="13">
        <f>INDEX(AK:AK,W278+1)</f>
        <v>0</v>
      </c>
      <c r="U279" s="14"/>
      <c r="V279" s="15"/>
      <c r="W279" s="16"/>
      <c r="X279" s="12"/>
      <c r="Y279" s="31"/>
      <c r="Z279" s="31"/>
      <c r="AA279" s="32"/>
      <c r="AC279" s="31"/>
      <c r="AD279" s="31"/>
      <c r="BF279" s="12" t="s">
        <v>0</v>
      </c>
    </row>
    <row r="280" spans="1:58">
      <c r="A280" s="3" t="str">
        <f t="shared" si="51"/>
        <v>|LEFT:80|LEFT:100|LEFT:100|LEFT:100|LEFT:100|LEFT:100|c</v>
      </c>
      <c r="B280" s="3" t="s">
        <v>0</v>
      </c>
      <c r="C280" s="3" t="s">
        <v>83</v>
      </c>
      <c r="D280" s="6" t="str">
        <f>$Q$1</f>
        <v>LEFT:80</v>
      </c>
      <c r="E280" s="6" t="s">
        <v>83</v>
      </c>
      <c r="F280" s="6" t="str">
        <f t="shared" ref="F280:J280" si="54">$R$1</f>
        <v>LEFT:100</v>
      </c>
      <c r="G280" s="6" t="s">
        <v>83</v>
      </c>
      <c r="H280" s="6" t="str">
        <f t="shared" si="54"/>
        <v>LEFT:100</v>
      </c>
      <c r="I280" s="6" t="s">
        <v>83</v>
      </c>
      <c r="J280" s="6" t="str">
        <f t="shared" si="54"/>
        <v>LEFT:100</v>
      </c>
      <c r="K280" s="6" t="s">
        <v>83</v>
      </c>
      <c r="L280" s="6" t="str">
        <f>$R$1</f>
        <v>LEFT:100</v>
      </c>
      <c r="M280" s="6" t="s">
        <v>83</v>
      </c>
      <c r="N280" s="6" t="str">
        <f>$R$1</f>
        <v>LEFT:100</v>
      </c>
      <c r="O280" s="3" t="s">
        <v>83</v>
      </c>
      <c r="P280" s="3" t="s">
        <v>84</v>
      </c>
      <c r="Q280" s="17" t="s">
        <v>6</v>
      </c>
      <c r="R280" s="13" t="str">
        <f>INDEX(AF:AF,W278+1)</f>
        <v>緑青</v>
      </c>
      <c r="S280" s="18" t="s">
        <v>7</v>
      </c>
      <c r="T280" s="13">
        <f>INDEX(AG:AG,W278+1)</f>
        <v>0</v>
      </c>
      <c r="U280" s="18" t="s">
        <v>8</v>
      </c>
      <c r="V280" s="13">
        <f>INDEX(AI:AI,W278+1)</f>
        <v>0</v>
      </c>
      <c r="W280" s="19"/>
      <c r="X280" s="13">
        <f>INDEX(AQ:AQ,W278+1)</f>
        <v>0</v>
      </c>
      <c r="Y280" s="31"/>
      <c r="Z280" s="31"/>
      <c r="AA280" s="32"/>
      <c r="AC280" s="14"/>
      <c r="AD280" s="14"/>
      <c r="BF280" s="12" t="s">
        <v>0</v>
      </c>
    </row>
    <row r="281" spans="1:58">
      <c r="A281" s="3" t="str">
        <f t="shared" si="51"/>
        <v>|色|緑青|レアリティ||マナコスト||</v>
      </c>
      <c r="B281" s="3" t="s">
        <v>0</v>
      </c>
      <c r="C281" s="3" t="s">
        <v>83</v>
      </c>
      <c r="D281" s="7" t="s">
        <v>6</v>
      </c>
      <c r="E281" s="3" t="s">
        <v>83</v>
      </c>
      <c r="F281" s="3" t="str">
        <f>IF(R280=0,"",R280)</f>
        <v>緑青</v>
      </c>
      <c r="G281" s="3" t="s">
        <v>83</v>
      </c>
      <c r="H281" s="7" t="s">
        <v>92</v>
      </c>
      <c r="I281" s="3" t="s">
        <v>83</v>
      </c>
      <c r="J281" s="3" t="str">
        <f>IF(T280=0,"",T280)</f>
        <v/>
      </c>
      <c r="K281" s="3" t="s">
        <v>83</v>
      </c>
      <c r="L281" s="7" t="s">
        <v>93</v>
      </c>
      <c r="M281" s="3" t="s">
        <v>83</v>
      </c>
      <c r="N281" s="3" t="str">
        <f>IF(V280=0,"",V280)</f>
        <v/>
      </c>
      <c r="O281" s="3" t="s">
        <v>83</v>
      </c>
      <c r="Q281" s="12" t="s">
        <v>11</v>
      </c>
      <c r="R281" s="13">
        <f>INDEX(AL:AL,W278+1)</f>
        <v>0</v>
      </c>
      <c r="S281" s="18" t="s">
        <v>94</v>
      </c>
      <c r="T281" s="13">
        <f>INDEX(AN:AN,W278+1)</f>
        <v>0</v>
      </c>
      <c r="U281" s="13">
        <f>INDEX(AO:AO,W278+1)</f>
        <v>0</v>
      </c>
      <c r="V281" s="13">
        <f>INDEX(AP:AP,W278+1)</f>
        <v>0</v>
      </c>
      <c r="W281" s="19"/>
      <c r="X281" s="13" t="str">
        <f>INDEX(AZ:AZ,W278+1)</f>
        <v/>
      </c>
      <c r="Y281" s="13" t="str">
        <f>INDEX(BA:BA,W278+1)</f>
        <v/>
      </c>
      <c r="Z281" s="13" t="str">
        <f>INDEX(BB:BB,W278+1)</f>
        <v/>
      </c>
      <c r="AA281" s="13">
        <f>INDEX(BC:BC,W278+1)</f>
        <v>0</v>
      </c>
      <c r="AC281" s="31"/>
      <c r="AD281" s="31"/>
      <c r="BF281" s="12" t="s">
        <v>0</v>
      </c>
    </row>
    <row r="282" spans="1:58">
      <c r="A282" s="3" t="str">
        <f t="shared" si="51"/>
        <v>|種別||サブタイプ||||</v>
      </c>
      <c r="B282" s="3" t="s">
        <v>0</v>
      </c>
      <c r="C282" s="3" t="s">
        <v>83</v>
      </c>
      <c r="D282" s="7" t="s">
        <v>11</v>
      </c>
      <c r="E282" s="3" t="s">
        <v>83</v>
      </c>
      <c r="F282" s="3" t="str">
        <f>IF(R281=0,"",R281)</f>
        <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
      </c>
      <c r="S282" s="14"/>
      <c r="T282" s="14"/>
      <c r="U282" s="14"/>
      <c r="V282" s="15"/>
      <c r="W282" s="19"/>
      <c r="X282" s="11"/>
      <c r="Y282" s="11"/>
      <c r="Z282" s="11"/>
      <c r="AA282" s="33"/>
      <c r="AC282" s="31"/>
      <c r="AD282" s="31"/>
      <c r="BF282" s="12" t="s">
        <v>0</v>
      </c>
    </row>
    <row r="283" spans="1:58">
      <c r="A283" s="3" t="str">
        <f t="shared" si="51"/>
        <v>|テキスト|&gt;|&gt;|&gt;|&gt;||</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
      </c>
      <c r="O283" s="3" t="s">
        <v>83</v>
      </c>
      <c r="Q283" s="17" t="s">
        <v>27</v>
      </c>
      <c r="R283" s="13" t="str">
        <f>INDEX(BE:BE,W278+1)</f>
        <v/>
      </c>
      <c r="S283" s="14" t="s">
        <v>324</v>
      </c>
      <c r="T283" s="13" t="str">
        <f>IF(X283="","",X283&amp;IF(Y283="",""," "&amp;Y283)&amp;IF(Z283="",""," "&amp;Z283)&amp;IF(AA283="",""," "&amp;AA283))</f>
        <v/>
      </c>
      <c r="U283" s="14"/>
      <c r="V283" s="15"/>
      <c r="W283" s="19" t="s">
        <v>116</v>
      </c>
      <c r="X283" s="12" t="str">
        <f t="shared" ref="X283:AA283" si="55">IF(ISERROR(IF(LEN(X282)&gt;1,X282,VLOOKUP(X281,$AC:$AD,2,FALSE))),"",IF(LEN(X282)&gt;1,X282,VLOOKUP(X281,$AC:$AD,2,FALSE)))</f>
        <v/>
      </c>
      <c r="Y283" s="12" t="str">
        <f t="shared" si="55"/>
        <v/>
      </c>
      <c r="Z283" s="12" t="str">
        <f t="shared" si="55"/>
        <v/>
      </c>
      <c r="AA283" s="12" t="str">
        <f t="shared" si="55"/>
        <v> </v>
      </c>
      <c r="AC283" s="31"/>
      <c r="AD283" s="31"/>
      <c r="BF283" s="12" t="s">
        <v>0</v>
      </c>
    </row>
    <row r="284" spans="1:58">
      <c r="A284" s="3" t="str">
        <f t="shared" si="51"/>
        <v>|英テキスト|&gt;|&gt;|&gt;|&gt;||</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51"/>
        <v>|PT|&gt;||シールド数|&gt;||</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51"/>
        <v>&amp;br;&amp;br;</v>
      </c>
      <c r="B286" s="3" t="s">
        <v>0</v>
      </c>
      <c r="C286" s="3" t="s">
        <v>142</v>
      </c>
      <c r="R286" s="3"/>
      <c r="S286" s="3"/>
      <c r="T286" s="3"/>
      <c r="U286" s="3"/>
      <c r="V286" s="3"/>
      <c r="BF286" s="12" t="s">
        <v>0</v>
      </c>
    </row>
    <row r="287" spans="1:58">
      <c r="A287" s="3" t="str">
        <f t="shared" si="51"/>
        <v>#back(text=戻る,left)</v>
      </c>
      <c r="B287" s="3" t="s">
        <v>0</v>
      </c>
      <c r="C287" s="3" t="s">
        <v>151</v>
      </c>
      <c r="R287" s="3"/>
      <c r="S287" s="3"/>
      <c r="T287" s="3"/>
      <c r="U287" s="3"/>
      <c r="V287" s="3"/>
      <c r="BF287" s="12" t="s">
        <v>0</v>
      </c>
    </row>
    <row r="288" spans="1:58">
      <c r="A288" s="3" t="str">
        <f t="shared" si="51"/>
        <v>&amp;br;</v>
      </c>
      <c r="B288" s="3" t="s">
        <v>0</v>
      </c>
      <c r="C288" s="3" t="s">
        <v>161</v>
      </c>
      <c r="R288" s="3"/>
      <c r="S288" s="3"/>
      <c r="T288" s="3"/>
      <c r="U288" s="3"/>
      <c r="V288" s="3"/>
      <c r="BF288" s="12" t="s">
        <v>0</v>
      </c>
    </row>
    <row r="289" spans="1:58">
      <c r="A289" s="3" t="str">
        <f t="shared" si="51"/>
        <v>#comment(above,nsize=[15],size=[30],num=[10])</v>
      </c>
      <c r="B289" s="3" t="s">
        <v>0</v>
      </c>
      <c r="C289" s="3" t="s">
        <v>170</v>
      </c>
      <c r="R289" s="3"/>
      <c r="S289" s="3"/>
      <c r="T289" s="3"/>
      <c r="U289" s="3"/>
      <c r="V289" s="3"/>
      <c r="BF289" s="12" t="s">
        <v>0</v>
      </c>
    </row>
    <row r="290" spans="1:58">
      <c r="A290" s="3" t="str">
        <f t="shared" si="51"/>
        <v>&amp;br;&amp;br;</v>
      </c>
      <c r="B290" s="3" t="s">
        <v>0</v>
      </c>
      <c r="C290" s="3" t="s">
        <v>142</v>
      </c>
      <c r="R290" s="3"/>
      <c r="S290" s="3"/>
      <c r="T290" s="3"/>
      <c r="U290" s="3"/>
      <c r="V290" s="3"/>
      <c r="AC290" s="31"/>
      <c r="AD290" s="31"/>
      <c r="BF290" s="12" t="s">
        <v>0</v>
      </c>
    </row>
    <row r="291" spans="1:58">
      <c r="A291" s="3" t="str">
        <f t="shared" si="51"/>
        <v/>
      </c>
      <c r="B291" s="3" t="s">
        <v>0</v>
      </c>
      <c r="Q291" s="8"/>
      <c r="R291" s="9"/>
      <c r="S291" s="9"/>
      <c r="T291" s="9"/>
      <c r="U291" s="9"/>
      <c r="V291" s="10"/>
      <c r="W291" s="11">
        <v>23</v>
      </c>
      <c r="X291" s="8"/>
      <c r="Y291" s="29"/>
      <c r="Z291" s="29"/>
      <c r="AA291" s="30"/>
      <c r="AC291" s="31"/>
      <c r="AD291" s="31"/>
      <c r="BF291" s="12" t="s">
        <v>0</v>
      </c>
    </row>
    <row r="292" spans="1:58">
      <c r="A292" s="3" t="str">
        <f t="shared" si="51"/>
        <v>*0/0</v>
      </c>
      <c r="B292" s="3" t="s">
        <v>0</v>
      </c>
      <c r="C292" s="3" t="str">
        <f>"*"&amp;R292&amp;"/"&amp;T292</f>
        <v>*0/0</v>
      </c>
      <c r="Q292" s="12" t="s">
        <v>9</v>
      </c>
      <c r="R292" s="13">
        <f>INDEX(AJ:AJ,W291+1)</f>
        <v>0</v>
      </c>
      <c r="S292" s="14" t="s">
        <v>10</v>
      </c>
      <c r="T292" s="13">
        <f>INDEX(AK:AK,W291+1)</f>
        <v>0</v>
      </c>
      <c r="U292" s="14"/>
      <c r="V292" s="15"/>
      <c r="W292" s="16"/>
      <c r="X292" s="12"/>
      <c r="Y292" s="31"/>
      <c r="Z292" s="31"/>
      <c r="AA292" s="32"/>
      <c r="AC292" s="31"/>
      <c r="AD292" s="31"/>
      <c r="BF292" s="12" t="s">
        <v>0</v>
      </c>
    </row>
    <row r="293" spans="1:58">
      <c r="A293" s="3" t="str">
        <f t="shared" si="51"/>
        <v>|LEFT:80|LEFT:100|LEFT:100|LEFT:100|LEFT:100|LEFT:100|c</v>
      </c>
      <c r="B293" s="3" t="s">
        <v>0</v>
      </c>
      <c r="C293" s="3" t="s">
        <v>83</v>
      </c>
      <c r="D293" s="6" t="str">
        <f>$Q$1</f>
        <v>LEFT:80</v>
      </c>
      <c r="E293" s="6" t="s">
        <v>83</v>
      </c>
      <c r="F293" s="6" t="str">
        <f t="shared" ref="F293:J293" si="56">$R$1</f>
        <v>LEFT:100</v>
      </c>
      <c r="G293" s="6" t="s">
        <v>83</v>
      </c>
      <c r="H293" s="6" t="str">
        <f t="shared" si="56"/>
        <v>LEFT:100</v>
      </c>
      <c r="I293" s="6" t="s">
        <v>83</v>
      </c>
      <c r="J293" s="6" t="str">
        <f t="shared" si="56"/>
        <v>LEFT:100</v>
      </c>
      <c r="K293" s="6" t="s">
        <v>83</v>
      </c>
      <c r="L293" s="6" t="str">
        <f>$R$1</f>
        <v>LEFT:100</v>
      </c>
      <c r="M293" s="6" t="s">
        <v>83</v>
      </c>
      <c r="N293" s="6" t="str">
        <f>$R$1</f>
        <v>LEFT:100</v>
      </c>
      <c r="O293" s="3" t="s">
        <v>83</v>
      </c>
      <c r="P293" s="3" t="s">
        <v>84</v>
      </c>
      <c r="Q293" s="17" t="s">
        <v>6</v>
      </c>
      <c r="R293" s="13" t="str">
        <f>INDEX(AF:AF,W291+1)</f>
        <v>緑青</v>
      </c>
      <c r="S293" s="18" t="s">
        <v>7</v>
      </c>
      <c r="T293" s="13">
        <f>INDEX(AG:AG,W291+1)</f>
        <v>0</v>
      </c>
      <c r="U293" s="18" t="s">
        <v>8</v>
      </c>
      <c r="V293" s="13">
        <f>INDEX(AI:AI,W291+1)</f>
        <v>0</v>
      </c>
      <c r="W293" s="19"/>
      <c r="X293" s="13">
        <f>INDEX(AQ:AQ,W291+1)</f>
        <v>0</v>
      </c>
      <c r="Y293" s="31"/>
      <c r="Z293" s="31"/>
      <c r="AA293" s="32"/>
      <c r="AC293" s="14"/>
      <c r="AD293" s="14"/>
      <c r="BF293" s="12" t="s">
        <v>0</v>
      </c>
    </row>
    <row r="294" spans="1:58">
      <c r="A294" s="3" t="str">
        <f t="shared" si="51"/>
        <v>|色|緑青|レアリティ||マナコスト||</v>
      </c>
      <c r="B294" s="3" t="s">
        <v>0</v>
      </c>
      <c r="C294" s="3" t="s">
        <v>83</v>
      </c>
      <c r="D294" s="7" t="s">
        <v>6</v>
      </c>
      <c r="E294" s="3" t="s">
        <v>83</v>
      </c>
      <c r="F294" s="3" t="str">
        <f>IF(R293=0,"",R293)</f>
        <v>緑青</v>
      </c>
      <c r="G294" s="3" t="s">
        <v>83</v>
      </c>
      <c r="H294" s="7" t="s">
        <v>92</v>
      </c>
      <c r="I294" s="3" t="s">
        <v>83</v>
      </c>
      <c r="J294" s="3" t="str">
        <f>IF(T293=0,"",T293)</f>
        <v/>
      </c>
      <c r="K294" s="3" t="s">
        <v>83</v>
      </c>
      <c r="L294" s="7" t="s">
        <v>93</v>
      </c>
      <c r="M294" s="3" t="s">
        <v>83</v>
      </c>
      <c r="N294" s="3" t="str">
        <f>IF(V293=0,"",V293)</f>
        <v/>
      </c>
      <c r="O294" s="3" t="s">
        <v>83</v>
      </c>
      <c r="Q294" s="12" t="s">
        <v>11</v>
      </c>
      <c r="R294" s="13">
        <f>INDEX(AL:AL,W291+1)</f>
        <v>0</v>
      </c>
      <c r="S294" s="18" t="s">
        <v>94</v>
      </c>
      <c r="T294" s="13">
        <f>INDEX(AN:AN,W291+1)</f>
        <v>0</v>
      </c>
      <c r="U294" s="13">
        <f>INDEX(AO:AO,W291+1)</f>
        <v>0</v>
      </c>
      <c r="V294" s="13">
        <f>INDEX(AP:AP,W291+1)</f>
        <v>0</v>
      </c>
      <c r="W294" s="19"/>
      <c r="X294" s="13" t="str">
        <f>INDEX(AZ:AZ,W291+1)</f>
        <v/>
      </c>
      <c r="Y294" s="13" t="str">
        <f>INDEX(BA:BA,W291+1)</f>
        <v/>
      </c>
      <c r="Z294" s="13" t="str">
        <f>INDEX(BB:BB,W291+1)</f>
        <v/>
      </c>
      <c r="AA294" s="13">
        <f>INDEX(BC:BC,W291+1)</f>
        <v>0</v>
      </c>
      <c r="AC294" s="31"/>
      <c r="AD294" s="31"/>
      <c r="BF294" s="12" t="s">
        <v>0</v>
      </c>
    </row>
    <row r="295" spans="1:58">
      <c r="A295" s="3" t="str">
        <f t="shared" si="51"/>
        <v>|種別||サブタイプ||||</v>
      </c>
      <c r="B295" s="3" t="s">
        <v>0</v>
      </c>
      <c r="C295" s="3" t="s">
        <v>83</v>
      </c>
      <c r="D295" s="7" t="s">
        <v>11</v>
      </c>
      <c r="E295" s="3" t="s">
        <v>83</v>
      </c>
      <c r="F295" s="3" t="str">
        <f>IF(R294=0,"",R294)</f>
        <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
      </c>
      <c r="S295" s="14"/>
      <c r="T295" s="14"/>
      <c r="U295" s="14"/>
      <c r="V295" s="15"/>
      <c r="W295" s="19"/>
      <c r="X295" s="11"/>
      <c r="Y295" s="11"/>
      <c r="Z295" s="11"/>
      <c r="AA295" s="33"/>
      <c r="AC295" s="31"/>
      <c r="AD295" s="31"/>
      <c r="BF295" s="12" t="s">
        <v>0</v>
      </c>
    </row>
    <row r="296" spans="1:58">
      <c r="A296" s="3" t="str">
        <f t="shared" si="51"/>
        <v>|テキスト|&gt;|&gt;|&gt;|&gt;||</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
      </c>
      <c r="O296" s="3" t="s">
        <v>83</v>
      </c>
      <c r="Q296" s="17" t="s">
        <v>27</v>
      </c>
      <c r="R296" s="13" t="str">
        <f>INDEX(BE:BE,W291+1)</f>
        <v/>
      </c>
      <c r="S296" s="14" t="s">
        <v>324</v>
      </c>
      <c r="T296" s="13" t="str">
        <f>IF(X296="","",X296&amp;IF(Y296="",""," "&amp;Y296)&amp;IF(Z296="",""," "&amp;Z296)&amp;IF(AA296="",""," "&amp;AA296))</f>
        <v/>
      </c>
      <c r="U296" s="14"/>
      <c r="V296" s="15"/>
      <c r="W296" s="19" t="s">
        <v>116</v>
      </c>
      <c r="X296" s="12" t="str">
        <f t="shared" ref="X296:AA296" si="57">IF(ISERROR(IF(LEN(X295)&gt;1,X295,VLOOKUP(X294,$AC:$AD,2,FALSE))),"",IF(LEN(X295)&gt;1,X295,VLOOKUP(X294,$AC:$AD,2,FALSE)))</f>
        <v/>
      </c>
      <c r="Y296" s="12" t="str">
        <f t="shared" si="57"/>
        <v/>
      </c>
      <c r="Z296" s="12" t="str">
        <f t="shared" si="57"/>
        <v/>
      </c>
      <c r="AA296" s="12" t="str">
        <f t="shared" si="57"/>
        <v> </v>
      </c>
      <c r="AC296" s="31"/>
      <c r="AD296" s="31"/>
      <c r="BF296" s="12" t="s">
        <v>0</v>
      </c>
    </row>
    <row r="297" spans="1:58">
      <c r="A297" s="3" t="str">
        <f t="shared" si="51"/>
        <v>|英テキスト|&gt;|&gt;|&gt;|&gt;||</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51"/>
        <v>|PT|&gt;||シールド数|&gt;||</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51"/>
        <v>&amp;br;&amp;br;</v>
      </c>
      <c r="B299" s="3" t="s">
        <v>0</v>
      </c>
      <c r="C299" s="3" t="s">
        <v>142</v>
      </c>
      <c r="R299" s="3"/>
      <c r="S299" s="3"/>
      <c r="T299" s="3"/>
      <c r="U299" s="3"/>
      <c r="V299" s="3"/>
      <c r="BF299" s="12" t="s">
        <v>0</v>
      </c>
    </row>
    <row r="300" spans="1:58">
      <c r="A300" s="3" t="str">
        <f t="shared" si="51"/>
        <v>#back(text=戻る,left)</v>
      </c>
      <c r="B300" s="3" t="s">
        <v>0</v>
      </c>
      <c r="C300" s="3" t="s">
        <v>151</v>
      </c>
      <c r="R300" s="3"/>
      <c r="S300" s="3"/>
      <c r="T300" s="3"/>
      <c r="U300" s="3"/>
      <c r="V300" s="3"/>
      <c r="BF300" s="12" t="s">
        <v>0</v>
      </c>
    </row>
    <row r="301" spans="1:58">
      <c r="A301" s="3" t="str">
        <f t="shared" si="51"/>
        <v>&amp;br;</v>
      </c>
      <c r="B301" s="3" t="s">
        <v>0</v>
      </c>
      <c r="C301" s="3" t="s">
        <v>161</v>
      </c>
      <c r="R301" s="3"/>
      <c r="S301" s="3"/>
      <c r="T301" s="3"/>
      <c r="U301" s="3"/>
      <c r="V301" s="3"/>
      <c r="BF301" s="12" t="s">
        <v>0</v>
      </c>
    </row>
    <row r="302" spans="1:58">
      <c r="A302" s="3" t="str">
        <f t="shared" si="51"/>
        <v>#comment(above,nsize=[15],size=[30],num=[10])</v>
      </c>
      <c r="B302" s="3" t="s">
        <v>0</v>
      </c>
      <c r="C302" s="3" t="s">
        <v>170</v>
      </c>
      <c r="R302" s="3"/>
      <c r="S302" s="3"/>
      <c r="T302" s="3"/>
      <c r="U302" s="3"/>
      <c r="V302" s="3"/>
      <c r="BF302" s="12" t="s">
        <v>0</v>
      </c>
    </row>
    <row r="303" spans="1:58">
      <c r="A303" s="3" t="str">
        <f t="shared" si="51"/>
        <v>&amp;br;&amp;br;</v>
      </c>
      <c r="B303" s="3" t="s">
        <v>0</v>
      </c>
      <c r="C303" s="3" t="s">
        <v>142</v>
      </c>
      <c r="R303" s="3"/>
      <c r="S303" s="3"/>
      <c r="T303" s="3"/>
      <c r="U303" s="3"/>
      <c r="V303" s="3"/>
      <c r="AC303" s="31"/>
      <c r="AD303" s="31"/>
      <c r="BF303" s="12" t="s">
        <v>0</v>
      </c>
    </row>
    <row r="304" spans="1:58">
      <c r="A304" s="3" t="str">
        <f t="shared" si="51"/>
        <v/>
      </c>
      <c r="B304" s="3" t="s">
        <v>0</v>
      </c>
      <c r="Q304" s="8"/>
      <c r="R304" s="9"/>
      <c r="S304" s="9"/>
      <c r="T304" s="9"/>
      <c r="U304" s="9"/>
      <c r="V304" s="10"/>
      <c r="W304" s="11">
        <v>24</v>
      </c>
      <c r="X304" s="8"/>
      <c r="Y304" s="29"/>
      <c r="Z304" s="29"/>
      <c r="AA304" s="30"/>
      <c r="AC304" s="31"/>
      <c r="AD304" s="31"/>
      <c r="BF304" s="12" t="s">
        <v>0</v>
      </c>
    </row>
    <row r="305" spans="1:58">
      <c r="A305" s="3" t="str">
        <f t="shared" si="51"/>
        <v>*0/0</v>
      </c>
      <c r="B305" s="3" t="s">
        <v>0</v>
      </c>
      <c r="C305" s="3" t="str">
        <f>"*"&amp;R305&amp;"/"&amp;T305</f>
        <v>*0/0</v>
      </c>
      <c r="Q305" s="12" t="s">
        <v>9</v>
      </c>
      <c r="R305" s="13">
        <f>INDEX(AJ:AJ,W304+1)</f>
        <v>0</v>
      </c>
      <c r="S305" s="14" t="s">
        <v>10</v>
      </c>
      <c r="T305" s="13">
        <f>INDEX(AK:AK,W304+1)</f>
        <v>0</v>
      </c>
      <c r="U305" s="14"/>
      <c r="V305" s="15"/>
      <c r="W305" s="16"/>
      <c r="X305" s="12"/>
      <c r="Y305" s="31"/>
      <c r="Z305" s="31"/>
      <c r="AA305" s="32"/>
      <c r="AC305" s="31"/>
      <c r="AD305" s="31"/>
      <c r="BF305" s="12" t="s">
        <v>0</v>
      </c>
    </row>
    <row r="306" spans="1:58">
      <c r="A306" s="3" t="str">
        <f t="shared" si="51"/>
        <v>|LEFT:80|LEFT:100|LEFT:100|LEFT:100|LEFT:100|LEFT:100|c</v>
      </c>
      <c r="B306" s="3" t="s">
        <v>0</v>
      </c>
      <c r="C306" s="3" t="s">
        <v>83</v>
      </c>
      <c r="D306" s="6" t="str">
        <f>$Q$1</f>
        <v>LEFT:80</v>
      </c>
      <c r="E306" s="6" t="s">
        <v>83</v>
      </c>
      <c r="F306" s="6" t="str">
        <f t="shared" ref="F306:J306" si="58">$R$1</f>
        <v>LEFT:100</v>
      </c>
      <c r="G306" s="6" t="s">
        <v>83</v>
      </c>
      <c r="H306" s="6" t="str">
        <f t="shared" si="58"/>
        <v>LEFT:100</v>
      </c>
      <c r="I306" s="6" t="s">
        <v>83</v>
      </c>
      <c r="J306" s="6" t="str">
        <f t="shared" si="58"/>
        <v>LEFT:100</v>
      </c>
      <c r="K306" s="6" t="s">
        <v>83</v>
      </c>
      <c r="L306" s="6" t="str">
        <f>$R$1</f>
        <v>LEFT:100</v>
      </c>
      <c r="M306" s="6" t="s">
        <v>83</v>
      </c>
      <c r="N306" s="6" t="str">
        <f>$R$1</f>
        <v>LEFT:100</v>
      </c>
      <c r="O306" s="3" t="s">
        <v>83</v>
      </c>
      <c r="P306" s="3" t="s">
        <v>84</v>
      </c>
      <c r="Q306" s="17" t="s">
        <v>6</v>
      </c>
      <c r="R306" s="13" t="str">
        <f>INDEX(AF:AF,W304+1)</f>
        <v>緑青</v>
      </c>
      <c r="S306" s="18" t="s">
        <v>7</v>
      </c>
      <c r="T306" s="13">
        <f>INDEX(AG:AG,W304+1)</f>
        <v>0</v>
      </c>
      <c r="U306" s="18" t="s">
        <v>8</v>
      </c>
      <c r="V306" s="13">
        <f>INDEX(AI:AI,W304+1)</f>
        <v>0</v>
      </c>
      <c r="W306" s="19"/>
      <c r="X306" s="13">
        <f>INDEX(AQ:AQ,W304+1)</f>
        <v>0</v>
      </c>
      <c r="Y306" s="31"/>
      <c r="Z306" s="31"/>
      <c r="AA306" s="32"/>
      <c r="AC306" s="14"/>
      <c r="AD306" s="14"/>
      <c r="BF306" s="12" t="s">
        <v>0</v>
      </c>
    </row>
    <row r="307" spans="1:58">
      <c r="A307" s="3" t="str">
        <f t="shared" si="51"/>
        <v>|色|緑青|レアリティ||マナコスト||</v>
      </c>
      <c r="B307" s="3" t="s">
        <v>0</v>
      </c>
      <c r="C307" s="3" t="s">
        <v>83</v>
      </c>
      <c r="D307" s="7" t="s">
        <v>6</v>
      </c>
      <c r="E307" s="3" t="s">
        <v>83</v>
      </c>
      <c r="F307" s="3" t="str">
        <f>IF(R306=0,"",R306)</f>
        <v>緑青</v>
      </c>
      <c r="G307" s="3" t="s">
        <v>83</v>
      </c>
      <c r="H307" s="7" t="s">
        <v>92</v>
      </c>
      <c r="I307" s="3" t="s">
        <v>83</v>
      </c>
      <c r="J307" s="3" t="str">
        <f>IF(T306=0,"",T306)</f>
        <v/>
      </c>
      <c r="K307" s="3" t="s">
        <v>83</v>
      </c>
      <c r="L307" s="7" t="s">
        <v>93</v>
      </c>
      <c r="M307" s="3" t="s">
        <v>83</v>
      </c>
      <c r="N307" s="3" t="str">
        <f>IF(V306=0,"",V306)</f>
        <v/>
      </c>
      <c r="O307" s="3" t="s">
        <v>83</v>
      </c>
      <c r="Q307" s="12" t="s">
        <v>11</v>
      </c>
      <c r="R307" s="13">
        <f>INDEX(AL:AL,W304+1)</f>
        <v>0</v>
      </c>
      <c r="S307" s="18" t="s">
        <v>94</v>
      </c>
      <c r="T307" s="13">
        <f>INDEX(AN:AN,W304+1)</f>
        <v>0</v>
      </c>
      <c r="U307" s="13">
        <f>INDEX(AO:AO,W304+1)</f>
        <v>0</v>
      </c>
      <c r="V307" s="13">
        <f>INDEX(AP:AP,W304+1)</f>
        <v>0</v>
      </c>
      <c r="W307" s="19"/>
      <c r="X307" s="13" t="str">
        <f>INDEX(AZ:AZ,W304+1)</f>
        <v/>
      </c>
      <c r="Y307" s="13" t="str">
        <f>INDEX(BA:BA,W304+1)</f>
        <v/>
      </c>
      <c r="Z307" s="13" t="str">
        <f>INDEX(BB:BB,W304+1)</f>
        <v/>
      </c>
      <c r="AA307" s="13">
        <f>INDEX(BC:BC,W304+1)</f>
        <v>0</v>
      </c>
      <c r="AC307" s="31"/>
      <c r="AD307" s="31"/>
      <c r="BF307" s="12" t="s">
        <v>0</v>
      </c>
    </row>
    <row r="308" spans="1:58">
      <c r="A308" s="3" t="str">
        <f t="shared" si="51"/>
        <v>|種別||サブタイプ||||</v>
      </c>
      <c r="B308" s="3" t="s">
        <v>0</v>
      </c>
      <c r="C308" s="3" t="s">
        <v>83</v>
      </c>
      <c r="D308" s="7" t="s">
        <v>11</v>
      </c>
      <c r="E308" s="3" t="s">
        <v>83</v>
      </c>
      <c r="F308" s="3" t="str">
        <f>IF(R307=0,"",R307)</f>
        <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
      </c>
      <c r="S308" s="14"/>
      <c r="T308" s="14"/>
      <c r="U308" s="14"/>
      <c r="V308" s="15"/>
      <c r="W308" s="19"/>
      <c r="X308" s="11"/>
      <c r="Y308" s="11"/>
      <c r="Z308" s="11"/>
      <c r="AA308" s="33"/>
      <c r="AC308" s="31"/>
      <c r="AD308" s="31"/>
      <c r="BF308" s="12" t="s">
        <v>0</v>
      </c>
    </row>
    <row r="309" spans="1:58">
      <c r="A309" s="3" t="str">
        <f t="shared" si="51"/>
        <v>|テキスト|&gt;|&gt;|&gt;|&gt;||</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
      </c>
      <c r="O309" s="3" t="s">
        <v>83</v>
      </c>
      <c r="Q309" s="17" t="s">
        <v>27</v>
      </c>
      <c r="R309" s="13" t="str">
        <f>INDEX(BE:BE,W304+1)</f>
        <v/>
      </c>
      <c r="S309" s="14" t="s">
        <v>324</v>
      </c>
      <c r="T309" s="13" t="str">
        <f>IF(X309="","",X309&amp;IF(Y309="",""," "&amp;Y309)&amp;IF(Z309="",""," "&amp;Z309)&amp;IF(AA309="",""," "&amp;AA309))</f>
        <v/>
      </c>
      <c r="U309" s="14"/>
      <c r="V309" s="15"/>
      <c r="W309" s="19" t="s">
        <v>116</v>
      </c>
      <c r="X309" s="12" t="str">
        <f t="shared" ref="X309:AA309" si="59">IF(ISERROR(IF(LEN(X308)&gt;1,X308,VLOOKUP(X307,$AC:$AD,2,FALSE))),"",IF(LEN(X308)&gt;1,X308,VLOOKUP(X307,$AC:$AD,2,FALSE)))</f>
        <v/>
      </c>
      <c r="Y309" s="12" t="str">
        <f t="shared" si="59"/>
        <v/>
      </c>
      <c r="Z309" s="12" t="str">
        <f t="shared" si="59"/>
        <v/>
      </c>
      <c r="AA309" s="12" t="str">
        <f t="shared" si="59"/>
        <v> </v>
      </c>
      <c r="AC309" s="31"/>
      <c r="AD309" s="31"/>
      <c r="BF309" s="12" t="s">
        <v>0</v>
      </c>
    </row>
    <row r="310" spans="1:58">
      <c r="A310" s="3" t="str">
        <f t="shared" si="51"/>
        <v>|英テキスト|&gt;|&gt;|&gt;|&gt;||</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51"/>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51"/>
        <v>&amp;br;&amp;br;</v>
      </c>
      <c r="B312" s="3" t="s">
        <v>0</v>
      </c>
      <c r="C312" s="3" t="s">
        <v>142</v>
      </c>
      <c r="R312" s="3"/>
      <c r="S312" s="3"/>
      <c r="T312" s="3"/>
      <c r="U312" s="3"/>
      <c r="V312" s="3"/>
      <c r="BF312" s="12" t="s">
        <v>0</v>
      </c>
    </row>
    <row r="313" spans="1:58">
      <c r="A313" s="3" t="str">
        <f t="shared" si="51"/>
        <v>#back(text=戻る,left)</v>
      </c>
      <c r="B313" s="3" t="s">
        <v>0</v>
      </c>
      <c r="C313" s="3" t="s">
        <v>151</v>
      </c>
      <c r="R313" s="3"/>
      <c r="S313" s="3"/>
      <c r="T313" s="3"/>
      <c r="U313" s="3"/>
      <c r="V313" s="3"/>
      <c r="BF313" s="12" t="s">
        <v>0</v>
      </c>
    </row>
    <row r="314" spans="1:58">
      <c r="A314" s="3" t="str">
        <f t="shared" si="51"/>
        <v>&amp;br;</v>
      </c>
      <c r="B314" s="3" t="s">
        <v>0</v>
      </c>
      <c r="C314" s="3" t="s">
        <v>161</v>
      </c>
      <c r="R314" s="3"/>
      <c r="S314" s="3"/>
      <c r="T314" s="3"/>
      <c r="U314" s="3"/>
      <c r="V314" s="3"/>
      <c r="BF314" s="12" t="s">
        <v>0</v>
      </c>
    </row>
    <row r="315" spans="1:58">
      <c r="A315" s="3" t="str">
        <f t="shared" si="51"/>
        <v>#comment(above,nsize=[15],size=[30],num=[10])</v>
      </c>
      <c r="B315" s="3" t="s">
        <v>0</v>
      </c>
      <c r="C315" s="3" t="s">
        <v>170</v>
      </c>
      <c r="R315" s="3"/>
      <c r="S315" s="3"/>
      <c r="T315" s="3"/>
      <c r="U315" s="3"/>
      <c r="V315" s="3"/>
      <c r="BF315" s="12" t="s">
        <v>0</v>
      </c>
    </row>
    <row r="316" spans="1:58">
      <c r="A316" s="3" t="str">
        <f t="shared" si="51"/>
        <v>&amp;br;&amp;br;</v>
      </c>
      <c r="B316" s="3" t="s">
        <v>0</v>
      </c>
      <c r="C316" s="3" t="s">
        <v>142</v>
      </c>
      <c r="R316" s="3"/>
      <c r="S316" s="3"/>
      <c r="T316" s="3"/>
      <c r="U316" s="3"/>
      <c r="V316" s="3"/>
      <c r="AC316" s="31"/>
      <c r="AD316" s="31"/>
      <c r="BF316" s="12" t="s">
        <v>0</v>
      </c>
    </row>
    <row r="317" spans="1:58">
      <c r="A317" s="3" t="str">
        <f t="shared" si="51"/>
        <v/>
      </c>
      <c r="B317" s="3" t="s">
        <v>0</v>
      </c>
      <c r="Q317" s="8"/>
      <c r="R317" s="9"/>
      <c r="S317" s="9"/>
      <c r="T317" s="9"/>
      <c r="U317" s="9"/>
      <c r="V317" s="10"/>
      <c r="W317" s="11">
        <v>25</v>
      </c>
      <c r="X317" s="8"/>
      <c r="Y317" s="29"/>
      <c r="Z317" s="29"/>
      <c r="AA317" s="30"/>
      <c r="AC317" s="31"/>
      <c r="AD317" s="31"/>
      <c r="BF317" s="12" t="s">
        <v>0</v>
      </c>
    </row>
    <row r="318" spans="1:58">
      <c r="A318" s="3" t="str">
        <f t="shared" si="51"/>
        <v>*0/0</v>
      </c>
      <c r="B318" s="3" t="s">
        <v>0</v>
      </c>
      <c r="C318" s="3" t="str">
        <f>"*"&amp;R318&amp;"/"&amp;T318</f>
        <v>*0/0</v>
      </c>
      <c r="Q318" s="12" t="s">
        <v>9</v>
      </c>
      <c r="R318" s="13">
        <f>INDEX(AJ:AJ,W317+1)</f>
        <v>0</v>
      </c>
      <c r="S318" s="14" t="s">
        <v>10</v>
      </c>
      <c r="T318" s="13">
        <f>INDEX(AK:AK,W317+1)</f>
        <v>0</v>
      </c>
      <c r="U318" s="14"/>
      <c r="V318" s="15"/>
      <c r="W318" s="16"/>
      <c r="X318" s="12"/>
      <c r="Y318" s="31"/>
      <c r="Z318" s="31"/>
      <c r="AA318" s="32"/>
      <c r="AC318" s="31"/>
      <c r="AD318" s="31"/>
      <c r="BF318" s="12" t="s">
        <v>0</v>
      </c>
    </row>
    <row r="319" spans="1:58">
      <c r="A319" s="3" t="str">
        <f t="shared" si="51"/>
        <v>|LEFT:80|LEFT:100|LEFT:100|LEFT:100|LEFT:100|LEFT:100|c</v>
      </c>
      <c r="B319" s="3" t="s">
        <v>0</v>
      </c>
      <c r="C319" s="3" t="s">
        <v>83</v>
      </c>
      <c r="D319" s="6" t="str">
        <f>$Q$1</f>
        <v>LEFT:80</v>
      </c>
      <c r="E319" s="6" t="s">
        <v>83</v>
      </c>
      <c r="F319" s="6" t="str">
        <f t="shared" ref="F319:J319" si="60">$R$1</f>
        <v>LEFT:100</v>
      </c>
      <c r="G319" s="6" t="s">
        <v>83</v>
      </c>
      <c r="H319" s="6" t="str">
        <f t="shared" si="60"/>
        <v>LEFT:100</v>
      </c>
      <c r="I319" s="6" t="s">
        <v>83</v>
      </c>
      <c r="J319" s="6" t="str">
        <f t="shared" si="60"/>
        <v>LEFT:100</v>
      </c>
      <c r="K319" s="6" t="s">
        <v>83</v>
      </c>
      <c r="L319" s="6" t="str">
        <f>$R$1</f>
        <v>LEFT:100</v>
      </c>
      <c r="M319" s="6" t="s">
        <v>83</v>
      </c>
      <c r="N319" s="6" t="str">
        <f>$R$1</f>
        <v>LEFT:100</v>
      </c>
      <c r="O319" s="3" t="s">
        <v>83</v>
      </c>
      <c r="P319" s="3" t="s">
        <v>84</v>
      </c>
      <c r="Q319" s="17" t="s">
        <v>6</v>
      </c>
      <c r="R319" s="13" t="str">
        <f>INDEX(AF:AF,W317+1)</f>
        <v>緑青</v>
      </c>
      <c r="S319" s="18" t="s">
        <v>7</v>
      </c>
      <c r="T319" s="13">
        <f>INDEX(AG:AG,W317+1)</f>
        <v>0</v>
      </c>
      <c r="U319" s="18" t="s">
        <v>8</v>
      </c>
      <c r="V319" s="13">
        <f>INDEX(AI:AI,W317+1)</f>
        <v>0</v>
      </c>
      <c r="W319" s="19"/>
      <c r="X319" s="13">
        <f>INDEX(AQ:AQ,W317+1)</f>
        <v>0</v>
      </c>
      <c r="Y319" s="31"/>
      <c r="Z319" s="31"/>
      <c r="AA319" s="32"/>
      <c r="AC319" s="14"/>
      <c r="AD319" s="14"/>
      <c r="BF319" s="12" t="s">
        <v>0</v>
      </c>
    </row>
    <row r="320" spans="1:58">
      <c r="A320" s="3" t="str">
        <f t="shared" si="51"/>
        <v>|色|緑青|レアリティ||マナコスト||</v>
      </c>
      <c r="B320" s="3" t="s">
        <v>0</v>
      </c>
      <c r="C320" s="3" t="s">
        <v>83</v>
      </c>
      <c r="D320" s="7" t="s">
        <v>6</v>
      </c>
      <c r="E320" s="3" t="s">
        <v>83</v>
      </c>
      <c r="F320" s="3" t="str">
        <f>IF(R319=0,"",R319)</f>
        <v>緑青</v>
      </c>
      <c r="G320" s="3" t="s">
        <v>83</v>
      </c>
      <c r="H320" s="7" t="s">
        <v>92</v>
      </c>
      <c r="I320" s="3" t="s">
        <v>83</v>
      </c>
      <c r="J320" s="3" t="str">
        <f>IF(T319=0,"",T319)</f>
        <v/>
      </c>
      <c r="K320" s="3" t="s">
        <v>83</v>
      </c>
      <c r="L320" s="7" t="s">
        <v>93</v>
      </c>
      <c r="M320" s="3" t="s">
        <v>83</v>
      </c>
      <c r="N320" s="3" t="str">
        <f>IF(V319=0,"",V319)</f>
        <v/>
      </c>
      <c r="O320" s="3" t="s">
        <v>83</v>
      </c>
      <c r="Q320" s="12" t="s">
        <v>11</v>
      </c>
      <c r="R320" s="13">
        <f>INDEX(AL:AL,W317+1)</f>
        <v>0</v>
      </c>
      <c r="S320" s="18" t="s">
        <v>94</v>
      </c>
      <c r="T320" s="13">
        <f>INDEX(AN:AN,W317+1)</f>
        <v>0</v>
      </c>
      <c r="U320" s="13">
        <f>INDEX(AO:AO,W317+1)</f>
        <v>0</v>
      </c>
      <c r="V320" s="13">
        <f>INDEX(AP:AP,W317+1)</f>
        <v>0</v>
      </c>
      <c r="W320" s="19"/>
      <c r="X320" s="13" t="str">
        <f>INDEX(AZ:AZ,W317+1)</f>
        <v/>
      </c>
      <c r="Y320" s="13" t="str">
        <f>INDEX(BA:BA,W317+1)</f>
        <v/>
      </c>
      <c r="Z320" s="13" t="str">
        <f>INDEX(BB:BB,W317+1)</f>
        <v/>
      </c>
      <c r="AA320" s="13">
        <f>INDEX(BC:BC,W317+1)</f>
        <v>0</v>
      </c>
      <c r="AC320" s="31"/>
      <c r="AD320" s="31"/>
      <c r="BF320" s="12" t="s">
        <v>0</v>
      </c>
    </row>
    <row r="321" spans="1:58">
      <c r="A321" s="3" t="str">
        <f t="shared" si="51"/>
        <v>|種別||サブタイプ||||</v>
      </c>
      <c r="B321" s="3" t="s">
        <v>0</v>
      </c>
      <c r="C321" s="3" t="s">
        <v>83</v>
      </c>
      <c r="D321" s="7" t="s">
        <v>11</v>
      </c>
      <c r="E321" s="3" t="s">
        <v>83</v>
      </c>
      <c r="F321" s="3" t="str">
        <f>IF(R320=0,"",R320)</f>
        <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
      </c>
      <c r="S321" s="14"/>
      <c r="T321" s="14"/>
      <c r="U321" s="14"/>
      <c r="V321" s="15"/>
      <c r="W321" s="19"/>
      <c r="X321" s="11"/>
      <c r="Y321" s="11"/>
      <c r="Z321" s="11"/>
      <c r="AA321" s="33"/>
      <c r="AC321" s="31"/>
      <c r="AD321" s="31"/>
      <c r="BF321" s="12" t="s">
        <v>0</v>
      </c>
    </row>
    <row r="322" spans="1:58">
      <c r="A322" s="3" t="str">
        <f t="shared" si="51"/>
        <v>|テキスト|&gt;|&gt;|&gt;|&gt;||</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
      </c>
      <c r="O322" s="3" t="s">
        <v>83</v>
      </c>
      <c r="Q322" s="17" t="s">
        <v>27</v>
      </c>
      <c r="R322" s="13" t="str">
        <f>INDEX(BE:BE,W317+1)</f>
        <v/>
      </c>
      <c r="S322" s="14" t="s">
        <v>324</v>
      </c>
      <c r="T322" s="13" t="str">
        <f>IF(X322="","",X322&amp;IF(Y322="",""," "&amp;Y322)&amp;IF(Z322="",""," "&amp;Z322)&amp;IF(AA322="",""," "&amp;AA322))</f>
        <v/>
      </c>
      <c r="U322" s="14"/>
      <c r="V322" s="15"/>
      <c r="W322" s="19" t="s">
        <v>116</v>
      </c>
      <c r="X322" s="12" t="str">
        <f t="shared" ref="X322:AA322" si="61">IF(ISERROR(IF(LEN(X321)&gt;1,X321,VLOOKUP(X320,$AC:$AD,2,FALSE))),"",IF(LEN(X321)&gt;1,X321,VLOOKUP(X320,$AC:$AD,2,FALSE)))</f>
        <v/>
      </c>
      <c r="Y322" s="12" t="str">
        <f t="shared" si="61"/>
        <v/>
      </c>
      <c r="Z322" s="12" t="str">
        <f t="shared" si="61"/>
        <v/>
      </c>
      <c r="AA322" s="12" t="str">
        <f t="shared" si="61"/>
        <v> </v>
      </c>
      <c r="AC322" s="31"/>
      <c r="AD322" s="31"/>
      <c r="BF322" s="12" t="s">
        <v>0</v>
      </c>
    </row>
    <row r="323" spans="1:58">
      <c r="A323" s="3" t="str">
        <f t="shared" si="51"/>
        <v>|英テキスト|&gt;|&gt;|&gt;|&gt;||</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51"/>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51"/>
        <v>&amp;br;&amp;br;</v>
      </c>
      <c r="B325" s="3" t="s">
        <v>0</v>
      </c>
      <c r="C325" s="3" t="s">
        <v>142</v>
      </c>
      <c r="R325" s="3"/>
      <c r="S325" s="3"/>
      <c r="T325" s="3"/>
      <c r="U325" s="3"/>
      <c r="V325" s="3"/>
      <c r="BF325" s="12" t="s">
        <v>0</v>
      </c>
    </row>
    <row r="326" spans="1:58">
      <c r="A326" s="3" t="str">
        <f t="shared" ref="A326:A389" si="62">CONCATENATE(C326,D326,E326,F326,G326,H326,I326,J326,K326,L326,M326,N326,O326,P326)</f>
        <v>#back(text=戻る,left)</v>
      </c>
      <c r="B326" s="3" t="s">
        <v>0</v>
      </c>
      <c r="C326" s="3" t="s">
        <v>151</v>
      </c>
      <c r="R326" s="3"/>
      <c r="S326" s="3"/>
      <c r="T326" s="3"/>
      <c r="U326" s="3"/>
      <c r="V326" s="3"/>
      <c r="BF326" s="12" t="s">
        <v>0</v>
      </c>
    </row>
    <row r="327" spans="1:58">
      <c r="A327" s="3" t="str">
        <f t="shared" si="62"/>
        <v>&amp;br;</v>
      </c>
      <c r="B327" s="3" t="s">
        <v>0</v>
      </c>
      <c r="C327" s="3" t="s">
        <v>161</v>
      </c>
      <c r="R327" s="3"/>
      <c r="S327" s="3"/>
      <c r="T327" s="3"/>
      <c r="U327" s="3"/>
      <c r="V327" s="3"/>
      <c r="BF327" s="12" t="s">
        <v>0</v>
      </c>
    </row>
    <row r="328" spans="1:58">
      <c r="A328" s="3" t="str">
        <f t="shared" si="62"/>
        <v>#comment(above,nsize=[15],size=[30],num=[10])</v>
      </c>
      <c r="B328" s="3" t="s">
        <v>0</v>
      </c>
      <c r="C328" s="3" t="s">
        <v>170</v>
      </c>
      <c r="R328" s="3"/>
      <c r="S328" s="3"/>
      <c r="T328" s="3"/>
      <c r="U328" s="3"/>
      <c r="V328" s="3"/>
      <c r="BF328" s="12" t="s">
        <v>0</v>
      </c>
    </row>
    <row r="329" spans="1:58">
      <c r="A329" s="3" t="str">
        <f t="shared" si="62"/>
        <v>&amp;br;&amp;br;</v>
      </c>
      <c r="B329" s="3" t="s">
        <v>0</v>
      </c>
      <c r="C329" s="3" t="s">
        <v>142</v>
      </c>
      <c r="R329" s="3"/>
      <c r="S329" s="3"/>
      <c r="T329" s="3"/>
      <c r="U329" s="3"/>
      <c r="V329" s="3"/>
      <c r="AC329" s="31"/>
      <c r="AD329" s="31"/>
      <c r="BF329" s="12" t="s">
        <v>0</v>
      </c>
    </row>
    <row r="330" spans="1:58">
      <c r="A330" s="3" t="str">
        <f t="shared" si="62"/>
        <v/>
      </c>
      <c r="B330" s="3" t="s">
        <v>0</v>
      </c>
      <c r="Q330" s="8"/>
      <c r="R330" s="9"/>
      <c r="S330" s="9"/>
      <c r="T330" s="9"/>
      <c r="U330" s="9"/>
      <c r="V330" s="10"/>
      <c r="W330" s="11">
        <v>26</v>
      </c>
      <c r="X330" s="8"/>
      <c r="Y330" s="29"/>
      <c r="Z330" s="29"/>
      <c r="AA330" s="30"/>
      <c r="AC330" s="31"/>
      <c r="AD330" s="31"/>
      <c r="BF330" s="12" t="s">
        <v>0</v>
      </c>
    </row>
    <row r="331" spans="1:58">
      <c r="A331" s="3" t="str">
        <f t="shared" si="62"/>
        <v>*0/0</v>
      </c>
      <c r="B331" s="3" t="s">
        <v>0</v>
      </c>
      <c r="C331" s="3" t="str">
        <f>"*"&amp;R331&amp;"/"&amp;T331</f>
        <v>*0/0</v>
      </c>
      <c r="Q331" s="12" t="s">
        <v>9</v>
      </c>
      <c r="R331" s="13">
        <f>INDEX(AJ:AJ,W330+1)</f>
        <v>0</v>
      </c>
      <c r="S331" s="14" t="s">
        <v>10</v>
      </c>
      <c r="T331" s="13">
        <f>INDEX(AK:AK,W330+1)</f>
        <v>0</v>
      </c>
      <c r="U331" s="14"/>
      <c r="V331" s="15"/>
      <c r="W331" s="16"/>
      <c r="X331" s="12"/>
      <c r="Y331" s="31"/>
      <c r="Z331" s="31"/>
      <c r="AA331" s="32"/>
      <c r="AC331" s="31"/>
      <c r="AD331" s="31"/>
      <c r="BF331" s="12" t="s">
        <v>0</v>
      </c>
    </row>
    <row r="332" spans="1:58">
      <c r="A332" s="3" t="str">
        <f t="shared" si="62"/>
        <v>|LEFT:80|LEFT:100|LEFT:100|LEFT:100|LEFT:100|LEFT:100|c</v>
      </c>
      <c r="B332" s="3" t="s">
        <v>0</v>
      </c>
      <c r="C332" s="3" t="s">
        <v>83</v>
      </c>
      <c r="D332" s="6" t="str">
        <f>$Q$1</f>
        <v>LEFT:80</v>
      </c>
      <c r="E332" s="6" t="s">
        <v>83</v>
      </c>
      <c r="F332" s="6" t="str">
        <f t="shared" ref="F332:J332" si="63">$R$1</f>
        <v>LEFT:100</v>
      </c>
      <c r="G332" s="6" t="s">
        <v>83</v>
      </c>
      <c r="H332" s="6" t="str">
        <f t="shared" si="63"/>
        <v>LEFT:100</v>
      </c>
      <c r="I332" s="6" t="s">
        <v>83</v>
      </c>
      <c r="J332" s="6" t="str">
        <f t="shared" si="63"/>
        <v>LEFT:100</v>
      </c>
      <c r="K332" s="6" t="s">
        <v>83</v>
      </c>
      <c r="L332" s="6" t="str">
        <f>$R$1</f>
        <v>LEFT:100</v>
      </c>
      <c r="M332" s="6" t="s">
        <v>83</v>
      </c>
      <c r="N332" s="6" t="str">
        <f>$R$1</f>
        <v>LEFT:100</v>
      </c>
      <c r="O332" s="3" t="s">
        <v>83</v>
      </c>
      <c r="P332" s="3" t="s">
        <v>84</v>
      </c>
      <c r="Q332" s="17" t="s">
        <v>6</v>
      </c>
      <c r="R332" s="13" t="str">
        <f>INDEX(AF:AF,W330+1)</f>
        <v>緑青</v>
      </c>
      <c r="S332" s="18" t="s">
        <v>7</v>
      </c>
      <c r="T332" s="13">
        <f>INDEX(AG:AG,W330+1)</f>
        <v>0</v>
      </c>
      <c r="U332" s="18" t="s">
        <v>8</v>
      </c>
      <c r="V332" s="13">
        <f>INDEX(AI:AI,W330+1)</f>
        <v>0</v>
      </c>
      <c r="W332" s="19"/>
      <c r="X332" s="13">
        <f>INDEX(AQ:AQ,W330+1)</f>
        <v>0</v>
      </c>
      <c r="Y332" s="31"/>
      <c r="Z332" s="31"/>
      <c r="AA332" s="32"/>
      <c r="AC332" s="14"/>
      <c r="AD332" s="14"/>
      <c r="BF332" s="12" t="s">
        <v>0</v>
      </c>
    </row>
    <row r="333" spans="1:58">
      <c r="A333" s="3" t="str">
        <f t="shared" si="62"/>
        <v>|色|緑青|レアリティ||マナコスト||</v>
      </c>
      <c r="B333" s="3" t="s">
        <v>0</v>
      </c>
      <c r="C333" s="3" t="s">
        <v>83</v>
      </c>
      <c r="D333" s="7" t="s">
        <v>6</v>
      </c>
      <c r="E333" s="3" t="s">
        <v>83</v>
      </c>
      <c r="F333" s="3" t="str">
        <f>IF(R332=0,"",R332)</f>
        <v>緑青</v>
      </c>
      <c r="G333" s="3" t="s">
        <v>83</v>
      </c>
      <c r="H333" s="7" t="s">
        <v>92</v>
      </c>
      <c r="I333" s="3" t="s">
        <v>83</v>
      </c>
      <c r="J333" s="3" t="str">
        <f>IF(T332=0,"",T332)</f>
        <v/>
      </c>
      <c r="K333" s="3" t="s">
        <v>83</v>
      </c>
      <c r="L333" s="7" t="s">
        <v>93</v>
      </c>
      <c r="M333" s="3" t="s">
        <v>83</v>
      </c>
      <c r="N333" s="3" t="str">
        <f>IF(V332=0,"",V332)</f>
        <v/>
      </c>
      <c r="O333" s="3" t="s">
        <v>83</v>
      </c>
      <c r="Q333" s="12" t="s">
        <v>11</v>
      </c>
      <c r="R333" s="13">
        <f>INDEX(AL:AL,W330+1)</f>
        <v>0</v>
      </c>
      <c r="S333" s="18" t="s">
        <v>94</v>
      </c>
      <c r="T333" s="13">
        <f>INDEX(AN:AN,W330+1)</f>
        <v>0</v>
      </c>
      <c r="U333" s="13">
        <f>INDEX(AO:AO,W330+1)</f>
        <v>0</v>
      </c>
      <c r="V333" s="13">
        <f>INDEX(AP:AP,W330+1)</f>
        <v>0</v>
      </c>
      <c r="W333" s="19"/>
      <c r="X333" s="13" t="str">
        <f>INDEX(AZ:AZ,W330+1)</f>
        <v/>
      </c>
      <c r="Y333" s="13" t="str">
        <f>INDEX(BA:BA,W330+1)</f>
        <v/>
      </c>
      <c r="Z333" s="13" t="str">
        <f>INDEX(BB:BB,W330+1)</f>
        <v/>
      </c>
      <c r="AA333" s="13">
        <f>INDEX(BC:BC,W330+1)</f>
        <v>0</v>
      </c>
      <c r="AC333" s="31"/>
      <c r="AD333" s="31"/>
      <c r="BF333" s="12" t="s">
        <v>0</v>
      </c>
    </row>
    <row r="334" spans="1:58">
      <c r="A334" s="3" t="str">
        <f t="shared" si="62"/>
        <v>|種別||サブタイプ||||</v>
      </c>
      <c r="B334" s="3" t="s">
        <v>0</v>
      </c>
      <c r="C334" s="3" t="s">
        <v>83</v>
      </c>
      <c r="D334" s="7" t="s">
        <v>11</v>
      </c>
      <c r="E334" s="3" t="s">
        <v>83</v>
      </c>
      <c r="F334" s="3" t="str">
        <f>IF(R333=0,"",R333)</f>
        <v/>
      </c>
      <c r="G334" s="3" t="s">
        <v>83</v>
      </c>
      <c r="H334" s="7" t="s">
        <v>104</v>
      </c>
      <c r="I334" s="3" t="s">
        <v>83</v>
      </c>
      <c r="J334" s="3" t="str">
        <f>IF(T333=0,"",T333)</f>
        <v/>
      </c>
      <c r="K334" s="3" t="s">
        <v>83</v>
      </c>
      <c r="L334" s="3" t="str">
        <f>IF(U333=0,"",U333)</f>
        <v/>
      </c>
      <c r="M334" s="3" t="s">
        <v>83</v>
      </c>
      <c r="N334" s="3" t="str">
        <f>IF(V333=0,"",V333)</f>
        <v/>
      </c>
      <c r="O334" s="3" t="s">
        <v>83</v>
      </c>
      <c r="Q334" s="12" t="s">
        <v>105</v>
      </c>
      <c r="R334" s="13" t="str">
        <f>INDEX(BD:BD,W330+1)</f>
        <v/>
      </c>
      <c r="S334" s="14"/>
      <c r="T334" s="14"/>
      <c r="U334" s="14"/>
      <c r="V334" s="15"/>
      <c r="W334" s="19"/>
      <c r="X334" s="11"/>
      <c r="Y334" s="11"/>
      <c r="Z334" s="11"/>
      <c r="AA334" s="33"/>
      <c r="AC334" s="31"/>
      <c r="AD334" s="31"/>
      <c r="BF334" s="12" t="s">
        <v>0</v>
      </c>
    </row>
    <row r="335" spans="1:58">
      <c r="A335" s="3" t="str">
        <f t="shared" si="62"/>
        <v>|テキスト|&gt;|&gt;|&gt;|&gt;||</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
      </c>
      <c r="O335" s="3" t="s">
        <v>83</v>
      </c>
      <c r="Q335" s="17" t="s">
        <v>27</v>
      </c>
      <c r="R335" s="13" t="str">
        <f>INDEX(BE:BE,W330+1)</f>
        <v/>
      </c>
      <c r="S335" s="14" t="s">
        <v>324</v>
      </c>
      <c r="T335" s="13" t="str">
        <f>IF(X335="","",X335&amp;IF(Y335="",""," "&amp;Y335)&amp;IF(Z335="",""," "&amp;Z335)&amp;IF(AA335="",""," "&amp;AA335))</f>
        <v/>
      </c>
      <c r="U335" s="14"/>
      <c r="V335" s="15"/>
      <c r="W335" s="19" t="s">
        <v>116</v>
      </c>
      <c r="X335" s="12" t="str">
        <f t="shared" ref="X335:AA335" si="64">IF(ISERROR(IF(LEN(X334)&gt;1,X334,VLOOKUP(X333,$AC:$AD,2,FALSE))),"",IF(LEN(X334)&gt;1,X334,VLOOKUP(X333,$AC:$AD,2,FALSE)))</f>
        <v/>
      </c>
      <c r="Y335" s="12" t="str">
        <f t="shared" si="64"/>
        <v/>
      </c>
      <c r="Z335" s="12" t="str">
        <f t="shared" si="64"/>
        <v/>
      </c>
      <c r="AA335" s="12" t="str">
        <f t="shared" si="64"/>
        <v> </v>
      </c>
      <c r="AC335" s="31"/>
      <c r="AD335" s="31"/>
      <c r="BF335" s="12" t="s">
        <v>0</v>
      </c>
    </row>
    <row r="336" spans="1:58">
      <c r="A336" s="3" t="str">
        <f t="shared" si="62"/>
        <v>|英テキスト|&gt;|&gt;|&gt;|&gt;||</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
      </c>
      <c r="O336" s="3" t="s">
        <v>83</v>
      </c>
      <c r="Q336" s="12" t="s">
        <v>18</v>
      </c>
      <c r="R336" s="13">
        <f>IF(INDEX(AX:AX,W330+1)="",0,INDEX(AX:AX,W330+1)&amp;"/"&amp;INDEX(AY:AY,W330+1))</f>
        <v>0</v>
      </c>
      <c r="S336" s="14"/>
      <c r="T336" s="14"/>
      <c r="U336" s="14"/>
      <c r="V336" s="15"/>
      <c r="W336" s="19"/>
      <c r="X336" s="12"/>
      <c r="Y336" s="31"/>
      <c r="Z336" s="31"/>
      <c r="AA336" s="32"/>
      <c r="AC336" s="31"/>
      <c r="AD336" s="31"/>
      <c r="BF336" s="12" t="s">
        <v>0</v>
      </c>
    </row>
    <row r="337" spans="1:58">
      <c r="A337" s="3" t="str">
        <f t="shared" si="62"/>
        <v>|PT|&gt;||シールド数|&gt;||</v>
      </c>
      <c r="B337" s="3" t="s">
        <v>0</v>
      </c>
      <c r="C337" s="3" t="s">
        <v>83</v>
      </c>
      <c r="D337" s="3" t="s">
        <v>18</v>
      </c>
      <c r="E337" s="3" t="s">
        <v>83</v>
      </c>
      <c r="F337" s="3" t="s">
        <v>115</v>
      </c>
      <c r="G337" s="3" t="s">
        <v>83</v>
      </c>
      <c r="H337" s="3" t="str">
        <f>IF(R336=0,"",R336)</f>
        <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62"/>
        <v>&amp;br;&amp;br;</v>
      </c>
      <c r="B338" s="3" t="s">
        <v>0</v>
      </c>
      <c r="C338" s="3" t="s">
        <v>142</v>
      </c>
      <c r="R338" s="3"/>
      <c r="S338" s="3"/>
      <c r="T338" s="3"/>
      <c r="U338" s="3"/>
      <c r="V338" s="3"/>
      <c r="BF338" s="12" t="s">
        <v>0</v>
      </c>
    </row>
    <row r="339" spans="1:58">
      <c r="A339" s="3" t="str">
        <f t="shared" si="62"/>
        <v>#back(text=戻る,left)</v>
      </c>
      <c r="B339" s="3" t="s">
        <v>0</v>
      </c>
      <c r="C339" s="3" t="s">
        <v>151</v>
      </c>
      <c r="R339" s="3"/>
      <c r="S339" s="3"/>
      <c r="T339" s="3"/>
      <c r="U339" s="3"/>
      <c r="V339" s="3"/>
      <c r="BF339" s="12" t="s">
        <v>0</v>
      </c>
    </row>
    <row r="340" spans="1:58">
      <c r="A340" s="3" t="str">
        <f t="shared" si="62"/>
        <v>&amp;br;</v>
      </c>
      <c r="B340" s="3" t="s">
        <v>0</v>
      </c>
      <c r="C340" s="3" t="s">
        <v>161</v>
      </c>
      <c r="R340" s="3"/>
      <c r="S340" s="3"/>
      <c r="T340" s="3"/>
      <c r="U340" s="3"/>
      <c r="V340" s="3"/>
      <c r="BF340" s="12" t="s">
        <v>0</v>
      </c>
    </row>
    <row r="341" spans="1:58">
      <c r="A341" s="3" t="str">
        <f t="shared" si="62"/>
        <v>#comment(above,nsize=[15],size=[30],num=[10])</v>
      </c>
      <c r="B341" s="3" t="s">
        <v>0</v>
      </c>
      <c r="C341" s="3" t="s">
        <v>170</v>
      </c>
      <c r="R341" s="3"/>
      <c r="S341" s="3"/>
      <c r="T341" s="3"/>
      <c r="U341" s="3"/>
      <c r="V341" s="3"/>
      <c r="BF341" s="12" t="s">
        <v>0</v>
      </c>
    </row>
    <row r="342" spans="1:58">
      <c r="A342" s="3" t="str">
        <f t="shared" si="62"/>
        <v>&amp;br;&amp;br;</v>
      </c>
      <c r="B342" s="3" t="s">
        <v>0</v>
      </c>
      <c r="C342" s="3" t="s">
        <v>142</v>
      </c>
      <c r="R342" s="3"/>
      <c r="S342" s="3"/>
      <c r="T342" s="3"/>
      <c r="U342" s="3"/>
      <c r="V342" s="3"/>
      <c r="AC342" s="31"/>
      <c r="AD342" s="31"/>
      <c r="BF342" s="12" t="s">
        <v>0</v>
      </c>
    </row>
    <row r="343" spans="1:58">
      <c r="A343" s="3" t="str">
        <f t="shared" si="62"/>
        <v/>
      </c>
      <c r="B343" s="3" t="s">
        <v>0</v>
      </c>
      <c r="Q343" s="8"/>
      <c r="R343" s="9"/>
      <c r="S343" s="9"/>
      <c r="T343" s="9"/>
      <c r="U343" s="9"/>
      <c r="V343" s="10"/>
      <c r="W343" s="11">
        <v>27</v>
      </c>
      <c r="X343" s="8"/>
      <c r="Y343" s="29"/>
      <c r="Z343" s="29"/>
      <c r="AA343" s="30"/>
      <c r="AC343" s="31"/>
      <c r="AD343" s="31"/>
      <c r="BF343" s="12" t="s">
        <v>0</v>
      </c>
    </row>
    <row r="344" spans="1:58">
      <c r="A344" s="3" t="str">
        <f t="shared" si="62"/>
        <v>*0/0</v>
      </c>
      <c r="B344" s="3" t="s">
        <v>0</v>
      </c>
      <c r="C344" s="3" t="str">
        <f>"*"&amp;R344&amp;"/"&amp;T344</f>
        <v>*0/0</v>
      </c>
      <c r="Q344" s="12" t="s">
        <v>9</v>
      </c>
      <c r="R344" s="13">
        <f>INDEX(AJ:AJ,W343+1)</f>
        <v>0</v>
      </c>
      <c r="S344" s="14" t="s">
        <v>10</v>
      </c>
      <c r="T344" s="13">
        <f>INDEX(AK:AK,W343+1)</f>
        <v>0</v>
      </c>
      <c r="U344" s="14"/>
      <c r="V344" s="15"/>
      <c r="W344" s="16"/>
      <c r="X344" s="12"/>
      <c r="Y344" s="31"/>
      <c r="Z344" s="31"/>
      <c r="AA344" s="32"/>
      <c r="AC344" s="31"/>
      <c r="AD344" s="31"/>
      <c r="BF344" s="12" t="s">
        <v>0</v>
      </c>
    </row>
    <row r="345" spans="1:58">
      <c r="A345" s="3" t="str">
        <f t="shared" si="62"/>
        <v>|LEFT:80|LEFT:100|LEFT:100|LEFT:100|LEFT:100|LEFT:100|c</v>
      </c>
      <c r="B345" s="3" t="s">
        <v>0</v>
      </c>
      <c r="C345" s="3" t="s">
        <v>83</v>
      </c>
      <c r="D345" s="6" t="str">
        <f>$Q$1</f>
        <v>LEFT:80</v>
      </c>
      <c r="E345" s="6" t="s">
        <v>83</v>
      </c>
      <c r="F345" s="6" t="str">
        <f t="shared" ref="F345:J345" si="65">$R$1</f>
        <v>LEFT:100</v>
      </c>
      <c r="G345" s="6" t="s">
        <v>83</v>
      </c>
      <c r="H345" s="6" t="str">
        <f t="shared" si="65"/>
        <v>LEFT:100</v>
      </c>
      <c r="I345" s="6" t="s">
        <v>83</v>
      </c>
      <c r="J345" s="6" t="str">
        <f t="shared" si="65"/>
        <v>LEFT:100</v>
      </c>
      <c r="K345" s="6" t="s">
        <v>83</v>
      </c>
      <c r="L345" s="6" t="str">
        <f>$R$1</f>
        <v>LEFT:100</v>
      </c>
      <c r="M345" s="6" t="s">
        <v>83</v>
      </c>
      <c r="N345" s="6" t="str">
        <f>$R$1</f>
        <v>LEFT:100</v>
      </c>
      <c r="O345" s="3" t="s">
        <v>83</v>
      </c>
      <c r="P345" s="3" t="s">
        <v>84</v>
      </c>
      <c r="Q345" s="17" t="s">
        <v>6</v>
      </c>
      <c r="R345" s="13" t="str">
        <f>INDEX(AF:AF,W343+1)</f>
        <v>緑青</v>
      </c>
      <c r="S345" s="18" t="s">
        <v>7</v>
      </c>
      <c r="T345" s="13">
        <f>INDEX(AG:AG,W343+1)</f>
        <v>0</v>
      </c>
      <c r="U345" s="18" t="s">
        <v>8</v>
      </c>
      <c r="V345" s="13">
        <f>INDEX(AI:AI,W343+1)</f>
        <v>0</v>
      </c>
      <c r="W345" s="19"/>
      <c r="X345" s="13">
        <f>INDEX(AQ:AQ,W343+1)</f>
        <v>0</v>
      </c>
      <c r="Y345" s="31"/>
      <c r="Z345" s="31"/>
      <c r="AA345" s="32"/>
      <c r="AC345" s="14"/>
      <c r="AD345" s="14"/>
      <c r="BF345" s="12" t="s">
        <v>0</v>
      </c>
    </row>
    <row r="346" spans="1:58">
      <c r="A346" s="3" t="str">
        <f t="shared" si="62"/>
        <v>|色|緑青|レアリティ||マナコスト||</v>
      </c>
      <c r="B346" s="3" t="s">
        <v>0</v>
      </c>
      <c r="C346" s="3" t="s">
        <v>83</v>
      </c>
      <c r="D346" s="7" t="s">
        <v>6</v>
      </c>
      <c r="E346" s="3" t="s">
        <v>83</v>
      </c>
      <c r="F346" s="3" t="str">
        <f>IF(R345=0,"",R345)</f>
        <v>緑青</v>
      </c>
      <c r="G346" s="3" t="s">
        <v>83</v>
      </c>
      <c r="H346" s="7" t="s">
        <v>92</v>
      </c>
      <c r="I346" s="3" t="s">
        <v>83</v>
      </c>
      <c r="J346" s="3" t="str">
        <f>IF(T345=0,"",T345)</f>
        <v/>
      </c>
      <c r="K346" s="3" t="s">
        <v>83</v>
      </c>
      <c r="L346" s="7" t="s">
        <v>93</v>
      </c>
      <c r="M346" s="3" t="s">
        <v>83</v>
      </c>
      <c r="N346" s="3" t="str">
        <f>IF(V345=0,"",V345)</f>
        <v/>
      </c>
      <c r="O346" s="3" t="s">
        <v>83</v>
      </c>
      <c r="Q346" s="12" t="s">
        <v>11</v>
      </c>
      <c r="R346" s="13">
        <f>INDEX(AL:AL,W343+1)</f>
        <v>0</v>
      </c>
      <c r="S346" s="18" t="s">
        <v>94</v>
      </c>
      <c r="T346" s="13">
        <f>INDEX(AN:AN,W343+1)</f>
        <v>0</v>
      </c>
      <c r="U346" s="13">
        <f>INDEX(AO:AO,W343+1)</f>
        <v>0</v>
      </c>
      <c r="V346" s="13">
        <f>INDEX(AP:AP,W343+1)</f>
        <v>0</v>
      </c>
      <c r="W346" s="19"/>
      <c r="X346" s="13" t="str">
        <f>INDEX(AZ:AZ,W343+1)</f>
        <v/>
      </c>
      <c r="Y346" s="13" t="str">
        <f>INDEX(BA:BA,W343+1)</f>
        <v/>
      </c>
      <c r="Z346" s="13" t="str">
        <f>INDEX(BB:BB,W343+1)</f>
        <v/>
      </c>
      <c r="AA346" s="13">
        <f>INDEX(BC:BC,W343+1)</f>
        <v>0</v>
      </c>
      <c r="AC346" s="31"/>
      <c r="AD346" s="31"/>
      <c r="BF346" s="12" t="s">
        <v>0</v>
      </c>
    </row>
    <row r="347" spans="1:58">
      <c r="A347" s="3" t="str">
        <f t="shared" si="62"/>
        <v>|種別||サブタイプ||||</v>
      </c>
      <c r="B347" s="3" t="s">
        <v>0</v>
      </c>
      <c r="C347" s="3" t="s">
        <v>83</v>
      </c>
      <c r="D347" s="7" t="s">
        <v>11</v>
      </c>
      <c r="E347" s="3" t="s">
        <v>83</v>
      </c>
      <c r="F347" s="3" t="str">
        <f>IF(R346=0,"",R346)</f>
        <v/>
      </c>
      <c r="G347" s="3" t="s">
        <v>83</v>
      </c>
      <c r="H347" s="7" t="s">
        <v>104</v>
      </c>
      <c r="I347" s="3" t="s">
        <v>83</v>
      </c>
      <c r="J347" s="3" t="str">
        <f>IF(T346=0,"",T346)</f>
        <v/>
      </c>
      <c r="K347" s="3" t="s">
        <v>83</v>
      </c>
      <c r="L347" s="3" t="str">
        <f>IF(U346=0,"",U346)</f>
        <v/>
      </c>
      <c r="M347" s="3" t="s">
        <v>83</v>
      </c>
      <c r="N347" s="3" t="str">
        <f>IF(V346=0,"",V346)</f>
        <v/>
      </c>
      <c r="O347" s="3" t="s">
        <v>83</v>
      </c>
      <c r="Q347" s="12" t="s">
        <v>105</v>
      </c>
      <c r="R347" s="13" t="str">
        <f>INDEX(BD:BD,W343+1)</f>
        <v/>
      </c>
      <c r="S347" s="14"/>
      <c r="T347" s="14"/>
      <c r="U347" s="14"/>
      <c r="V347" s="15"/>
      <c r="W347" s="19"/>
      <c r="X347" s="11"/>
      <c r="Y347" s="11"/>
      <c r="Z347" s="11"/>
      <c r="AA347" s="33"/>
      <c r="AC347" s="31"/>
      <c r="AD347" s="31"/>
      <c r="BF347" s="12" t="s">
        <v>0</v>
      </c>
    </row>
    <row r="348" spans="1:58">
      <c r="A348" s="3" t="str">
        <f t="shared" si="62"/>
        <v>|テキスト|&gt;|&gt;|&gt;|&gt;||</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
      </c>
      <c r="O348" s="3" t="s">
        <v>83</v>
      </c>
      <c r="Q348" s="17" t="s">
        <v>27</v>
      </c>
      <c r="R348" s="13" t="str">
        <f>INDEX(BE:BE,W343+1)</f>
        <v/>
      </c>
      <c r="S348" s="14" t="s">
        <v>324</v>
      </c>
      <c r="T348" s="13" t="str">
        <f>IF(X348="","",X348&amp;IF(Y348="",""," "&amp;Y348)&amp;IF(Z348="",""," "&amp;Z348)&amp;IF(AA348="",""," "&amp;AA348))</f>
        <v/>
      </c>
      <c r="U348" s="14"/>
      <c r="V348" s="15"/>
      <c r="W348" s="19" t="s">
        <v>116</v>
      </c>
      <c r="X348" s="12" t="str">
        <f t="shared" ref="X348:AA348" si="66">IF(ISERROR(IF(LEN(X347)&gt;1,X347,VLOOKUP(X346,$AC:$AD,2,FALSE))),"",IF(LEN(X347)&gt;1,X347,VLOOKUP(X346,$AC:$AD,2,FALSE)))</f>
        <v/>
      </c>
      <c r="Y348" s="12" t="str">
        <f t="shared" si="66"/>
        <v/>
      </c>
      <c r="Z348" s="12" t="str">
        <f t="shared" si="66"/>
        <v/>
      </c>
      <c r="AA348" s="12" t="str">
        <f t="shared" si="66"/>
        <v> </v>
      </c>
      <c r="AC348" s="31"/>
      <c r="AD348" s="31"/>
      <c r="BF348" s="12" t="s">
        <v>0</v>
      </c>
    </row>
    <row r="349" spans="1:58">
      <c r="A349" s="3" t="str">
        <f t="shared" si="62"/>
        <v>|英テキスト|&gt;|&gt;|&gt;|&gt;||</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
      </c>
      <c r="O349" s="3" t="s">
        <v>83</v>
      </c>
      <c r="Q349" s="12" t="s">
        <v>18</v>
      </c>
      <c r="R349" s="13">
        <f>IF(INDEX(AX:AX,W343+1)="",0,INDEX(AX:AX,W343+1)&amp;"/"&amp;INDEX(AY:AY,W343+1))</f>
        <v>0</v>
      </c>
      <c r="S349" s="14"/>
      <c r="T349" s="14"/>
      <c r="U349" s="14"/>
      <c r="V349" s="15"/>
      <c r="W349" s="19"/>
      <c r="X349" s="12"/>
      <c r="Y349" s="31"/>
      <c r="Z349" s="31"/>
      <c r="AA349" s="32"/>
      <c r="AC349" s="31"/>
      <c r="AD349" s="31"/>
      <c r="BF349" s="12" t="s">
        <v>0</v>
      </c>
    </row>
    <row r="350" spans="1:58">
      <c r="A350" s="3" t="str">
        <f t="shared" si="62"/>
        <v>|PT|&gt;||シールド数|&gt;||</v>
      </c>
      <c r="B350" s="3" t="s">
        <v>0</v>
      </c>
      <c r="C350" s="3" t="s">
        <v>83</v>
      </c>
      <c r="D350" s="3" t="s">
        <v>18</v>
      </c>
      <c r="E350" s="3" t="s">
        <v>83</v>
      </c>
      <c r="F350" s="3" t="s">
        <v>115</v>
      </c>
      <c r="G350" s="3" t="s">
        <v>83</v>
      </c>
      <c r="H350" s="3" t="str">
        <f>IF(R349=0,"",R349)</f>
        <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62"/>
        <v>&amp;br;&amp;br;</v>
      </c>
      <c r="B351" s="3" t="s">
        <v>0</v>
      </c>
      <c r="C351" s="3" t="s">
        <v>142</v>
      </c>
      <c r="R351" s="3"/>
      <c r="S351" s="3"/>
      <c r="T351" s="3"/>
      <c r="U351" s="3"/>
      <c r="V351" s="3"/>
      <c r="BF351" s="12" t="s">
        <v>0</v>
      </c>
    </row>
    <row r="352" spans="1:58">
      <c r="A352" s="3" t="str">
        <f t="shared" si="62"/>
        <v>#back(text=戻る,left)</v>
      </c>
      <c r="B352" s="3" t="s">
        <v>0</v>
      </c>
      <c r="C352" s="3" t="s">
        <v>151</v>
      </c>
      <c r="R352" s="3"/>
      <c r="S352" s="3"/>
      <c r="T352" s="3"/>
      <c r="U352" s="3"/>
      <c r="V352" s="3"/>
      <c r="BF352" s="12" t="s">
        <v>0</v>
      </c>
    </row>
    <row r="353" spans="1:58">
      <c r="A353" s="3" t="str">
        <f t="shared" si="62"/>
        <v>&amp;br;</v>
      </c>
      <c r="B353" s="3" t="s">
        <v>0</v>
      </c>
      <c r="C353" s="3" t="s">
        <v>161</v>
      </c>
      <c r="R353" s="3"/>
      <c r="S353" s="3"/>
      <c r="T353" s="3"/>
      <c r="U353" s="3"/>
      <c r="V353" s="3"/>
      <c r="BF353" s="12" t="s">
        <v>0</v>
      </c>
    </row>
    <row r="354" spans="1:58">
      <c r="A354" s="3" t="str">
        <f t="shared" si="62"/>
        <v>#comment(above,nsize=[15],size=[30],num=[10])</v>
      </c>
      <c r="B354" s="3" t="s">
        <v>0</v>
      </c>
      <c r="C354" s="3" t="s">
        <v>170</v>
      </c>
      <c r="R354" s="3"/>
      <c r="S354" s="3"/>
      <c r="T354" s="3"/>
      <c r="U354" s="3"/>
      <c r="V354" s="3"/>
      <c r="BF354" s="12" t="s">
        <v>0</v>
      </c>
    </row>
    <row r="355" spans="1:58">
      <c r="A355" s="3" t="str">
        <f t="shared" si="62"/>
        <v>&amp;br;&amp;br;</v>
      </c>
      <c r="B355" s="3" t="s">
        <v>0</v>
      </c>
      <c r="C355" s="3" t="s">
        <v>142</v>
      </c>
      <c r="R355" s="3"/>
      <c r="S355" s="3"/>
      <c r="T355" s="3"/>
      <c r="U355" s="3"/>
      <c r="V355" s="3"/>
      <c r="AC355" s="31"/>
      <c r="AD355" s="31"/>
      <c r="BF355" s="12" t="s">
        <v>0</v>
      </c>
    </row>
    <row r="356" spans="1:58">
      <c r="A356" s="3" t="str">
        <f t="shared" si="62"/>
        <v/>
      </c>
      <c r="B356" s="3" t="s">
        <v>0</v>
      </c>
      <c r="Q356" s="8"/>
      <c r="R356" s="9"/>
      <c r="S356" s="9"/>
      <c r="T356" s="9"/>
      <c r="U356" s="9"/>
      <c r="V356" s="10"/>
      <c r="W356" s="11">
        <v>28</v>
      </c>
      <c r="X356" s="8"/>
      <c r="Y356" s="29"/>
      <c r="Z356" s="29"/>
      <c r="AA356" s="30"/>
      <c r="AC356" s="31"/>
      <c r="AD356" s="31"/>
      <c r="BF356" s="12" t="s">
        <v>0</v>
      </c>
    </row>
    <row r="357" spans="1:58">
      <c r="A357" s="3" t="str">
        <f t="shared" si="62"/>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62"/>
        <v>|LEFT:80|LEFT:100|LEFT:100|LEFT:100|LEFT:100|LEFT:100|c</v>
      </c>
      <c r="B358" s="3" t="s">
        <v>0</v>
      </c>
      <c r="C358" s="3" t="s">
        <v>83</v>
      </c>
      <c r="D358" s="6" t="str">
        <f>$Q$1</f>
        <v>LEFT:80</v>
      </c>
      <c r="E358" s="6" t="s">
        <v>83</v>
      </c>
      <c r="F358" s="6" t="str">
        <f t="shared" ref="F358:J358" si="67">$R$1</f>
        <v>LEFT:100</v>
      </c>
      <c r="G358" s="6" t="s">
        <v>83</v>
      </c>
      <c r="H358" s="6" t="str">
        <f t="shared" si="67"/>
        <v>LEFT:100</v>
      </c>
      <c r="I358" s="6" t="s">
        <v>83</v>
      </c>
      <c r="J358" s="6" t="str">
        <f t="shared" si="67"/>
        <v>LEFT:100</v>
      </c>
      <c r="K358" s="6" t="s">
        <v>83</v>
      </c>
      <c r="L358" s="6" t="str">
        <f>$R$1</f>
        <v>LEFT:100</v>
      </c>
      <c r="M358" s="6" t="s">
        <v>83</v>
      </c>
      <c r="N358" s="6" t="str">
        <f>$R$1</f>
        <v>LEFT:100</v>
      </c>
      <c r="O358" s="3" t="s">
        <v>83</v>
      </c>
      <c r="P358" s="3" t="s">
        <v>84</v>
      </c>
      <c r="Q358" s="17" t="s">
        <v>6</v>
      </c>
      <c r="R358" s="13" t="str">
        <f>INDEX(AF:AF,W356+1)</f>
        <v>緑青</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62"/>
        <v>|色|緑青|レアリティ||マナコスト||</v>
      </c>
      <c r="B359" s="3" t="s">
        <v>0</v>
      </c>
      <c r="C359" s="3" t="s">
        <v>83</v>
      </c>
      <c r="D359" s="7" t="s">
        <v>6</v>
      </c>
      <c r="E359" s="3" t="s">
        <v>83</v>
      </c>
      <c r="F359" s="3" t="str">
        <f>IF(R358=0,"",R358)</f>
        <v>緑青</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62"/>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62"/>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8">IF(ISERROR(IF(LEN(X360)&gt;1,X360,VLOOKUP(X359,$AC:$AD,2,FALSE))),"",IF(LEN(X360)&gt;1,X360,VLOOKUP(X359,$AC:$AD,2,FALSE)))</f>
        <v/>
      </c>
      <c r="Y361" s="12" t="str">
        <f t="shared" si="68"/>
        <v/>
      </c>
      <c r="Z361" s="12" t="str">
        <f t="shared" si="68"/>
        <v/>
      </c>
      <c r="AA361" s="12" t="str">
        <f t="shared" si="68"/>
        <v> </v>
      </c>
      <c r="AC361" s="31"/>
      <c r="AD361" s="31"/>
      <c r="BF361" s="12" t="s">
        <v>0</v>
      </c>
    </row>
    <row r="362" spans="1:58">
      <c r="A362" s="3" t="str">
        <f t="shared" si="62"/>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62"/>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62"/>
        <v>&amp;br;&amp;br;</v>
      </c>
      <c r="B364" s="3" t="s">
        <v>0</v>
      </c>
      <c r="C364" s="3" t="s">
        <v>142</v>
      </c>
      <c r="R364" s="3"/>
      <c r="S364" s="3"/>
      <c r="T364" s="3"/>
      <c r="U364" s="3"/>
      <c r="V364" s="3"/>
      <c r="BF364" s="12" t="s">
        <v>0</v>
      </c>
    </row>
    <row r="365" spans="1:58">
      <c r="A365" s="3" t="str">
        <f t="shared" si="62"/>
        <v>#back(text=戻る,left)</v>
      </c>
      <c r="B365" s="3" t="s">
        <v>0</v>
      </c>
      <c r="C365" s="3" t="s">
        <v>151</v>
      </c>
      <c r="R365" s="3"/>
      <c r="S365" s="3"/>
      <c r="T365" s="3"/>
      <c r="U365" s="3"/>
      <c r="V365" s="3"/>
      <c r="BF365" s="12" t="s">
        <v>0</v>
      </c>
    </row>
    <row r="366" spans="1:58">
      <c r="A366" s="3" t="str">
        <f t="shared" si="62"/>
        <v>&amp;br;</v>
      </c>
      <c r="B366" s="3" t="s">
        <v>0</v>
      </c>
      <c r="C366" s="3" t="s">
        <v>161</v>
      </c>
      <c r="R366" s="3"/>
      <c r="S366" s="3"/>
      <c r="T366" s="3"/>
      <c r="U366" s="3"/>
      <c r="V366" s="3"/>
      <c r="BF366" s="12" t="s">
        <v>0</v>
      </c>
    </row>
    <row r="367" spans="1:58">
      <c r="A367" s="3" t="str">
        <f t="shared" si="62"/>
        <v>#comment(above,nsize=[15],size=[30],num=[10])</v>
      </c>
      <c r="B367" s="3" t="s">
        <v>0</v>
      </c>
      <c r="C367" s="3" t="s">
        <v>170</v>
      </c>
      <c r="R367" s="3"/>
      <c r="S367" s="3"/>
      <c r="T367" s="3"/>
      <c r="U367" s="3"/>
      <c r="V367" s="3"/>
      <c r="BF367" s="12" t="s">
        <v>0</v>
      </c>
    </row>
    <row r="368" spans="1:58">
      <c r="A368" s="3" t="str">
        <f t="shared" si="62"/>
        <v>&amp;br;&amp;br;</v>
      </c>
      <c r="B368" s="3" t="s">
        <v>0</v>
      </c>
      <c r="C368" s="3" t="s">
        <v>142</v>
      </c>
      <c r="R368" s="3"/>
      <c r="S368" s="3"/>
      <c r="T368" s="3"/>
      <c r="U368" s="3"/>
      <c r="V368" s="3"/>
      <c r="AC368" s="31"/>
      <c r="AD368" s="31"/>
      <c r="BF368" s="12" t="s">
        <v>0</v>
      </c>
    </row>
    <row r="369" spans="1:58">
      <c r="A369" s="3" t="str">
        <f t="shared" si="62"/>
        <v/>
      </c>
      <c r="B369" s="3" t="s">
        <v>0</v>
      </c>
      <c r="Q369" s="8"/>
      <c r="R369" s="9"/>
      <c r="S369" s="9"/>
      <c r="T369" s="9"/>
      <c r="U369" s="9"/>
      <c r="V369" s="10"/>
      <c r="W369" s="11">
        <v>29</v>
      </c>
      <c r="X369" s="8"/>
      <c r="Y369" s="29"/>
      <c r="Z369" s="29"/>
      <c r="AA369" s="30"/>
      <c r="AC369" s="31"/>
      <c r="AD369" s="31"/>
      <c r="BF369" s="12" t="s">
        <v>0</v>
      </c>
    </row>
    <row r="370" spans="1:58">
      <c r="A370" s="3" t="str">
        <f t="shared" si="62"/>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62"/>
        <v>|LEFT:80|LEFT:100|LEFT:100|LEFT:100|LEFT:100|LEFT:100|c</v>
      </c>
      <c r="B371" s="3" t="s">
        <v>0</v>
      </c>
      <c r="C371" s="3" t="s">
        <v>83</v>
      </c>
      <c r="D371" s="6" t="str">
        <f>$Q$1</f>
        <v>LEFT:80</v>
      </c>
      <c r="E371" s="6" t="s">
        <v>83</v>
      </c>
      <c r="F371" s="6" t="str">
        <f t="shared" ref="F371:J371" si="69">$R$1</f>
        <v>LEFT:100</v>
      </c>
      <c r="G371" s="6" t="s">
        <v>83</v>
      </c>
      <c r="H371" s="6" t="str">
        <f t="shared" si="69"/>
        <v>LEFT:100</v>
      </c>
      <c r="I371" s="6" t="s">
        <v>83</v>
      </c>
      <c r="J371" s="6" t="str">
        <f t="shared" si="69"/>
        <v>LEFT:100</v>
      </c>
      <c r="K371" s="6" t="s">
        <v>83</v>
      </c>
      <c r="L371" s="6" t="str">
        <f>$R$1</f>
        <v>LEFT:100</v>
      </c>
      <c r="M371" s="6" t="s">
        <v>83</v>
      </c>
      <c r="N371" s="6" t="str">
        <f>$R$1</f>
        <v>LEFT:100</v>
      </c>
      <c r="O371" s="3" t="s">
        <v>83</v>
      </c>
      <c r="P371" s="3" t="s">
        <v>84</v>
      </c>
      <c r="Q371" s="17" t="s">
        <v>6</v>
      </c>
      <c r="R371" s="13" t="str">
        <f>INDEX(AF:AF,W369+1)</f>
        <v>緑青</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62"/>
        <v>|色|緑青|レアリティ||マナコスト||</v>
      </c>
      <c r="B372" s="3" t="s">
        <v>0</v>
      </c>
      <c r="C372" s="3" t="s">
        <v>83</v>
      </c>
      <c r="D372" s="7" t="s">
        <v>6</v>
      </c>
      <c r="E372" s="3" t="s">
        <v>83</v>
      </c>
      <c r="F372" s="3" t="str">
        <f>IF(R371=0,"",R371)</f>
        <v>緑青</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62"/>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62"/>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70">IF(ISERROR(IF(LEN(X373)&gt;1,X373,VLOOKUP(X372,$AC:$AD,2,FALSE))),"",IF(LEN(X373)&gt;1,X373,VLOOKUP(X372,$AC:$AD,2,FALSE)))</f>
        <v/>
      </c>
      <c r="Y374" s="12" t="str">
        <f t="shared" si="70"/>
        <v/>
      </c>
      <c r="Z374" s="12" t="str">
        <f t="shared" si="70"/>
        <v/>
      </c>
      <c r="AA374" s="12" t="str">
        <f t="shared" si="70"/>
        <v> </v>
      </c>
      <c r="AC374" s="31"/>
      <c r="AD374" s="31"/>
      <c r="BF374" s="12" t="s">
        <v>0</v>
      </c>
    </row>
    <row r="375" spans="1:58">
      <c r="A375" s="3" t="str">
        <f t="shared" si="62"/>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62"/>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62"/>
        <v>&amp;br;&amp;br;</v>
      </c>
      <c r="B377" s="3" t="s">
        <v>0</v>
      </c>
      <c r="C377" s="3" t="s">
        <v>142</v>
      </c>
      <c r="R377" s="3"/>
      <c r="S377" s="3"/>
      <c r="T377" s="3"/>
      <c r="U377" s="3"/>
      <c r="V377" s="3"/>
      <c r="BF377" s="12" t="s">
        <v>0</v>
      </c>
    </row>
    <row r="378" spans="1:58">
      <c r="A378" s="3" t="str">
        <f t="shared" si="62"/>
        <v>#back(text=戻る,left)</v>
      </c>
      <c r="B378" s="3" t="s">
        <v>0</v>
      </c>
      <c r="C378" s="3" t="s">
        <v>151</v>
      </c>
      <c r="R378" s="3"/>
      <c r="S378" s="3"/>
      <c r="T378" s="3"/>
      <c r="U378" s="3"/>
      <c r="V378" s="3"/>
      <c r="BF378" s="12" t="s">
        <v>0</v>
      </c>
    </row>
    <row r="379" spans="1:58">
      <c r="A379" s="3" t="str">
        <f t="shared" si="62"/>
        <v>&amp;br;</v>
      </c>
      <c r="B379" s="3" t="s">
        <v>0</v>
      </c>
      <c r="C379" s="3" t="s">
        <v>161</v>
      </c>
      <c r="R379" s="3"/>
      <c r="S379" s="3"/>
      <c r="T379" s="3"/>
      <c r="U379" s="3"/>
      <c r="V379" s="3"/>
      <c r="BF379" s="12" t="s">
        <v>0</v>
      </c>
    </row>
    <row r="380" spans="1:58">
      <c r="A380" s="3" t="str">
        <f t="shared" si="62"/>
        <v>#comment(above,nsize=[15],size=[30],num=[10])</v>
      </c>
      <c r="B380" s="3" t="s">
        <v>0</v>
      </c>
      <c r="C380" s="3" t="s">
        <v>170</v>
      </c>
      <c r="R380" s="3"/>
      <c r="S380" s="3"/>
      <c r="T380" s="3"/>
      <c r="U380" s="3"/>
      <c r="V380" s="3"/>
      <c r="BF380" s="12" t="s">
        <v>0</v>
      </c>
    </row>
    <row r="381" spans="1:58">
      <c r="A381" s="3" t="str">
        <f t="shared" si="62"/>
        <v>&amp;br;&amp;br;</v>
      </c>
      <c r="B381" s="3" t="s">
        <v>0</v>
      </c>
      <c r="C381" s="3" t="s">
        <v>142</v>
      </c>
      <c r="R381" s="3"/>
      <c r="S381" s="3"/>
      <c r="T381" s="3"/>
      <c r="U381" s="3"/>
      <c r="V381" s="3"/>
      <c r="AC381" s="31"/>
      <c r="AD381" s="31"/>
      <c r="BF381" s="12" t="s">
        <v>0</v>
      </c>
    </row>
    <row r="382" spans="1:58">
      <c r="A382" s="3" t="str">
        <f t="shared" si="62"/>
        <v/>
      </c>
      <c r="B382" s="3" t="s">
        <v>0</v>
      </c>
      <c r="Q382" s="8"/>
      <c r="R382" s="9"/>
      <c r="S382" s="9"/>
      <c r="T382" s="9"/>
      <c r="U382" s="9"/>
      <c r="V382" s="10"/>
      <c r="W382" s="11">
        <v>30</v>
      </c>
      <c r="X382" s="8"/>
      <c r="Y382" s="29"/>
      <c r="Z382" s="29"/>
      <c r="AA382" s="30"/>
      <c r="AC382" s="31"/>
      <c r="AD382" s="31"/>
      <c r="BF382" s="12" t="s">
        <v>0</v>
      </c>
    </row>
    <row r="383" spans="1:58">
      <c r="A383" s="3" t="str">
        <f t="shared" si="62"/>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62"/>
        <v>|LEFT:80|LEFT:100|LEFT:100|LEFT:100|LEFT:100|LEFT:100|c</v>
      </c>
      <c r="B384" s="3" t="s">
        <v>0</v>
      </c>
      <c r="C384" s="3" t="s">
        <v>83</v>
      </c>
      <c r="D384" s="6" t="str">
        <f>$Q$1</f>
        <v>LEFT:80</v>
      </c>
      <c r="E384" s="6" t="s">
        <v>83</v>
      </c>
      <c r="F384" s="6" t="str">
        <f t="shared" ref="F384:J384" si="71">$R$1</f>
        <v>LEFT:100</v>
      </c>
      <c r="G384" s="6" t="s">
        <v>83</v>
      </c>
      <c r="H384" s="6" t="str">
        <f t="shared" si="71"/>
        <v>LEFT:100</v>
      </c>
      <c r="I384" s="6" t="s">
        <v>83</v>
      </c>
      <c r="J384" s="6" t="str">
        <f t="shared" si="71"/>
        <v>LEFT:100</v>
      </c>
      <c r="K384" s="6" t="s">
        <v>83</v>
      </c>
      <c r="L384" s="6" t="str">
        <f>$R$1</f>
        <v>LEFT:100</v>
      </c>
      <c r="M384" s="6" t="s">
        <v>83</v>
      </c>
      <c r="N384" s="6" t="str">
        <f>$R$1</f>
        <v>LEFT:100</v>
      </c>
      <c r="O384" s="3" t="s">
        <v>83</v>
      </c>
      <c r="P384" s="3" t="s">
        <v>84</v>
      </c>
      <c r="Q384" s="17" t="s">
        <v>6</v>
      </c>
      <c r="R384" s="13" t="str">
        <f>INDEX(AF:AF,W382+1)</f>
        <v>緑青</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62"/>
        <v>|色|緑青|レアリティ||マナコスト||</v>
      </c>
      <c r="B385" s="3" t="s">
        <v>0</v>
      </c>
      <c r="C385" s="3" t="s">
        <v>83</v>
      </c>
      <c r="D385" s="7" t="s">
        <v>6</v>
      </c>
      <c r="E385" s="3" t="s">
        <v>83</v>
      </c>
      <c r="F385" s="3" t="str">
        <f>IF(R384=0,"",R384)</f>
        <v>緑青</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62"/>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62"/>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72">IF(ISERROR(IF(LEN(X386)&gt;1,X386,VLOOKUP(X385,$AC:$AD,2,FALSE))),"",IF(LEN(X386)&gt;1,X386,VLOOKUP(X385,$AC:$AD,2,FALSE)))</f>
        <v/>
      </c>
      <c r="Y387" s="12" t="str">
        <f t="shared" si="72"/>
        <v/>
      </c>
      <c r="Z387" s="12" t="str">
        <f t="shared" si="72"/>
        <v/>
      </c>
      <c r="AA387" s="12" t="str">
        <f t="shared" si="72"/>
        <v> </v>
      </c>
      <c r="AC387" s="31"/>
      <c r="AD387" s="31"/>
      <c r="BF387" s="12" t="s">
        <v>0</v>
      </c>
    </row>
    <row r="388" spans="1:58">
      <c r="A388" s="3" t="str">
        <f t="shared" si="62"/>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62"/>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3">CONCATENATE(C390,D390,E390,F390,G390,H390,I390,J390,K390,L390,M390,N390,O390,P390)</f>
        <v>&amp;br;&amp;br;</v>
      </c>
      <c r="B390" s="3" t="s">
        <v>0</v>
      </c>
      <c r="C390" s="3" t="s">
        <v>142</v>
      </c>
      <c r="R390" s="3"/>
      <c r="S390" s="3"/>
      <c r="T390" s="3"/>
      <c r="U390" s="3"/>
      <c r="V390" s="3"/>
      <c r="BF390" s="12" t="s">
        <v>0</v>
      </c>
    </row>
    <row r="391" spans="1:58">
      <c r="A391" s="3" t="str">
        <f t="shared" si="73"/>
        <v>#back(text=戻る,left)</v>
      </c>
      <c r="B391" s="3" t="s">
        <v>0</v>
      </c>
      <c r="C391" s="3" t="s">
        <v>151</v>
      </c>
      <c r="R391" s="3"/>
      <c r="S391" s="3"/>
      <c r="T391" s="3"/>
      <c r="U391" s="3"/>
      <c r="V391" s="3"/>
      <c r="BF391" s="12" t="s">
        <v>0</v>
      </c>
    </row>
    <row r="392" spans="1:58">
      <c r="A392" s="3" t="str">
        <f t="shared" si="73"/>
        <v>&amp;br;</v>
      </c>
      <c r="B392" s="3" t="s">
        <v>0</v>
      </c>
      <c r="C392" s="3" t="s">
        <v>161</v>
      </c>
      <c r="R392" s="3"/>
      <c r="S392" s="3"/>
      <c r="T392" s="3"/>
      <c r="U392" s="3"/>
      <c r="V392" s="3"/>
      <c r="BF392" s="12" t="s">
        <v>0</v>
      </c>
    </row>
    <row r="393" spans="1:58">
      <c r="A393" s="3" t="str">
        <f t="shared" si="73"/>
        <v>#comment(above,nsize=[15],size=[30],num=[10])</v>
      </c>
      <c r="B393" s="3" t="s">
        <v>0</v>
      </c>
      <c r="C393" s="3" t="s">
        <v>170</v>
      </c>
      <c r="R393" s="3"/>
      <c r="S393" s="3"/>
      <c r="T393" s="3"/>
      <c r="U393" s="3"/>
      <c r="V393" s="3"/>
      <c r="BF393" s="12" t="s">
        <v>0</v>
      </c>
    </row>
    <row r="394" spans="1:58">
      <c r="A394" s="3" t="str">
        <f t="shared" si="73"/>
        <v>&amp;br;&amp;br;</v>
      </c>
      <c r="B394" s="3" t="s">
        <v>0</v>
      </c>
      <c r="C394" s="3" t="s">
        <v>142</v>
      </c>
      <c r="R394" s="3"/>
      <c r="S394" s="3"/>
      <c r="T394" s="3"/>
      <c r="U394" s="3"/>
      <c r="V394" s="3"/>
      <c r="AC394" s="31"/>
      <c r="AD394" s="31"/>
      <c r="BF394" s="12" t="s">
        <v>0</v>
      </c>
    </row>
    <row r="395" spans="1:58">
      <c r="A395" s="3" t="str">
        <f t="shared" si="73"/>
        <v/>
      </c>
      <c r="B395" s="3" t="s">
        <v>0</v>
      </c>
      <c r="Q395" s="8"/>
      <c r="R395" s="9"/>
      <c r="S395" s="9"/>
      <c r="T395" s="9"/>
      <c r="U395" s="9"/>
      <c r="V395" s="10"/>
      <c r="W395" s="11">
        <v>31</v>
      </c>
      <c r="X395" s="8"/>
      <c r="Y395" s="29"/>
      <c r="Z395" s="29"/>
      <c r="AA395" s="30"/>
      <c r="AC395" s="31"/>
      <c r="AD395" s="31"/>
      <c r="BF395" s="12" t="s">
        <v>0</v>
      </c>
    </row>
    <row r="396" spans="1:58">
      <c r="A396" s="3" t="str">
        <f t="shared" si="73"/>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3"/>
        <v>|LEFT:80|LEFT:100|LEFT:100|LEFT:100|LEFT:100|LEFT:100|c</v>
      </c>
      <c r="B397" s="3" t="s">
        <v>0</v>
      </c>
      <c r="C397" s="3" t="s">
        <v>83</v>
      </c>
      <c r="D397" s="6" t="str">
        <f>$Q$1</f>
        <v>LEFT:80</v>
      </c>
      <c r="E397" s="6" t="s">
        <v>83</v>
      </c>
      <c r="F397" s="6" t="str">
        <f t="shared" ref="F397:J397" si="74">$R$1</f>
        <v>LEFT:100</v>
      </c>
      <c r="G397" s="6" t="s">
        <v>83</v>
      </c>
      <c r="H397" s="6" t="str">
        <f t="shared" si="74"/>
        <v>LEFT:100</v>
      </c>
      <c r="I397" s="6" t="s">
        <v>83</v>
      </c>
      <c r="J397" s="6" t="str">
        <f t="shared" si="74"/>
        <v>LEFT:100</v>
      </c>
      <c r="K397" s="6" t="s">
        <v>83</v>
      </c>
      <c r="L397" s="6" t="str">
        <f>$R$1</f>
        <v>LEFT:100</v>
      </c>
      <c r="M397" s="6" t="s">
        <v>83</v>
      </c>
      <c r="N397" s="6" t="str">
        <f>$R$1</f>
        <v>LEFT:100</v>
      </c>
      <c r="O397" s="3" t="s">
        <v>83</v>
      </c>
      <c r="P397" s="3" t="s">
        <v>84</v>
      </c>
      <c r="Q397" s="17" t="s">
        <v>6</v>
      </c>
      <c r="R397" s="13" t="str">
        <f>INDEX(AF:AF,W395+1)</f>
        <v>緑青</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3"/>
        <v>|色|緑青|レアリティ||マナコスト||</v>
      </c>
      <c r="B398" s="3" t="s">
        <v>0</v>
      </c>
      <c r="C398" s="3" t="s">
        <v>83</v>
      </c>
      <c r="D398" s="7" t="s">
        <v>6</v>
      </c>
      <c r="E398" s="3" t="s">
        <v>83</v>
      </c>
      <c r="F398" s="3" t="str">
        <f>IF(R397=0,"",R397)</f>
        <v>緑青</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3"/>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3"/>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5">IF(ISERROR(IF(LEN(X399)&gt;1,X399,VLOOKUP(X398,$AC:$AD,2,FALSE))),"",IF(LEN(X399)&gt;1,X399,VLOOKUP(X398,$AC:$AD,2,FALSE)))</f>
        <v/>
      </c>
      <c r="Y400" s="12" t="str">
        <f t="shared" si="75"/>
        <v/>
      </c>
      <c r="Z400" s="12" t="str">
        <f t="shared" si="75"/>
        <v/>
      </c>
      <c r="AA400" s="12" t="str">
        <f t="shared" si="75"/>
        <v> </v>
      </c>
      <c r="AC400" s="31"/>
      <c r="AD400" s="31"/>
      <c r="BF400" s="12" t="s">
        <v>0</v>
      </c>
    </row>
    <row r="401" spans="1:58">
      <c r="A401" s="3" t="str">
        <f t="shared" si="73"/>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3"/>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3"/>
        <v>&amp;br;&amp;br;</v>
      </c>
      <c r="B403" s="3" t="s">
        <v>0</v>
      </c>
      <c r="C403" s="3" t="s">
        <v>142</v>
      </c>
      <c r="R403" s="3"/>
      <c r="S403" s="3"/>
      <c r="T403" s="3"/>
      <c r="U403" s="3"/>
      <c r="V403" s="3"/>
      <c r="BF403" s="12" t="s">
        <v>0</v>
      </c>
    </row>
    <row r="404" spans="1:58">
      <c r="A404" s="3" t="str">
        <f t="shared" si="73"/>
        <v>#back(text=戻る,left)</v>
      </c>
      <c r="B404" s="3" t="s">
        <v>0</v>
      </c>
      <c r="C404" s="3" t="s">
        <v>151</v>
      </c>
      <c r="R404" s="3"/>
      <c r="S404" s="3"/>
      <c r="T404" s="3"/>
      <c r="U404" s="3"/>
      <c r="V404" s="3"/>
      <c r="BF404" s="12" t="s">
        <v>0</v>
      </c>
    </row>
    <row r="405" spans="1:58">
      <c r="A405" s="3" t="str">
        <f t="shared" si="73"/>
        <v>&amp;br;</v>
      </c>
      <c r="B405" s="3" t="s">
        <v>0</v>
      </c>
      <c r="C405" s="3" t="s">
        <v>161</v>
      </c>
      <c r="R405" s="3"/>
      <c r="S405" s="3"/>
      <c r="T405" s="3"/>
      <c r="U405" s="3"/>
      <c r="V405" s="3"/>
      <c r="BF405" s="12" t="s">
        <v>0</v>
      </c>
    </row>
    <row r="406" spans="1:58">
      <c r="A406" s="3" t="str">
        <f t="shared" si="73"/>
        <v>#comment(above,nsize=[15],size=[30],num=[10])</v>
      </c>
      <c r="B406" s="3" t="s">
        <v>0</v>
      </c>
      <c r="C406" s="3" t="s">
        <v>170</v>
      </c>
      <c r="R406" s="3"/>
      <c r="S406" s="3"/>
      <c r="T406" s="3"/>
      <c r="U406" s="3"/>
      <c r="V406" s="3"/>
      <c r="BF406" s="12" t="s">
        <v>0</v>
      </c>
    </row>
    <row r="407" spans="1:58">
      <c r="A407" s="3" t="str">
        <f t="shared" si="73"/>
        <v>&amp;br;&amp;br;</v>
      </c>
      <c r="B407" s="3" t="s">
        <v>0</v>
      </c>
      <c r="C407" s="3" t="s">
        <v>142</v>
      </c>
      <c r="R407" s="3"/>
      <c r="S407" s="3"/>
      <c r="T407" s="3"/>
      <c r="U407" s="3"/>
      <c r="V407" s="3"/>
      <c r="AC407" s="31"/>
      <c r="AD407" s="31"/>
      <c r="BF407" s="12" t="s">
        <v>0</v>
      </c>
    </row>
    <row r="408" spans="1:58">
      <c r="A408" s="3" t="str">
        <f t="shared" si="73"/>
        <v/>
      </c>
      <c r="B408" s="3" t="s">
        <v>0</v>
      </c>
      <c r="Q408" s="8"/>
      <c r="R408" s="9"/>
      <c r="S408" s="9"/>
      <c r="T408" s="9"/>
      <c r="U408" s="9"/>
      <c r="V408" s="10"/>
      <c r="W408" s="11">
        <v>32</v>
      </c>
      <c r="X408" s="8"/>
      <c r="Y408" s="29"/>
      <c r="Z408" s="29"/>
      <c r="AA408" s="30"/>
      <c r="AC408" s="31"/>
      <c r="AD408" s="31"/>
      <c r="BF408" s="12" t="s">
        <v>0</v>
      </c>
    </row>
    <row r="409" spans="1:58">
      <c r="A409" s="3" t="str">
        <f t="shared" si="73"/>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3"/>
        <v>|LEFT:80|LEFT:100|LEFT:100|LEFT:100|LEFT:100|LEFT:100|c</v>
      </c>
      <c r="B410" s="3" t="s">
        <v>0</v>
      </c>
      <c r="C410" s="3" t="s">
        <v>83</v>
      </c>
      <c r="D410" s="6" t="str">
        <f>$Q$1</f>
        <v>LEFT:80</v>
      </c>
      <c r="E410" s="6" t="s">
        <v>83</v>
      </c>
      <c r="F410" s="6" t="str">
        <f t="shared" ref="F410:J410" si="76">$R$1</f>
        <v>LEFT:100</v>
      </c>
      <c r="G410" s="6" t="s">
        <v>83</v>
      </c>
      <c r="H410" s="6" t="str">
        <f t="shared" si="76"/>
        <v>LEFT:100</v>
      </c>
      <c r="I410" s="6" t="s">
        <v>83</v>
      </c>
      <c r="J410" s="6" t="str">
        <f t="shared" si="76"/>
        <v>LEFT:100</v>
      </c>
      <c r="K410" s="6" t="s">
        <v>83</v>
      </c>
      <c r="L410" s="6" t="str">
        <f>$R$1</f>
        <v>LEFT:100</v>
      </c>
      <c r="M410" s="6" t="s">
        <v>83</v>
      </c>
      <c r="N410" s="6" t="str">
        <f>$R$1</f>
        <v>LEFT:100</v>
      </c>
      <c r="O410" s="3" t="s">
        <v>83</v>
      </c>
      <c r="P410" s="3" t="s">
        <v>84</v>
      </c>
      <c r="Q410" s="17" t="s">
        <v>6</v>
      </c>
      <c r="R410" s="13" t="str">
        <f>INDEX(AF:AF,W408+1)</f>
        <v>緑青</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3"/>
        <v>|色|緑青|レアリティ||マナコスト||</v>
      </c>
      <c r="B411" s="3" t="s">
        <v>0</v>
      </c>
      <c r="C411" s="3" t="s">
        <v>83</v>
      </c>
      <c r="D411" s="7" t="s">
        <v>6</v>
      </c>
      <c r="E411" s="3" t="s">
        <v>83</v>
      </c>
      <c r="F411" s="3" t="str">
        <f>IF(R410=0,"",R410)</f>
        <v>緑青</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3"/>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3"/>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7">IF(ISERROR(IF(LEN(X412)&gt;1,X412,VLOOKUP(X411,$AC:$AD,2,FALSE))),"",IF(LEN(X412)&gt;1,X412,VLOOKUP(X411,$AC:$AD,2,FALSE)))</f>
        <v/>
      </c>
      <c r="Y413" s="12" t="str">
        <f t="shared" si="77"/>
        <v/>
      </c>
      <c r="Z413" s="12" t="str">
        <f t="shared" si="77"/>
        <v/>
      </c>
      <c r="AA413" s="12" t="str">
        <f t="shared" si="77"/>
        <v> </v>
      </c>
      <c r="AC413" s="31"/>
      <c r="AD413" s="31"/>
      <c r="BF413" s="12" t="s">
        <v>0</v>
      </c>
    </row>
    <row r="414" spans="1:58">
      <c r="A414" s="3" t="str">
        <f t="shared" si="73"/>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3"/>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3"/>
        <v>&amp;br;&amp;br;</v>
      </c>
      <c r="B416" s="3" t="s">
        <v>0</v>
      </c>
      <c r="C416" s="3" t="s">
        <v>142</v>
      </c>
      <c r="R416" s="3"/>
      <c r="S416" s="3"/>
      <c r="T416" s="3"/>
      <c r="U416" s="3"/>
      <c r="V416" s="3"/>
      <c r="BF416" s="12" t="s">
        <v>0</v>
      </c>
    </row>
    <row r="417" spans="1:58">
      <c r="A417" s="3" t="str">
        <f t="shared" si="73"/>
        <v>#back(text=戻る,left)</v>
      </c>
      <c r="B417" s="3" t="s">
        <v>0</v>
      </c>
      <c r="C417" s="3" t="s">
        <v>151</v>
      </c>
      <c r="R417" s="3"/>
      <c r="S417" s="3"/>
      <c r="T417" s="3"/>
      <c r="U417" s="3"/>
      <c r="V417" s="3"/>
      <c r="BF417" s="12" t="s">
        <v>0</v>
      </c>
    </row>
    <row r="418" spans="1:58">
      <c r="A418" s="3" t="str">
        <f t="shared" si="73"/>
        <v>&amp;br;</v>
      </c>
      <c r="B418" s="3" t="s">
        <v>0</v>
      </c>
      <c r="C418" s="3" t="s">
        <v>161</v>
      </c>
      <c r="R418" s="3"/>
      <c r="S418" s="3"/>
      <c r="T418" s="3"/>
      <c r="U418" s="3"/>
      <c r="V418" s="3"/>
      <c r="BF418" s="12" t="s">
        <v>0</v>
      </c>
    </row>
    <row r="419" spans="1:58">
      <c r="A419" s="3" t="str">
        <f t="shared" si="73"/>
        <v>#comment(above,nsize=[15],size=[30],num=[10])</v>
      </c>
      <c r="B419" s="3" t="s">
        <v>0</v>
      </c>
      <c r="C419" s="3" t="s">
        <v>170</v>
      </c>
      <c r="R419" s="3"/>
      <c r="S419" s="3"/>
      <c r="T419" s="3"/>
      <c r="U419" s="3"/>
      <c r="V419" s="3"/>
      <c r="BF419" s="12" t="s">
        <v>0</v>
      </c>
    </row>
    <row r="420" spans="1:58">
      <c r="A420" s="3" t="str">
        <f t="shared" si="73"/>
        <v>&amp;br;&amp;br;</v>
      </c>
      <c r="B420" s="3" t="s">
        <v>0</v>
      </c>
      <c r="C420" s="3" t="s">
        <v>142</v>
      </c>
      <c r="R420" s="3"/>
      <c r="S420" s="3"/>
      <c r="T420" s="3"/>
      <c r="U420" s="3"/>
      <c r="V420" s="3"/>
      <c r="AC420" s="31"/>
      <c r="AD420" s="31"/>
      <c r="BF420" s="12" t="s">
        <v>0</v>
      </c>
    </row>
    <row r="421" spans="1:58">
      <c r="A421" s="3" t="str">
        <f t="shared" si="73"/>
        <v/>
      </c>
      <c r="B421" s="3" t="s">
        <v>0</v>
      </c>
      <c r="Q421" s="8"/>
      <c r="R421" s="9"/>
      <c r="S421" s="9"/>
      <c r="T421" s="9"/>
      <c r="U421" s="9"/>
      <c r="V421" s="10"/>
      <c r="W421" s="11">
        <v>33</v>
      </c>
      <c r="X421" s="8"/>
      <c r="Y421" s="29"/>
      <c r="Z421" s="29"/>
      <c r="AA421" s="30"/>
      <c r="AC421" s="31"/>
      <c r="AD421" s="31"/>
      <c r="BF421" s="12" t="s">
        <v>0</v>
      </c>
    </row>
    <row r="422" spans="1:58">
      <c r="A422" s="3" t="str">
        <f t="shared" si="73"/>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3"/>
        <v>|LEFT:80|LEFT:100|LEFT:100|LEFT:100|LEFT:100|LEFT:100|c</v>
      </c>
      <c r="B423" s="3" t="s">
        <v>0</v>
      </c>
      <c r="C423" s="3" t="s">
        <v>83</v>
      </c>
      <c r="D423" s="6" t="str">
        <f>$Q$1</f>
        <v>LEFT:80</v>
      </c>
      <c r="E423" s="6" t="s">
        <v>83</v>
      </c>
      <c r="F423" s="6" t="str">
        <f t="shared" ref="F423:J423" si="78">$R$1</f>
        <v>LEFT:100</v>
      </c>
      <c r="G423" s="6" t="s">
        <v>83</v>
      </c>
      <c r="H423" s="6" t="str">
        <f t="shared" si="78"/>
        <v>LEFT:100</v>
      </c>
      <c r="I423" s="6" t="s">
        <v>83</v>
      </c>
      <c r="J423" s="6" t="str">
        <f t="shared" si="78"/>
        <v>LEFT:100</v>
      </c>
      <c r="K423" s="6" t="s">
        <v>83</v>
      </c>
      <c r="L423" s="6" t="str">
        <f>$R$1</f>
        <v>LEFT:100</v>
      </c>
      <c r="M423" s="6" t="s">
        <v>83</v>
      </c>
      <c r="N423" s="6" t="str">
        <f>$R$1</f>
        <v>LEFT:100</v>
      </c>
      <c r="O423" s="3" t="s">
        <v>83</v>
      </c>
      <c r="P423" s="3" t="s">
        <v>84</v>
      </c>
      <c r="Q423" s="17" t="s">
        <v>6</v>
      </c>
      <c r="R423" s="13" t="str">
        <f>INDEX(AF:AF,W421+1)</f>
        <v>緑青</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3"/>
        <v>|色|緑青|レアリティ||マナコスト||</v>
      </c>
      <c r="B424" s="3" t="s">
        <v>0</v>
      </c>
      <c r="C424" s="3" t="s">
        <v>83</v>
      </c>
      <c r="D424" s="7" t="s">
        <v>6</v>
      </c>
      <c r="E424" s="3" t="s">
        <v>83</v>
      </c>
      <c r="F424" s="3" t="str">
        <f>IF(R423=0,"",R423)</f>
        <v>緑青</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3"/>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3"/>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9">IF(ISERROR(IF(LEN(X425)&gt;1,X425,VLOOKUP(X424,$AC:$AD,2,FALSE))),"",IF(LEN(X425)&gt;1,X425,VLOOKUP(X424,$AC:$AD,2,FALSE)))</f>
        <v/>
      </c>
      <c r="Y426" s="12" t="str">
        <f t="shared" si="79"/>
        <v/>
      </c>
      <c r="Z426" s="12" t="str">
        <f t="shared" si="79"/>
        <v/>
      </c>
      <c r="AA426" s="12" t="str">
        <f t="shared" si="79"/>
        <v> </v>
      </c>
      <c r="AC426" s="31"/>
      <c r="AD426" s="31"/>
      <c r="BF426" s="12" t="s">
        <v>0</v>
      </c>
    </row>
    <row r="427" spans="1:58">
      <c r="A427" s="3" t="str">
        <f t="shared" si="73"/>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3"/>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3"/>
        <v>&amp;br;&amp;br;</v>
      </c>
      <c r="B429" s="3" t="s">
        <v>0</v>
      </c>
      <c r="C429" s="3" t="s">
        <v>142</v>
      </c>
      <c r="R429" s="3"/>
      <c r="S429" s="3"/>
      <c r="T429" s="3"/>
      <c r="U429" s="3"/>
      <c r="V429" s="3"/>
      <c r="BF429" s="12" t="s">
        <v>0</v>
      </c>
    </row>
    <row r="430" spans="1:58">
      <c r="A430" s="3" t="str">
        <f t="shared" si="73"/>
        <v>#back(text=戻る,left)</v>
      </c>
      <c r="B430" s="3" t="s">
        <v>0</v>
      </c>
      <c r="C430" s="3" t="s">
        <v>151</v>
      </c>
      <c r="R430" s="3"/>
      <c r="S430" s="3"/>
      <c r="T430" s="3"/>
      <c r="U430" s="3"/>
      <c r="V430" s="3"/>
      <c r="BF430" s="12" t="s">
        <v>0</v>
      </c>
    </row>
    <row r="431" spans="1:58">
      <c r="A431" s="3" t="str">
        <f t="shared" si="73"/>
        <v>&amp;br;</v>
      </c>
      <c r="B431" s="3" t="s">
        <v>0</v>
      </c>
      <c r="C431" s="3" t="s">
        <v>161</v>
      </c>
      <c r="R431" s="3"/>
      <c r="S431" s="3"/>
      <c r="T431" s="3"/>
      <c r="U431" s="3"/>
      <c r="V431" s="3"/>
      <c r="BF431" s="12" t="s">
        <v>0</v>
      </c>
    </row>
    <row r="432" spans="1:58">
      <c r="A432" s="3" t="str">
        <f t="shared" si="73"/>
        <v>#comment(above,nsize=[15],size=[30],num=[10])</v>
      </c>
      <c r="B432" s="3" t="s">
        <v>0</v>
      </c>
      <c r="C432" s="3" t="s">
        <v>170</v>
      </c>
      <c r="R432" s="3"/>
      <c r="S432" s="3"/>
      <c r="T432" s="3"/>
      <c r="U432" s="3"/>
      <c r="V432" s="3"/>
      <c r="BF432" s="12" t="s">
        <v>0</v>
      </c>
    </row>
    <row r="433" spans="1:58">
      <c r="A433" s="3" t="str">
        <f t="shared" si="73"/>
        <v>&amp;br;&amp;br;</v>
      </c>
      <c r="B433" s="3" t="s">
        <v>0</v>
      </c>
      <c r="C433" s="3" t="s">
        <v>142</v>
      </c>
      <c r="R433" s="3"/>
      <c r="S433" s="3"/>
      <c r="T433" s="3"/>
      <c r="U433" s="3"/>
      <c r="V433" s="3"/>
      <c r="AC433" s="31"/>
      <c r="AD433" s="31"/>
      <c r="BF433" s="12" t="s">
        <v>0</v>
      </c>
    </row>
    <row r="434" spans="1:58">
      <c r="A434" s="3" t="str">
        <f t="shared" si="73"/>
        <v/>
      </c>
      <c r="B434" s="3" t="s">
        <v>0</v>
      </c>
      <c r="Q434" s="8"/>
      <c r="R434" s="9"/>
      <c r="S434" s="9"/>
      <c r="T434" s="9"/>
      <c r="U434" s="9"/>
      <c r="V434" s="10"/>
      <c r="W434" s="11">
        <v>34</v>
      </c>
      <c r="X434" s="8"/>
      <c r="Y434" s="29"/>
      <c r="Z434" s="29"/>
      <c r="AA434" s="30"/>
      <c r="AC434" s="31"/>
      <c r="AD434" s="31"/>
      <c r="BF434" s="12" t="s">
        <v>0</v>
      </c>
    </row>
    <row r="435" spans="1:58">
      <c r="A435" s="3" t="str">
        <f t="shared" si="73"/>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3"/>
        <v>|LEFT:80|LEFT:100|LEFT:100|LEFT:100|LEFT:100|LEFT:100|c</v>
      </c>
      <c r="B436" s="3" t="s">
        <v>0</v>
      </c>
      <c r="C436" s="3" t="s">
        <v>83</v>
      </c>
      <c r="D436" s="6" t="str">
        <f>$Q$1</f>
        <v>LEFT:80</v>
      </c>
      <c r="E436" s="6" t="s">
        <v>83</v>
      </c>
      <c r="F436" s="6" t="str">
        <f t="shared" ref="F436:J436" si="80">$R$1</f>
        <v>LEFT:100</v>
      </c>
      <c r="G436" s="6" t="s">
        <v>83</v>
      </c>
      <c r="H436" s="6" t="str">
        <f t="shared" si="80"/>
        <v>LEFT:100</v>
      </c>
      <c r="I436" s="6" t="s">
        <v>83</v>
      </c>
      <c r="J436" s="6" t="str">
        <f t="shared" si="80"/>
        <v>LEFT:100</v>
      </c>
      <c r="K436" s="6" t="s">
        <v>83</v>
      </c>
      <c r="L436" s="6" t="str">
        <f>$R$1</f>
        <v>LEFT:100</v>
      </c>
      <c r="M436" s="6" t="s">
        <v>83</v>
      </c>
      <c r="N436" s="6" t="str">
        <f>$R$1</f>
        <v>LEFT:100</v>
      </c>
      <c r="O436" s="3" t="s">
        <v>83</v>
      </c>
      <c r="P436" s="3" t="s">
        <v>84</v>
      </c>
      <c r="Q436" s="17" t="s">
        <v>6</v>
      </c>
      <c r="R436" s="13" t="str">
        <f>INDEX(AF:AF,W434+1)</f>
        <v>緑青</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3"/>
        <v>|色|緑青|レアリティ||マナコスト||</v>
      </c>
      <c r="B437" s="3" t="s">
        <v>0</v>
      </c>
      <c r="C437" s="3" t="s">
        <v>83</v>
      </c>
      <c r="D437" s="7" t="s">
        <v>6</v>
      </c>
      <c r="E437" s="3" t="s">
        <v>83</v>
      </c>
      <c r="F437" s="3" t="str">
        <f>IF(R436=0,"",R436)</f>
        <v>緑青</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3"/>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3"/>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81">IF(ISERROR(IF(LEN(X438)&gt;1,X438,VLOOKUP(X437,$AC:$AD,2,FALSE))),"",IF(LEN(X438)&gt;1,X438,VLOOKUP(X437,$AC:$AD,2,FALSE)))</f>
        <v/>
      </c>
      <c r="Y439" s="12" t="str">
        <f t="shared" si="81"/>
        <v/>
      </c>
      <c r="Z439" s="12" t="str">
        <f t="shared" si="81"/>
        <v/>
      </c>
      <c r="AA439" s="12" t="str">
        <f t="shared" si="81"/>
        <v> </v>
      </c>
      <c r="AC439" s="31"/>
      <c r="AD439" s="31"/>
      <c r="BF439" s="12" t="s">
        <v>0</v>
      </c>
    </row>
    <row r="440" spans="1:58">
      <c r="A440" s="3" t="str">
        <f t="shared" si="73"/>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3"/>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3"/>
        <v>&amp;br;&amp;br;</v>
      </c>
      <c r="B442" s="3" t="s">
        <v>0</v>
      </c>
      <c r="C442" s="3" t="s">
        <v>142</v>
      </c>
      <c r="R442" s="3"/>
      <c r="S442" s="3"/>
      <c r="T442" s="3"/>
      <c r="U442" s="3"/>
      <c r="V442" s="3"/>
      <c r="BF442" s="12" t="s">
        <v>0</v>
      </c>
    </row>
    <row r="443" spans="1:58">
      <c r="A443" s="3" t="str">
        <f t="shared" si="73"/>
        <v>#back(text=戻る,left)</v>
      </c>
      <c r="B443" s="3" t="s">
        <v>0</v>
      </c>
      <c r="C443" s="3" t="s">
        <v>151</v>
      </c>
      <c r="R443" s="3"/>
      <c r="S443" s="3"/>
      <c r="T443" s="3"/>
      <c r="U443" s="3"/>
      <c r="V443" s="3"/>
      <c r="BF443" s="12" t="s">
        <v>0</v>
      </c>
    </row>
    <row r="444" spans="1:58">
      <c r="A444" s="3" t="str">
        <f t="shared" si="73"/>
        <v>&amp;br;</v>
      </c>
      <c r="B444" s="3" t="s">
        <v>0</v>
      </c>
      <c r="C444" s="3" t="s">
        <v>161</v>
      </c>
      <c r="R444" s="3"/>
      <c r="S444" s="3"/>
      <c r="T444" s="3"/>
      <c r="U444" s="3"/>
      <c r="V444" s="3"/>
      <c r="BF444" s="12" t="s">
        <v>0</v>
      </c>
    </row>
    <row r="445" spans="1:58">
      <c r="A445" s="3" t="str">
        <f t="shared" si="73"/>
        <v>#comment(above,nsize=[15],size=[30],num=[10])</v>
      </c>
      <c r="B445" s="3" t="s">
        <v>0</v>
      </c>
      <c r="C445" s="3" t="s">
        <v>170</v>
      </c>
      <c r="R445" s="3"/>
      <c r="S445" s="3"/>
      <c r="T445" s="3"/>
      <c r="U445" s="3"/>
      <c r="V445" s="3"/>
      <c r="BF445" s="12" t="s">
        <v>0</v>
      </c>
    </row>
    <row r="446" spans="1:58">
      <c r="A446" s="3" t="str">
        <f t="shared" si="73"/>
        <v>&amp;br;&amp;br;</v>
      </c>
      <c r="B446" s="3" t="s">
        <v>0</v>
      </c>
      <c r="C446" s="3" t="s">
        <v>142</v>
      </c>
      <c r="R446" s="3"/>
      <c r="S446" s="3"/>
      <c r="T446" s="3"/>
      <c r="U446" s="3"/>
      <c r="V446" s="3"/>
      <c r="AC446" s="31"/>
      <c r="AD446" s="31"/>
      <c r="BF446" s="12" t="s">
        <v>0</v>
      </c>
    </row>
    <row r="447" spans="1:58">
      <c r="A447" s="3" t="str">
        <f t="shared" si="73"/>
        <v/>
      </c>
      <c r="B447" s="3" t="s">
        <v>0</v>
      </c>
      <c r="Q447" s="8"/>
      <c r="R447" s="9"/>
      <c r="S447" s="9"/>
      <c r="T447" s="9"/>
      <c r="U447" s="9"/>
      <c r="V447" s="10"/>
      <c r="W447" s="11">
        <v>35</v>
      </c>
      <c r="X447" s="8"/>
      <c r="Y447" s="29"/>
      <c r="Z447" s="29"/>
      <c r="AA447" s="30"/>
      <c r="AC447" s="31"/>
      <c r="AD447" s="31"/>
      <c r="BF447" s="12" t="s">
        <v>0</v>
      </c>
    </row>
    <row r="448" spans="1:58">
      <c r="A448" s="3" t="str">
        <f t="shared" si="73"/>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3"/>
        <v>|LEFT:80|LEFT:100|LEFT:100|LEFT:100|LEFT:100|LEFT:100|c</v>
      </c>
      <c r="B449" s="3" t="s">
        <v>0</v>
      </c>
      <c r="C449" s="3" t="s">
        <v>83</v>
      </c>
      <c r="D449" s="6" t="str">
        <f>$Q$1</f>
        <v>LEFT:80</v>
      </c>
      <c r="E449" s="6" t="s">
        <v>83</v>
      </c>
      <c r="F449" s="6" t="str">
        <f t="shared" ref="F449:J449" si="82">$R$1</f>
        <v>LEFT:100</v>
      </c>
      <c r="G449" s="6" t="s">
        <v>83</v>
      </c>
      <c r="H449" s="6" t="str">
        <f t="shared" si="82"/>
        <v>LEFT:100</v>
      </c>
      <c r="I449" s="6" t="s">
        <v>83</v>
      </c>
      <c r="J449" s="6" t="str">
        <f t="shared" si="82"/>
        <v>LEFT:100</v>
      </c>
      <c r="K449" s="6" t="s">
        <v>83</v>
      </c>
      <c r="L449" s="6" t="str">
        <f>$R$1</f>
        <v>LEFT:100</v>
      </c>
      <c r="M449" s="6" t="s">
        <v>83</v>
      </c>
      <c r="N449" s="6" t="str">
        <f>$R$1</f>
        <v>LEFT:100</v>
      </c>
      <c r="O449" s="3" t="s">
        <v>83</v>
      </c>
      <c r="P449" s="3" t="s">
        <v>84</v>
      </c>
      <c r="Q449" s="17" t="s">
        <v>6</v>
      </c>
      <c r="R449" s="13" t="str">
        <f>INDEX(AF:AF,W447+1)</f>
        <v>緑青</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3"/>
        <v>|色|緑青|レアリティ||マナコスト||</v>
      </c>
      <c r="B450" s="3" t="s">
        <v>0</v>
      </c>
      <c r="C450" s="3" t="s">
        <v>83</v>
      </c>
      <c r="D450" s="7" t="s">
        <v>6</v>
      </c>
      <c r="E450" s="3" t="s">
        <v>83</v>
      </c>
      <c r="F450" s="3" t="str">
        <f>IF(R449=0,"",R449)</f>
        <v>緑青</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3"/>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3"/>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3">IF(ISERROR(IF(LEN(X451)&gt;1,X451,VLOOKUP(X450,$AC:$AD,2,FALSE))),"",IF(LEN(X451)&gt;1,X451,VLOOKUP(X450,$AC:$AD,2,FALSE)))</f>
        <v/>
      </c>
      <c r="Y452" s="12" t="str">
        <f t="shared" si="83"/>
        <v/>
      </c>
      <c r="Z452" s="12" t="str">
        <f t="shared" si="83"/>
        <v/>
      </c>
      <c r="AA452" s="12" t="str">
        <f t="shared" si="83"/>
        <v> </v>
      </c>
      <c r="AC452" s="31"/>
      <c r="AD452" s="31"/>
      <c r="BF452" s="12" t="s">
        <v>0</v>
      </c>
    </row>
    <row r="453" spans="1:58">
      <c r="A453" s="3" t="str">
        <f t="shared" si="73"/>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4">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4"/>
        <v>&amp;br;&amp;br;</v>
      </c>
      <c r="B455" s="3" t="s">
        <v>0</v>
      </c>
      <c r="C455" s="3" t="s">
        <v>142</v>
      </c>
      <c r="R455" s="3"/>
      <c r="S455" s="3"/>
      <c r="T455" s="3"/>
      <c r="U455" s="3"/>
      <c r="V455" s="3"/>
      <c r="BF455" s="12" t="s">
        <v>0</v>
      </c>
    </row>
    <row r="456" spans="1:58">
      <c r="A456" s="3" t="str">
        <f t="shared" si="84"/>
        <v>#back(text=戻る,left)</v>
      </c>
      <c r="B456" s="3" t="s">
        <v>0</v>
      </c>
      <c r="C456" s="3" t="s">
        <v>151</v>
      </c>
      <c r="R456" s="3"/>
      <c r="S456" s="3"/>
      <c r="T456" s="3"/>
      <c r="U456" s="3"/>
      <c r="V456" s="3"/>
      <c r="BF456" s="12" t="s">
        <v>0</v>
      </c>
    </row>
    <row r="457" spans="1:58">
      <c r="A457" s="3" t="str">
        <f t="shared" si="84"/>
        <v>&amp;br;</v>
      </c>
      <c r="B457" s="3" t="s">
        <v>0</v>
      </c>
      <c r="C457" s="3" t="s">
        <v>161</v>
      </c>
      <c r="R457" s="3"/>
      <c r="S457" s="3"/>
      <c r="T457" s="3"/>
      <c r="U457" s="3"/>
      <c r="V457" s="3"/>
      <c r="BF457" s="12" t="s">
        <v>0</v>
      </c>
    </row>
    <row r="458" spans="1:58">
      <c r="A458" s="3" t="str">
        <f t="shared" si="84"/>
        <v>#comment(above,nsize=[15],size=[30],num=[10])</v>
      </c>
      <c r="B458" s="3" t="s">
        <v>0</v>
      </c>
      <c r="C458" s="3" t="s">
        <v>170</v>
      </c>
      <c r="R458" s="3"/>
      <c r="S458" s="3"/>
      <c r="T458" s="3"/>
      <c r="U458" s="3"/>
      <c r="V458" s="3"/>
      <c r="BF458" s="12" t="s">
        <v>0</v>
      </c>
    </row>
    <row r="459" spans="1:58">
      <c r="A459" s="3" t="str">
        <f t="shared" si="84"/>
        <v>&amp;br;&amp;br;</v>
      </c>
      <c r="B459" s="3" t="s">
        <v>0</v>
      </c>
      <c r="C459" s="3" t="s">
        <v>142</v>
      </c>
      <c r="R459" s="3"/>
      <c r="S459" s="3"/>
      <c r="T459" s="3"/>
      <c r="U459" s="3"/>
      <c r="V459" s="3"/>
      <c r="AC459" s="31"/>
      <c r="AD459" s="31"/>
      <c r="BF459" s="12" t="s">
        <v>0</v>
      </c>
    </row>
    <row r="460" spans="1:58">
      <c r="A460" s="3" t="str">
        <f t="shared" si="84"/>
        <v/>
      </c>
      <c r="B460" s="3" t="s">
        <v>0</v>
      </c>
      <c r="Q460" s="8"/>
      <c r="R460" s="9"/>
      <c r="S460" s="9"/>
      <c r="T460" s="9"/>
      <c r="U460" s="9"/>
      <c r="V460" s="10"/>
      <c r="W460" s="11">
        <v>36</v>
      </c>
      <c r="X460" s="8"/>
      <c r="Y460" s="29"/>
      <c r="Z460" s="29"/>
      <c r="AA460" s="30"/>
      <c r="AC460" s="31"/>
      <c r="AD460" s="31"/>
      <c r="BF460" s="12" t="s">
        <v>0</v>
      </c>
    </row>
    <row r="461" spans="1:58">
      <c r="A461" s="3" t="str">
        <f t="shared" si="84"/>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4"/>
        <v>|LEFT:80|LEFT:100|LEFT:100|LEFT:100|LEFT:100|LEFT:100|c</v>
      </c>
      <c r="B462" s="3" t="s">
        <v>0</v>
      </c>
      <c r="C462" s="3" t="s">
        <v>83</v>
      </c>
      <c r="D462" s="6" t="str">
        <f>$Q$1</f>
        <v>LEFT:80</v>
      </c>
      <c r="E462" s="6" t="s">
        <v>83</v>
      </c>
      <c r="F462" s="6" t="str">
        <f t="shared" ref="F462:J462" si="85">$R$1</f>
        <v>LEFT:100</v>
      </c>
      <c r="G462" s="6" t="s">
        <v>83</v>
      </c>
      <c r="H462" s="6" t="str">
        <f t="shared" si="85"/>
        <v>LEFT:100</v>
      </c>
      <c r="I462" s="6" t="s">
        <v>83</v>
      </c>
      <c r="J462" s="6" t="str">
        <f t="shared" si="85"/>
        <v>LEFT:100</v>
      </c>
      <c r="K462" s="6" t="s">
        <v>83</v>
      </c>
      <c r="L462" s="6" t="str">
        <f>$R$1</f>
        <v>LEFT:100</v>
      </c>
      <c r="M462" s="6" t="s">
        <v>83</v>
      </c>
      <c r="N462" s="6" t="str">
        <f>$R$1</f>
        <v>LEFT:100</v>
      </c>
      <c r="O462" s="3" t="s">
        <v>83</v>
      </c>
      <c r="P462" s="3" t="s">
        <v>84</v>
      </c>
      <c r="Q462" s="17" t="s">
        <v>6</v>
      </c>
      <c r="R462" s="13" t="str">
        <f>INDEX(AF:AF,W460+1)</f>
        <v>緑青</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4"/>
        <v>|色|緑青|レアリティ||マナコスト||</v>
      </c>
      <c r="B463" s="3" t="s">
        <v>0</v>
      </c>
      <c r="C463" s="3" t="s">
        <v>83</v>
      </c>
      <c r="D463" s="7" t="s">
        <v>6</v>
      </c>
      <c r="E463" s="3" t="s">
        <v>83</v>
      </c>
      <c r="F463" s="3" t="str">
        <f>IF(R462=0,"",R462)</f>
        <v>緑青</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4"/>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4"/>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6">IF(ISERROR(IF(LEN(X464)&gt;1,X464,VLOOKUP(X463,$AC:$AD,2,FALSE))),"",IF(LEN(X464)&gt;1,X464,VLOOKUP(X463,$AC:$AD,2,FALSE)))</f>
        <v/>
      </c>
      <c r="Y465" s="12" t="str">
        <f t="shared" si="86"/>
        <v/>
      </c>
      <c r="Z465" s="12" t="str">
        <f t="shared" si="86"/>
        <v/>
      </c>
      <c r="AA465" s="12" t="str">
        <f t="shared" si="86"/>
        <v> </v>
      </c>
      <c r="AC465" s="31"/>
      <c r="AD465" s="31"/>
      <c r="BF465" s="12" t="s">
        <v>0</v>
      </c>
    </row>
    <row r="466" spans="1:58">
      <c r="A466" s="3" t="str">
        <f t="shared" si="84"/>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4"/>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4"/>
        <v>&amp;br;&amp;br;</v>
      </c>
      <c r="B468" s="3" t="s">
        <v>0</v>
      </c>
      <c r="C468" s="3" t="s">
        <v>142</v>
      </c>
      <c r="R468" s="3"/>
      <c r="S468" s="3"/>
      <c r="T468" s="3"/>
      <c r="U468" s="3"/>
      <c r="V468" s="3"/>
      <c r="BF468" s="12" t="s">
        <v>0</v>
      </c>
    </row>
    <row r="469" spans="1:58">
      <c r="A469" s="3" t="str">
        <f t="shared" si="84"/>
        <v>#back(text=戻る,left)</v>
      </c>
      <c r="B469" s="3" t="s">
        <v>0</v>
      </c>
      <c r="C469" s="3" t="s">
        <v>151</v>
      </c>
      <c r="R469" s="3"/>
      <c r="S469" s="3"/>
      <c r="T469" s="3"/>
      <c r="U469" s="3"/>
      <c r="V469" s="3"/>
      <c r="BF469" s="12" t="s">
        <v>0</v>
      </c>
    </row>
    <row r="470" spans="1:58">
      <c r="A470" s="3" t="str">
        <f t="shared" si="84"/>
        <v>&amp;br;</v>
      </c>
      <c r="B470" s="3" t="s">
        <v>0</v>
      </c>
      <c r="C470" s="3" t="s">
        <v>161</v>
      </c>
      <c r="R470" s="3"/>
      <c r="S470" s="3"/>
      <c r="T470" s="3"/>
      <c r="U470" s="3"/>
      <c r="V470" s="3"/>
      <c r="BF470" s="12" t="s">
        <v>0</v>
      </c>
    </row>
    <row r="471" spans="1:58">
      <c r="A471" s="3" t="str">
        <f t="shared" si="84"/>
        <v>#comment(above,nsize=[15],size=[30],num=[10])</v>
      </c>
      <c r="B471" s="3" t="s">
        <v>0</v>
      </c>
      <c r="C471" s="3" t="s">
        <v>170</v>
      </c>
      <c r="R471" s="3"/>
      <c r="S471" s="3"/>
      <c r="T471" s="3"/>
      <c r="U471" s="3"/>
      <c r="V471" s="3"/>
      <c r="BF471" s="12" t="s">
        <v>0</v>
      </c>
    </row>
    <row r="472" spans="1:58">
      <c r="A472" s="3" t="str">
        <f t="shared" si="84"/>
        <v>&amp;br;&amp;br;</v>
      </c>
      <c r="B472" s="3" t="s">
        <v>0</v>
      </c>
      <c r="C472" s="3" t="s">
        <v>142</v>
      </c>
      <c r="R472" s="3"/>
      <c r="S472" s="3"/>
      <c r="T472" s="3"/>
      <c r="U472" s="3"/>
      <c r="V472" s="3"/>
      <c r="AC472" s="31"/>
      <c r="AD472" s="31"/>
      <c r="BF472" s="12" t="s">
        <v>0</v>
      </c>
    </row>
    <row r="473" spans="1:58">
      <c r="A473" s="3" t="str">
        <f t="shared" si="84"/>
        <v/>
      </c>
      <c r="B473" s="3" t="s">
        <v>0</v>
      </c>
      <c r="Q473" s="8"/>
      <c r="R473" s="9"/>
      <c r="S473" s="9"/>
      <c r="T473" s="9"/>
      <c r="U473" s="9"/>
      <c r="V473" s="10"/>
      <c r="W473" s="11">
        <v>37</v>
      </c>
      <c r="X473" s="8"/>
      <c r="Y473" s="29"/>
      <c r="Z473" s="29"/>
      <c r="AA473" s="30"/>
      <c r="AC473" s="31"/>
      <c r="AD473" s="31"/>
      <c r="BF473" s="12" t="s">
        <v>0</v>
      </c>
    </row>
    <row r="474" spans="1:58">
      <c r="A474" s="3" t="str">
        <f t="shared" si="84"/>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4"/>
        <v>|LEFT:80|LEFT:100|LEFT:100|LEFT:100|LEFT:100|LEFT:100|c</v>
      </c>
      <c r="B475" s="3" t="s">
        <v>0</v>
      </c>
      <c r="C475" s="3" t="s">
        <v>83</v>
      </c>
      <c r="D475" s="6" t="str">
        <f>$Q$1</f>
        <v>LEFT:80</v>
      </c>
      <c r="E475" s="6" t="s">
        <v>83</v>
      </c>
      <c r="F475" s="6" t="str">
        <f t="shared" ref="F475:J475" si="87">$R$1</f>
        <v>LEFT:100</v>
      </c>
      <c r="G475" s="6" t="s">
        <v>83</v>
      </c>
      <c r="H475" s="6" t="str">
        <f t="shared" si="87"/>
        <v>LEFT:100</v>
      </c>
      <c r="I475" s="6" t="s">
        <v>83</v>
      </c>
      <c r="J475" s="6" t="str">
        <f t="shared" si="87"/>
        <v>LEFT:100</v>
      </c>
      <c r="K475" s="6" t="s">
        <v>83</v>
      </c>
      <c r="L475" s="6" t="str">
        <f>$R$1</f>
        <v>LEFT:100</v>
      </c>
      <c r="M475" s="6" t="s">
        <v>83</v>
      </c>
      <c r="N475" s="6" t="str">
        <f>$R$1</f>
        <v>LEFT:100</v>
      </c>
      <c r="O475" s="3" t="s">
        <v>83</v>
      </c>
      <c r="P475" s="3" t="s">
        <v>84</v>
      </c>
      <c r="Q475" s="17" t="s">
        <v>6</v>
      </c>
      <c r="R475" s="13" t="str">
        <f>INDEX(AF:AF,W473+1)</f>
        <v>緑青</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4"/>
        <v>|色|緑青|レアリティ||マナコスト||</v>
      </c>
      <c r="B476" s="3" t="s">
        <v>0</v>
      </c>
      <c r="C476" s="3" t="s">
        <v>83</v>
      </c>
      <c r="D476" s="7" t="s">
        <v>6</v>
      </c>
      <c r="E476" s="3" t="s">
        <v>83</v>
      </c>
      <c r="F476" s="3" t="str">
        <f>IF(R475=0,"",R475)</f>
        <v>緑青</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4"/>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4"/>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8">IF(ISERROR(IF(LEN(X477)&gt;1,X477,VLOOKUP(X476,$AC:$AD,2,FALSE))),"",IF(LEN(X477)&gt;1,X477,VLOOKUP(X476,$AC:$AD,2,FALSE)))</f>
        <v/>
      </c>
      <c r="Y478" s="12" t="str">
        <f t="shared" si="88"/>
        <v/>
      </c>
      <c r="Z478" s="12" t="str">
        <f t="shared" si="88"/>
        <v/>
      </c>
      <c r="AA478" s="12" t="str">
        <f t="shared" si="88"/>
        <v> </v>
      </c>
      <c r="AC478" s="31"/>
      <c r="AD478" s="31"/>
      <c r="BF478" s="12" t="s">
        <v>0</v>
      </c>
    </row>
    <row r="479" spans="1:58">
      <c r="A479" s="3" t="str">
        <f t="shared" si="84"/>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4"/>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4"/>
        <v>&amp;br;&amp;br;</v>
      </c>
      <c r="B481" s="3" t="s">
        <v>0</v>
      </c>
      <c r="C481" s="3" t="s">
        <v>142</v>
      </c>
      <c r="R481" s="3"/>
      <c r="S481" s="3"/>
      <c r="T481" s="3"/>
      <c r="U481" s="3"/>
      <c r="V481" s="3"/>
      <c r="BF481" s="12" t="s">
        <v>0</v>
      </c>
    </row>
    <row r="482" spans="1:58">
      <c r="A482" s="3" t="str">
        <f t="shared" si="84"/>
        <v>#back(text=戻る,left)</v>
      </c>
      <c r="B482" s="3" t="s">
        <v>0</v>
      </c>
      <c r="C482" s="3" t="s">
        <v>151</v>
      </c>
      <c r="R482" s="3"/>
      <c r="S482" s="3"/>
      <c r="T482" s="3"/>
      <c r="U482" s="3"/>
      <c r="V482" s="3"/>
      <c r="BF482" s="12" t="s">
        <v>0</v>
      </c>
    </row>
    <row r="483" spans="1:58">
      <c r="A483" s="3" t="str">
        <f t="shared" si="84"/>
        <v>&amp;br;</v>
      </c>
      <c r="B483" s="3" t="s">
        <v>0</v>
      </c>
      <c r="C483" s="3" t="s">
        <v>161</v>
      </c>
      <c r="R483" s="3"/>
      <c r="S483" s="3"/>
      <c r="T483" s="3"/>
      <c r="U483" s="3"/>
      <c r="V483" s="3"/>
      <c r="BF483" s="12" t="s">
        <v>0</v>
      </c>
    </row>
    <row r="484" spans="1:58">
      <c r="A484" s="3" t="str">
        <f t="shared" si="84"/>
        <v>#comment(above,nsize=[15],size=[30],num=[10])</v>
      </c>
      <c r="B484" s="3" t="s">
        <v>0</v>
      </c>
      <c r="C484" s="3" t="s">
        <v>170</v>
      </c>
      <c r="R484" s="3"/>
      <c r="S484" s="3"/>
      <c r="T484" s="3"/>
      <c r="U484" s="3"/>
      <c r="V484" s="3"/>
      <c r="BF484" s="12" t="s">
        <v>0</v>
      </c>
    </row>
    <row r="485" spans="1:58">
      <c r="A485" s="3" t="str">
        <f t="shared" si="84"/>
        <v>&amp;br;&amp;br;</v>
      </c>
      <c r="B485" s="3" t="s">
        <v>0</v>
      </c>
      <c r="C485" s="3" t="s">
        <v>142</v>
      </c>
      <c r="R485" s="3"/>
      <c r="S485" s="3"/>
      <c r="T485" s="3"/>
      <c r="U485" s="3"/>
      <c r="V485" s="3"/>
      <c r="AC485" s="31"/>
      <c r="AD485" s="31"/>
      <c r="BF485" s="12" t="s">
        <v>0</v>
      </c>
    </row>
    <row r="486" spans="1:58">
      <c r="A486" s="3" t="str">
        <f t="shared" si="84"/>
        <v/>
      </c>
      <c r="B486" s="3" t="s">
        <v>0</v>
      </c>
      <c r="Q486" s="8"/>
      <c r="R486" s="9"/>
      <c r="S486" s="9"/>
      <c r="T486" s="9"/>
      <c r="U486" s="9"/>
      <c r="V486" s="10"/>
      <c r="W486" s="11">
        <v>38</v>
      </c>
      <c r="X486" s="8"/>
      <c r="Y486" s="29"/>
      <c r="Z486" s="29"/>
      <c r="AA486" s="30"/>
      <c r="AC486" s="31"/>
      <c r="AD486" s="31"/>
      <c r="BF486" s="12" t="s">
        <v>0</v>
      </c>
    </row>
    <row r="487" spans="1:58">
      <c r="A487" s="3" t="str">
        <f t="shared" si="84"/>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4"/>
        <v>|LEFT:80|LEFT:100|LEFT:100|LEFT:100|LEFT:100|LEFT:100|c</v>
      </c>
      <c r="B488" s="3" t="s">
        <v>0</v>
      </c>
      <c r="C488" s="3" t="s">
        <v>83</v>
      </c>
      <c r="D488" s="6" t="str">
        <f>$Q$1</f>
        <v>LEFT:80</v>
      </c>
      <c r="E488" s="6" t="s">
        <v>83</v>
      </c>
      <c r="F488" s="6" t="str">
        <f t="shared" ref="F488:J488" si="89">$R$1</f>
        <v>LEFT:100</v>
      </c>
      <c r="G488" s="6" t="s">
        <v>83</v>
      </c>
      <c r="H488" s="6" t="str">
        <f t="shared" si="89"/>
        <v>LEFT:100</v>
      </c>
      <c r="I488" s="6" t="s">
        <v>83</v>
      </c>
      <c r="J488" s="6" t="str">
        <f t="shared" si="89"/>
        <v>LEFT:100</v>
      </c>
      <c r="K488" s="6" t="s">
        <v>83</v>
      </c>
      <c r="L488" s="6" t="str">
        <f>$R$1</f>
        <v>LEFT:100</v>
      </c>
      <c r="M488" s="6" t="s">
        <v>83</v>
      </c>
      <c r="N488" s="6" t="str">
        <f>$R$1</f>
        <v>LEFT:100</v>
      </c>
      <c r="O488" s="3" t="s">
        <v>83</v>
      </c>
      <c r="P488" s="3" t="s">
        <v>84</v>
      </c>
      <c r="Q488" s="17" t="s">
        <v>6</v>
      </c>
      <c r="R488" s="13" t="str">
        <f>INDEX(AF:AF,W486+1)</f>
        <v>緑青</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4"/>
        <v>|色|緑青|レアリティ||マナコスト||</v>
      </c>
      <c r="B489" s="3" t="s">
        <v>0</v>
      </c>
      <c r="C489" s="3" t="s">
        <v>83</v>
      </c>
      <c r="D489" s="7" t="s">
        <v>6</v>
      </c>
      <c r="E489" s="3" t="s">
        <v>83</v>
      </c>
      <c r="F489" s="3" t="str">
        <f>IF(R488=0,"",R488)</f>
        <v>緑青</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4"/>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4"/>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90">IF(ISERROR(IF(LEN(X490)&gt;1,X490,VLOOKUP(X489,$AC:$AD,2,FALSE))),"",IF(LEN(X490)&gt;1,X490,VLOOKUP(X489,$AC:$AD,2,FALSE)))</f>
        <v/>
      </c>
      <c r="Y491" s="12" t="str">
        <f t="shared" si="90"/>
        <v/>
      </c>
      <c r="Z491" s="12" t="str">
        <f t="shared" si="90"/>
        <v/>
      </c>
      <c r="AA491" s="12" t="str">
        <f t="shared" si="90"/>
        <v> </v>
      </c>
      <c r="AC491" s="31"/>
      <c r="AD491" s="31"/>
      <c r="BF491" s="12" t="s">
        <v>0</v>
      </c>
    </row>
    <row r="492" spans="1:58">
      <c r="A492" s="3" t="str">
        <f t="shared" si="84"/>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4"/>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4"/>
        <v>&amp;br;&amp;br;</v>
      </c>
      <c r="B494" s="3" t="s">
        <v>0</v>
      </c>
      <c r="C494" s="3" t="s">
        <v>142</v>
      </c>
      <c r="R494" s="3"/>
      <c r="S494" s="3"/>
      <c r="T494" s="3"/>
      <c r="U494" s="3"/>
      <c r="V494" s="3"/>
      <c r="BF494" s="12" t="s">
        <v>0</v>
      </c>
    </row>
    <row r="495" spans="1:58">
      <c r="A495" s="3" t="str">
        <f t="shared" si="84"/>
        <v>#back(text=戻る,left)</v>
      </c>
      <c r="B495" s="3" t="s">
        <v>0</v>
      </c>
      <c r="C495" s="3" t="s">
        <v>151</v>
      </c>
      <c r="R495" s="3"/>
      <c r="S495" s="3"/>
      <c r="T495" s="3"/>
      <c r="U495" s="3"/>
      <c r="V495" s="3"/>
      <c r="BF495" s="12" t="s">
        <v>0</v>
      </c>
    </row>
    <row r="496" spans="1:58">
      <c r="A496" s="3" t="str">
        <f t="shared" si="84"/>
        <v>&amp;br;</v>
      </c>
      <c r="B496" s="3" t="s">
        <v>0</v>
      </c>
      <c r="C496" s="3" t="s">
        <v>161</v>
      </c>
      <c r="R496" s="3"/>
      <c r="S496" s="3"/>
      <c r="T496" s="3"/>
      <c r="U496" s="3"/>
      <c r="V496" s="3"/>
      <c r="BF496" s="12" t="s">
        <v>0</v>
      </c>
    </row>
    <row r="497" spans="1:58">
      <c r="A497" s="3" t="str">
        <f t="shared" si="84"/>
        <v>#comment(above,nsize=[15],size=[30],num=[10])</v>
      </c>
      <c r="B497" s="3" t="s">
        <v>0</v>
      </c>
      <c r="C497" s="3" t="s">
        <v>170</v>
      </c>
      <c r="R497" s="3"/>
      <c r="S497" s="3"/>
      <c r="T497" s="3"/>
      <c r="U497" s="3"/>
      <c r="V497" s="3"/>
      <c r="BF497" s="12" t="s">
        <v>0</v>
      </c>
    </row>
    <row r="498" spans="1:58">
      <c r="A498" s="3" t="str">
        <f t="shared" si="84"/>
        <v>&amp;br;&amp;br;</v>
      </c>
      <c r="B498" s="3" t="s">
        <v>0</v>
      </c>
      <c r="C498" s="3" t="s">
        <v>142</v>
      </c>
      <c r="R498" s="3"/>
      <c r="S498" s="3"/>
      <c r="T498" s="3"/>
      <c r="U498" s="3"/>
      <c r="V498" s="3"/>
      <c r="AC498" s="31"/>
      <c r="AD498" s="31"/>
      <c r="BF498" s="12" t="s">
        <v>0</v>
      </c>
    </row>
    <row r="499" spans="1:58">
      <c r="A499" s="3" t="str">
        <f t="shared" si="84"/>
        <v/>
      </c>
      <c r="B499" s="3" t="s">
        <v>0</v>
      </c>
      <c r="Q499" s="8"/>
      <c r="R499" s="9"/>
      <c r="S499" s="9"/>
      <c r="T499" s="9"/>
      <c r="U499" s="9"/>
      <c r="V499" s="10"/>
      <c r="W499" s="11">
        <v>39</v>
      </c>
      <c r="X499" s="8"/>
      <c r="Y499" s="29"/>
      <c r="Z499" s="29"/>
      <c r="AA499" s="30"/>
      <c r="AC499" s="31"/>
      <c r="AD499" s="31"/>
      <c r="BF499" s="12" t="s">
        <v>0</v>
      </c>
    </row>
    <row r="500" spans="1:58">
      <c r="A500" s="3" t="str">
        <f t="shared" si="84"/>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4"/>
        <v>|LEFT:80|LEFT:100|LEFT:100|LEFT:100|LEFT:100|LEFT:100|c</v>
      </c>
      <c r="B501" s="3" t="s">
        <v>0</v>
      </c>
      <c r="C501" s="3" t="s">
        <v>83</v>
      </c>
      <c r="D501" s="6" t="str">
        <f>$Q$1</f>
        <v>LEFT:80</v>
      </c>
      <c r="E501" s="6" t="s">
        <v>83</v>
      </c>
      <c r="F501" s="6" t="str">
        <f t="shared" ref="F501:J501" si="91">$R$1</f>
        <v>LEFT:100</v>
      </c>
      <c r="G501" s="6" t="s">
        <v>83</v>
      </c>
      <c r="H501" s="6" t="str">
        <f t="shared" si="91"/>
        <v>LEFT:100</v>
      </c>
      <c r="I501" s="6" t="s">
        <v>83</v>
      </c>
      <c r="J501" s="6" t="str">
        <f t="shared" si="91"/>
        <v>LEFT:100</v>
      </c>
      <c r="K501" s="6" t="s">
        <v>83</v>
      </c>
      <c r="L501" s="6" t="str">
        <f>$R$1</f>
        <v>LEFT:100</v>
      </c>
      <c r="M501" s="6" t="s">
        <v>83</v>
      </c>
      <c r="N501" s="6" t="str">
        <f>$R$1</f>
        <v>LEFT:100</v>
      </c>
      <c r="O501" s="3" t="s">
        <v>83</v>
      </c>
      <c r="P501" s="3" t="s">
        <v>84</v>
      </c>
      <c r="Q501" s="17" t="s">
        <v>6</v>
      </c>
      <c r="R501" s="13" t="str">
        <f>INDEX(AF:AF,W499+1)</f>
        <v>緑青</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4"/>
        <v>|色|緑青|レアリティ||マナコスト||</v>
      </c>
      <c r="B502" s="3" t="s">
        <v>0</v>
      </c>
      <c r="C502" s="3" t="s">
        <v>83</v>
      </c>
      <c r="D502" s="7" t="s">
        <v>6</v>
      </c>
      <c r="E502" s="3" t="s">
        <v>83</v>
      </c>
      <c r="F502" s="3" t="str">
        <f>IF(R501=0,"",R501)</f>
        <v>緑青</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4"/>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4"/>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92">IF(ISERROR(IF(LEN(X503)&gt;1,X503,VLOOKUP(X502,$AC:$AD,2,FALSE))),"",IF(LEN(X503)&gt;1,X503,VLOOKUP(X502,$AC:$AD,2,FALSE)))</f>
        <v/>
      </c>
      <c r="Y504" s="12" t="str">
        <f t="shared" si="92"/>
        <v/>
      </c>
      <c r="Z504" s="12" t="str">
        <f t="shared" si="92"/>
        <v/>
      </c>
      <c r="AA504" s="12" t="str">
        <f t="shared" si="92"/>
        <v> </v>
      </c>
      <c r="AC504" s="31"/>
      <c r="AD504" s="31"/>
      <c r="BF504" s="12" t="s">
        <v>0</v>
      </c>
    </row>
    <row r="505" spans="1:58">
      <c r="A505" s="3" t="str">
        <f t="shared" si="84"/>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4"/>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4"/>
        <v>&amp;br;&amp;br;</v>
      </c>
      <c r="B507" s="3" t="s">
        <v>0</v>
      </c>
      <c r="C507" s="3" t="s">
        <v>142</v>
      </c>
      <c r="R507" s="3"/>
      <c r="S507" s="3"/>
      <c r="T507" s="3"/>
      <c r="U507" s="3"/>
      <c r="V507" s="3"/>
      <c r="BF507" s="12" t="s">
        <v>0</v>
      </c>
    </row>
    <row r="508" spans="1:58">
      <c r="A508" s="3" t="str">
        <f t="shared" si="84"/>
        <v>#back(text=戻る,left)</v>
      </c>
      <c r="B508" s="3" t="s">
        <v>0</v>
      </c>
      <c r="C508" s="3" t="s">
        <v>151</v>
      </c>
      <c r="R508" s="3"/>
      <c r="S508" s="3"/>
      <c r="T508" s="3"/>
      <c r="U508" s="3"/>
      <c r="V508" s="3"/>
      <c r="BF508" s="12" t="s">
        <v>0</v>
      </c>
    </row>
    <row r="509" spans="1:58">
      <c r="A509" s="3" t="str">
        <f t="shared" si="84"/>
        <v>&amp;br;</v>
      </c>
      <c r="B509" s="3" t="s">
        <v>0</v>
      </c>
      <c r="C509" s="3" t="s">
        <v>161</v>
      </c>
      <c r="R509" s="3"/>
      <c r="S509" s="3"/>
      <c r="T509" s="3"/>
      <c r="U509" s="3"/>
      <c r="V509" s="3"/>
      <c r="BF509" s="12" t="s">
        <v>0</v>
      </c>
    </row>
    <row r="510" spans="1:58">
      <c r="A510" s="3" t="str">
        <f t="shared" si="84"/>
        <v>#comment(above,nsize=[15],size=[30],num=[10])</v>
      </c>
      <c r="B510" s="3" t="s">
        <v>0</v>
      </c>
      <c r="C510" s="3" t="s">
        <v>170</v>
      </c>
      <c r="R510" s="3"/>
      <c r="S510" s="3"/>
      <c r="T510" s="3"/>
      <c r="U510" s="3"/>
      <c r="V510" s="3"/>
      <c r="BF510" s="12" t="s">
        <v>0</v>
      </c>
    </row>
    <row r="511" spans="1:58">
      <c r="A511" s="3" t="str">
        <f t="shared" si="84"/>
        <v>&amp;br;&amp;br;</v>
      </c>
      <c r="B511" s="3" t="s">
        <v>0</v>
      </c>
      <c r="C511" s="3" t="s">
        <v>142</v>
      </c>
      <c r="R511" s="3"/>
      <c r="S511" s="3"/>
      <c r="T511" s="3"/>
      <c r="U511" s="3"/>
      <c r="V511" s="3"/>
      <c r="AC511" s="31"/>
      <c r="AD511" s="31"/>
      <c r="BF511" s="12" t="s">
        <v>0</v>
      </c>
    </row>
    <row r="512" spans="1:58">
      <c r="A512" s="3" t="str">
        <f t="shared" si="84"/>
        <v/>
      </c>
      <c r="B512" s="3" t="s">
        <v>0</v>
      </c>
      <c r="Q512" s="8"/>
      <c r="R512" s="9"/>
      <c r="S512" s="9"/>
      <c r="T512" s="9"/>
      <c r="U512" s="9"/>
      <c r="V512" s="10"/>
      <c r="W512" s="11">
        <v>40</v>
      </c>
      <c r="X512" s="8"/>
      <c r="Y512" s="29"/>
      <c r="Z512" s="29"/>
      <c r="AA512" s="30"/>
      <c r="AC512" s="31"/>
      <c r="AD512" s="31"/>
      <c r="BF512" s="12" t="s">
        <v>0</v>
      </c>
    </row>
    <row r="513" spans="1:58">
      <c r="A513" s="3" t="str">
        <f t="shared" si="84"/>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4"/>
        <v>|LEFT:80|LEFT:100|LEFT:100|LEFT:100|LEFT:100|LEFT:100|c</v>
      </c>
      <c r="B514" s="3" t="s">
        <v>0</v>
      </c>
      <c r="C514" s="3" t="s">
        <v>83</v>
      </c>
      <c r="D514" s="6" t="str">
        <f>$Q$1</f>
        <v>LEFT:80</v>
      </c>
      <c r="E514" s="6" t="s">
        <v>83</v>
      </c>
      <c r="F514" s="6" t="str">
        <f t="shared" ref="F514:J514" si="93">$R$1</f>
        <v>LEFT:100</v>
      </c>
      <c r="G514" s="6" t="s">
        <v>83</v>
      </c>
      <c r="H514" s="6" t="str">
        <f t="shared" si="93"/>
        <v>LEFT:100</v>
      </c>
      <c r="I514" s="6" t="s">
        <v>83</v>
      </c>
      <c r="J514" s="6" t="str">
        <f t="shared" si="93"/>
        <v>LEFT:100</v>
      </c>
      <c r="K514" s="6" t="s">
        <v>83</v>
      </c>
      <c r="L514" s="6" t="str">
        <f>$R$1</f>
        <v>LEFT:100</v>
      </c>
      <c r="M514" s="6" t="s">
        <v>83</v>
      </c>
      <c r="N514" s="6" t="str">
        <f>$R$1</f>
        <v>LEFT:100</v>
      </c>
      <c r="O514" s="3" t="s">
        <v>83</v>
      </c>
      <c r="P514" s="3" t="s">
        <v>84</v>
      </c>
      <c r="Q514" s="17" t="s">
        <v>6</v>
      </c>
      <c r="R514" s="13" t="str">
        <f>INDEX(AF:AF,W512+1)</f>
        <v>緑青</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4"/>
        <v>|色|緑青|レアリティ||マナコスト||</v>
      </c>
      <c r="B515" s="3" t="s">
        <v>0</v>
      </c>
      <c r="C515" s="3" t="s">
        <v>83</v>
      </c>
      <c r="D515" s="7" t="s">
        <v>6</v>
      </c>
      <c r="E515" s="3" t="s">
        <v>83</v>
      </c>
      <c r="F515" s="3" t="str">
        <f>IF(R514=0,"",R514)</f>
        <v>緑青</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4"/>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4"/>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4">IF(ISERROR(IF(LEN(X516)&gt;1,X516,VLOOKUP(X515,$AC:$AD,2,FALSE))),"",IF(LEN(X516)&gt;1,X516,VLOOKUP(X515,$AC:$AD,2,FALSE)))</f>
        <v/>
      </c>
      <c r="Y517" s="12" t="str">
        <f t="shared" si="94"/>
        <v/>
      </c>
      <c r="Z517" s="12" t="str">
        <f t="shared" si="94"/>
        <v/>
      </c>
      <c r="AA517" s="12" t="str">
        <f t="shared" si="94"/>
        <v> </v>
      </c>
      <c r="AC517" s="31"/>
      <c r="AD517" s="31"/>
      <c r="BF517" s="12" t="s">
        <v>0</v>
      </c>
    </row>
    <row r="518" spans="1:58">
      <c r="A518" s="3" t="str">
        <f t="shared" ref="A518:A581" si="95">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5"/>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5"/>
        <v>&amp;br;&amp;br;</v>
      </c>
      <c r="B520" s="3" t="s">
        <v>0</v>
      </c>
      <c r="C520" s="3" t="s">
        <v>142</v>
      </c>
      <c r="R520" s="3"/>
      <c r="S520" s="3"/>
      <c r="T520" s="3"/>
      <c r="U520" s="3"/>
      <c r="V520" s="3"/>
      <c r="BF520" s="12" t="s">
        <v>0</v>
      </c>
    </row>
    <row r="521" spans="1:58">
      <c r="A521" s="3" t="str">
        <f t="shared" si="95"/>
        <v>#back(text=戻る,left)</v>
      </c>
      <c r="B521" s="3" t="s">
        <v>0</v>
      </c>
      <c r="C521" s="3" t="s">
        <v>151</v>
      </c>
      <c r="R521" s="3"/>
      <c r="S521" s="3"/>
      <c r="T521" s="3"/>
      <c r="U521" s="3"/>
      <c r="V521" s="3"/>
      <c r="BF521" s="12" t="s">
        <v>0</v>
      </c>
    </row>
    <row r="522" spans="1:58">
      <c r="A522" s="3" t="str">
        <f t="shared" si="95"/>
        <v>&amp;br;</v>
      </c>
      <c r="B522" s="3" t="s">
        <v>0</v>
      </c>
      <c r="C522" s="3" t="s">
        <v>161</v>
      </c>
      <c r="R522" s="3"/>
      <c r="S522" s="3"/>
      <c r="T522" s="3"/>
      <c r="U522" s="3"/>
      <c r="V522" s="3"/>
      <c r="BF522" s="12" t="s">
        <v>0</v>
      </c>
    </row>
    <row r="523" spans="1:58">
      <c r="A523" s="3" t="str">
        <f t="shared" si="95"/>
        <v>#comment(above,nsize=[15],size=[30],num=[10])</v>
      </c>
      <c r="B523" s="3" t="s">
        <v>0</v>
      </c>
      <c r="C523" s="3" t="s">
        <v>170</v>
      </c>
      <c r="R523" s="3"/>
      <c r="S523" s="3"/>
      <c r="T523" s="3"/>
      <c r="U523" s="3"/>
      <c r="V523" s="3"/>
      <c r="BF523" s="12" t="s">
        <v>0</v>
      </c>
    </row>
    <row r="524" spans="1:58">
      <c r="A524" s="3" t="str">
        <f t="shared" si="95"/>
        <v>&amp;br;&amp;br;</v>
      </c>
      <c r="B524" s="3" t="s">
        <v>0</v>
      </c>
      <c r="C524" s="3" t="s">
        <v>142</v>
      </c>
      <c r="R524" s="3"/>
      <c r="S524" s="3"/>
      <c r="T524" s="3"/>
      <c r="U524" s="3"/>
      <c r="V524" s="3"/>
      <c r="AC524" s="31"/>
      <c r="AD524" s="31"/>
      <c r="BF524" s="12" t="s">
        <v>0</v>
      </c>
    </row>
    <row r="525" spans="1:58">
      <c r="A525" s="3" t="str">
        <f t="shared" si="95"/>
        <v/>
      </c>
      <c r="B525" s="3" t="s">
        <v>0</v>
      </c>
      <c r="Q525" s="8"/>
      <c r="R525" s="9"/>
      <c r="S525" s="9"/>
      <c r="T525" s="9"/>
      <c r="U525" s="9"/>
      <c r="V525" s="10"/>
      <c r="W525" s="11">
        <v>41</v>
      </c>
      <c r="X525" s="8"/>
      <c r="Y525" s="29"/>
      <c r="Z525" s="29"/>
      <c r="AA525" s="30"/>
      <c r="AC525" s="31"/>
      <c r="AD525" s="31"/>
      <c r="BF525" s="12" t="s">
        <v>0</v>
      </c>
    </row>
    <row r="526" spans="1:58">
      <c r="A526" s="3" t="str">
        <f t="shared" si="95"/>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5"/>
        <v>|LEFT:80|LEFT:100|LEFT:100|LEFT:100|LEFT:100|LEFT:100|c</v>
      </c>
      <c r="B527" s="3" t="s">
        <v>0</v>
      </c>
      <c r="C527" s="3" t="s">
        <v>83</v>
      </c>
      <c r="D527" s="6" t="str">
        <f>$Q$1</f>
        <v>LEFT:80</v>
      </c>
      <c r="E527" s="6" t="s">
        <v>83</v>
      </c>
      <c r="F527" s="6" t="str">
        <f t="shared" ref="F527:J527" si="96">$R$1</f>
        <v>LEFT:100</v>
      </c>
      <c r="G527" s="6" t="s">
        <v>83</v>
      </c>
      <c r="H527" s="6" t="str">
        <f t="shared" si="96"/>
        <v>LEFT:100</v>
      </c>
      <c r="I527" s="6" t="s">
        <v>83</v>
      </c>
      <c r="J527" s="6" t="str">
        <f t="shared" si="96"/>
        <v>LEFT:100</v>
      </c>
      <c r="K527" s="6" t="s">
        <v>83</v>
      </c>
      <c r="L527" s="6" t="str">
        <f>$R$1</f>
        <v>LEFT:100</v>
      </c>
      <c r="M527" s="6" t="s">
        <v>83</v>
      </c>
      <c r="N527" s="6" t="str">
        <f>$R$1</f>
        <v>LEFT:100</v>
      </c>
      <c r="O527" s="3" t="s">
        <v>83</v>
      </c>
      <c r="P527" s="3" t="s">
        <v>84</v>
      </c>
      <c r="Q527" s="17" t="s">
        <v>6</v>
      </c>
      <c r="R527" s="13" t="str">
        <f>INDEX(AF:AF,W525+1)</f>
        <v>緑青</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5"/>
        <v>|色|緑青|レアリティ||マナコスト||</v>
      </c>
      <c r="B528" s="3" t="s">
        <v>0</v>
      </c>
      <c r="C528" s="3" t="s">
        <v>83</v>
      </c>
      <c r="D528" s="7" t="s">
        <v>6</v>
      </c>
      <c r="E528" s="3" t="s">
        <v>83</v>
      </c>
      <c r="F528" s="3" t="str">
        <f>IF(R527=0,"",R527)</f>
        <v>緑青</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5"/>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5"/>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7">IF(ISERROR(IF(LEN(X529)&gt;1,X529,VLOOKUP(X528,$AC:$AD,2,FALSE))),"",IF(LEN(X529)&gt;1,X529,VLOOKUP(X528,$AC:$AD,2,FALSE)))</f>
        <v/>
      </c>
      <c r="Y530" s="12" t="str">
        <f t="shared" si="97"/>
        <v/>
      </c>
      <c r="Z530" s="12" t="str">
        <f t="shared" si="97"/>
        <v/>
      </c>
      <c r="AA530" s="12" t="str">
        <f t="shared" si="97"/>
        <v> </v>
      </c>
      <c r="AC530" s="31"/>
      <c r="AD530" s="31"/>
      <c r="BF530" s="12" t="s">
        <v>0</v>
      </c>
    </row>
    <row r="531" spans="1:58">
      <c r="A531" s="3" t="str">
        <f t="shared" si="95"/>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5"/>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5"/>
        <v>&amp;br;&amp;br;</v>
      </c>
      <c r="B533" s="3" t="s">
        <v>0</v>
      </c>
      <c r="C533" s="3" t="s">
        <v>142</v>
      </c>
      <c r="R533" s="3"/>
      <c r="S533" s="3"/>
      <c r="T533" s="3"/>
      <c r="U533" s="3"/>
      <c r="V533" s="3"/>
      <c r="BF533" s="12" t="s">
        <v>0</v>
      </c>
    </row>
    <row r="534" spans="1:58">
      <c r="A534" s="3" t="str">
        <f t="shared" si="95"/>
        <v>#back(text=戻る,left)</v>
      </c>
      <c r="B534" s="3" t="s">
        <v>0</v>
      </c>
      <c r="C534" s="3" t="s">
        <v>151</v>
      </c>
      <c r="R534" s="3"/>
      <c r="S534" s="3"/>
      <c r="T534" s="3"/>
      <c r="U534" s="3"/>
      <c r="V534" s="3"/>
      <c r="BF534" s="12" t="s">
        <v>0</v>
      </c>
    </row>
    <row r="535" spans="1:58">
      <c r="A535" s="3" t="str">
        <f t="shared" si="95"/>
        <v>&amp;br;</v>
      </c>
      <c r="B535" s="3" t="s">
        <v>0</v>
      </c>
      <c r="C535" s="3" t="s">
        <v>161</v>
      </c>
      <c r="R535" s="3"/>
      <c r="S535" s="3"/>
      <c r="T535" s="3"/>
      <c r="U535" s="3"/>
      <c r="V535" s="3"/>
      <c r="BF535" s="12" t="s">
        <v>0</v>
      </c>
    </row>
    <row r="536" spans="1:58">
      <c r="A536" s="3" t="str">
        <f t="shared" si="95"/>
        <v>#comment(above,nsize=[15],size=[30],num=[10])</v>
      </c>
      <c r="B536" s="3" t="s">
        <v>0</v>
      </c>
      <c r="C536" s="3" t="s">
        <v>170</v>
      </c>
      <c r="R536" s="3"/>
      <c r="S536" s="3"/>
      <c r="T536" s="3"/>
      <c r="U536" s="3"/>
      <c r="V536" s="3"/>
      <c r="BF536" s="12" t="s">
        <v>0</v>
      </c>
    </row>
    <row r="537" spans="1:58">
      <c r="A537" s="3" t="str">
        <f t="shared" si="95"/>
        <v>&amp;br;&amp;br;</v>
      </c>
      <c r="B537" s="3" t="s">
        <v>0</v>
      </c>
      <c r="C537" s="3" t="s">
        <v>142</v>
      </c>
      <c r="R537" s="3"/>
      <c r="S537" s="3"/>
      <c r="T537" s="3"/>
      <c r="U537" s="3"/>
      <c r="V537" s="3"/>
      <c r="AC537" s="31"/>
      <c r="AD537" s="31"/>
      <c r="BF537" s="12" t="s">
        <v>0</v>
      </c>
    </row>
    <row r="538" spans="1:58">
      <c r="A538" s="3" t="str">
        <f t="shared" si="95"/>
        <v/>
      </c>
      <c r="B538" s="3" t="s">
        <v>0</v>
      </c>
      <c r="Q538" s="8"/>
      <c r="R538" s="9"/>
      <c r="S538" s="9"/>
      <c r="T538" s="9"/>
      <c r="U538" s="9"/>
      <c r="V538" s="10"/>
      <c r="W538" s="11">
        <v>42</v>
      </c>
      <c r="X538" s="8"/>
      <c r="Y538" s="29"/>
      <c r="Z538" s="29"/>
      <c r="AA538" s="30"/>
      <c r="AC538" s="31"/>
      <c r="AD538" s="31"/>
      <c r="BF538" s="12" t="s">
        <v>0</v>
      </c>
    </row>
    <row r="539" spans="1:58">
      <c r="A539" s="3" t="str">
        <f t="shared" si="95"/>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5"/>
        <v>|LEFT:80|LEFT:100|LEFT:100|LEFT:100|LEFT:100|LEFT:100|c</v>
      </c>
      <c r="B540" s="3" t="s">
        <v>0</v>
      </c>
      <c r="C540" s="3" t="s">
        <v>83</v>
      </c>
      <c r="D540" s="6" t="str">
        <f>$Q$1</f>
        <v>LEFT:80</v>
      </c>
      <c r="E540" s="6" t="s">
        <v>83</v>
      </c>
      <c r="F540" s="6" t="str">
        <f t="shared" ref="F540:J540" si="98">$R$1</f>
        <v>LEFT:100</v>
      </c>
      <c r="G540" s="6" t="s">
        <v>83</v>
      </c>
      <c r="H540" s="6" t="str">
        <f t="shared" si="98"/>
        <v>LEFT:100</v>
      </c>
      <c r="I540" s="6" t="s">
        <v>83</v>
      </c>
      <c r="J540" s="6" t="str">
        <f t="shared" si="98"/>
        <v>LEFT:100</v>
      </c>
      <c r="K540" s="6" t="s">
        <v>83</v>
      </c>
      <c r="L540" s="6" t="str">
        <f>$R$1</f>
        <v>LEFT:100</v>
      </c>
      <c r="M540" s="6" t="s">
        <v>83</v>
      </c>
      <c r="N540" s="6" t="str">
        <f>$R$1</f>
        <v>LEFT:100</v>
      </c>
      <c r="O540" s="3" t="s">
        <v>83</v>
      </c>
      <c r="P540" s="3" t="s">
        <v>84</v>
      </c>
      <c r="Q540" s="17" t="s">
        <v>6</v>
      </c>
      <c r="R540" s="13" t="str">
        <f>INDEX(AF:AF,W538+1)</f>
        <v>緑青</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5"/>
        <v>|色|緑青|レアリティ||マナコスト||</v>
      </c>
      <c r="B541" s="3" t="s">
        <v>0</v>
      </c>
      <c r="C541" s="3" t="s">
        <v>83</v>
      </c>
      <c r="D541" s="7" t="s">
        <v>6</v>
      </c>
      <c r="E541" s="3" t="s">
        <v>83</v>
      </c>
      <c r="F541" s="3" t="str">
        <f>IF(R540=0,"",R540)</f>
        <v>緑青</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5"/>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5"/>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9">IF(ISERROR(IF(LEN(X542)&gt;1,X542,VLOOKUP(X541,$AC:$AD,2,FALSE))),"",IF(LEN(X542)&gt;1,X542,VLOOKUP(X541,$AC:$AD,2,FALSE)))</f>
        <v/>
      </c>
      <c r="Y543" s="12" t="str">
        <f t="shared" si="99"/>
        <v/>
      </c>
      <c r="Z543" s="12" t="str">
        <f t="shared" si="99"/>
        <v/>
      </c>
      <c r="AA543" s="12" t="str">
        <f t="shared" si="99"/>
        <v> </v>
      </c>
      <c r="AC543" s="31"/>
      <c r="AD543" s="31"/>
      <c r="BF543" s="12" t="s">
        <v>0</v>
      </c>
    </row>
    <row r="544" spans="1:58">
      <c r="A544" s="3" t="str">
        <f t="shared" si="95"/>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5"/>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5"/>
        <v>&amp;br;&amp;br;</v>
      </c>
      <c r="B546" s="3" t="s">
        <v>0</v>
      </c>
      <c r="C546" s="3" t="s">
        <v>142</v>
      </c>
      <c r="R546" s="3"/>
      <c r="S546" s="3"/>
      <c r="T546" s="3"/>
      <c r="U546" s="3"/>
      <c r="V546" s="3"/>
      <c r="BF546" s="12" t="s">
        <v>0</v>
      </c>
    </row>
    <row r="547" spans="1:58">
      <c r="A547" s="3" t="str">
        <f t="shared" si="95"/>
        <v>#back(text=戻る,left)</v>
      </c>
      <c r="B547" s="3" t="s">
        <v>0</v>
      </c>
      <c r="C547" s="3" t="s">
        <v>151</v>
      </c>
      <c r="R547" s="3"/>
      <c r="S547" s="3"/>
      <c r="T547" s="3"/>
      <c r="U547" s="3"/>
      <c r="V547" s="3"/>
      <c r="BF547" s="12" t="s">
        <v>0</v>
      </c>
    </row>
    <row r="548" spans="1:58">
      <c r="A548" s="3" t="str">
        <f t="shared" si="95"/>
        <v>&amp;br;</v>
      </c>
      <c r="B548" s="3" t="s">
        <v>0</v>
      </c>
      <c r="C548" s="3" t="s">
        <v>161</v>
      </c>
      <c r="R548" s="3"/>
      <c r="S548" s="3"/>
      <c r="T548" s="3"/>
      <c r="U548" s="3"/>
      <c r="V548" s="3"/>
      <c r="BF548" s="12" t="s">
        <v>0</v>
      </c>
    </row>
    <row r="549" spans="1:58">
      <c r="A549" s="3" t="str">
        <f t="shared" si="95"/>
        <v>#comment(above,nsize=[15],size=[30],num=[10])</v>
      </c>
      <c r="B549" s="3" t="s">
        <v>0</v>
      </c>
      <c r="C549" s="3" t="s">
        <v>170</v>
      </c>
      <c r="R549" s="3"/>
      <c r="S549" s="3"/>
      <c r="T549" s="3"/>
      <c r="U549" s="3"/>
      <c r="V549" s="3"/>
      <c r="BF549" s="12" t="s">
        <v>0</v>
      </c>
    </row>
    <row r="550" spans="1:58">
      <c r="A550" s="3" t="str">
        <f t="shared" si="95"/>
        <v>&amp;br;&amp;br;</v>
      </c>
      <c r="B550" s="3" t="s">
        <v>0</v>
      </c>
      <c r="C550" s="3" t="s">
        <v>142</v>
      </c>
      <c r="R550" s="3"/>
      <c r="S550" s="3"/>
      <c r="T550" s="3"/>
      <c r="U550" s="3"/>
      <c r="V550" s="3"/>
      <c r="AC550" s="31"/>
      <c r="AD550" s="31"/>
      <c r="BF550" s="12" t="s">
        <v>0</v>
      </c>
    </row>
    <row r="551" spans="1:58">
      <c r="A551" s="3" t="str">
        <f t="shared" si="95"/>
        <v/>
      </c>
      <c r="B551" s="3" t="s">
        <v>0</v>
      </c>
      <c r="Q551" s="8"/>
      <c r="R551" s="9"/>
      <c r="S551" s="9"/>
      <c r="T551" s="9"/>
      <c r="U551" s="9"/>
      <c r="V551" s="10"/>
      <c r="W551" s="11">
        <v>43</v>
      </c>
      <c r="X551" s="8"/>
      <c r="Y551" s="29"/>
      <c r="Z551" s="29"/>
      <c r="AA551" s="30"/>
      <c r="AC551" s="31"/>
      <c r="AD551" s="31"/>
      <c r="BF551" s="12" t="s">
        <v>0</v>
      </c>
    </row>
    <row r="552" spans="1:58">
      <c r="A552" s="3" t="str">
        <f t="shared" si="95"/>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5"/>
        <v>|LEFT:80|LEFT:100|LEFT:100|LEFT:100|LEFT:100|LEFT:100|c</v>
      </c>
      <c r="B553" s="3" t="s">
        <v>0</v>
      </c>
      <c r="C553" s="3" t="s">
        <v>83</v>
      </c>
      <c r="D553" s="6" t="str">
        <f>$Q$1</f>
        <v>LEFT:80</v>
      </c>
      <c r="E553" s="6" t="s">
        <v>83</v>
      </c>
      <c r="F553" s="6" t="str">
        <f t="shared" ref="F553:J553" si="100">$R$1</f>
        <v>LEFT:100</v>
      </c>
      <c r="G553" s="6" t="s">
        <v>83</v>
      </c>
      <c r="H553" s="6" t="str">
        <f t="shared" si="100"/>
        <v>LEFT:100</v>
      </c>
      <c r="I553" s="6" t="s">
        <v>83</v>
      </c>
      <c r="J553" s="6" t="str">
        <f t="shared" si="100"/>
        <v>LEFT:100</v>
      </c>
      <c r="K553" s="6" t="s">
        <v>83</v>
      </c>
      <c r="L553" s="6" t="str">
        <f>$R$1</f>
        <v>LEFT:100</v>
      </c>
      <c r="M553" s="6" t="s">
        <v>83</v>
      </c>
      <c r="N553" s="6" t="str">
        <f>$R$1</f>
        <v>LEFT:100</v>
      </c>
      <c r="O553" s="3" t="s">
        <v>83</v>
      </c>
      <c r="P553" s="3" t="s">
        <v>84</v>
      </c>
      <c r="Q553" s="17" t="s">
        <v>6</v>
      </c>
      <c r="R553" s="13" t="str">
        <f>INDEX(AF:AF,W551+1)</f>
        <v>緑青</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5"/>
        <v>|色|緑青|レアリティ||マナコスト||</v>
      </c>
      <c r="B554" s="3" t="s">
        <v>0</v>
      </c>
      <c r="C554" s="3" t="s">
        <v>83</v>
      </c>
      <c r="D554" s="7" t="s">
        <v>6</v>
      </c>
      <c r="E554" s="3" t="s">
        <v>83</v>
      </c>
      <c r="F554" s="3" t="str">
        <f>IF(R553=0,"",R553)</f>
        <v>緑青</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5"/>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5"/>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101">IF(ISERROR(IF(LEN(X555)&gt;1,X555,VLOOKUP(X554,$AC:$AD,2,FALSE))),"",IF(LEN(X555)&gt;1,X555,VLOOKUP(X554,$AC:$AD,2,FALSE)))</f>
        <v/>
      </c>
      <c r="Y556" s="12" t="str">
        <f t="shared" si="101"/>
        <v/>
      </c>
      <c r="Z556" s="12" t="str">
        <f t="shared" si="101"/>
        <v/>
      </c>
      <c r="AA556" s="12" t="str">
        <f t="shared" si="101"/>
        <v> </v>
      </c>
      <c r="AC556" s="31"/>
      <c r="AD556" s="31"/>
      <c r="BF556" s="12" t="s">
        <v>0</v>
      </c>
    </row>
    <row r="557" spans="1:58">
      <c r="A557" s="3" t="str">
        <f t="shared" si="95"/>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5"/>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5"/>
        <v>&amp;br;&amp;br;</v>
      </c>
      <c r="B559" s="3" t="s">
        <v>0</v>
      </c>
      <c r="C559" s="3" t="s">
        <v>142</v>
      </c>
      <c r="R559" s="3"/>
      <c r="S559" s="3"/>
      <c r="T559" s="3"/>
      <c r="U559" s="3"/>
      <c r="V559" s="3"/>
      <c r="BF559" s="12" t="s">
        <v>0</v>
      </c>
    </row>
    <row r="560" spans="1:58">
      <c r="A560" s="3" t="str">
        <f t="shared" si="95"/>
        <v>#back(text=戻る,left)</v>
      </c>
      <c r="B560" s="3" t="s">
        <v>0</v>
      </c>
      <c r="C560" s="3" t="s">
        <v>151</v>
      </c>
      <c r="R560" s="3"/>
      <c r="S560" s="3"/>
      <c r="T560" s="3"/>
      <c r="U560" s="3"/>
      <c r="V560" s="3"/>
      <c r="BF560" s="12" t="s">
        <v>0</v>
      </c>
    </row>
    <row r="561" spans="1:58">
      <c r="A561" s="3" t="str">
        <f t="shared" si="95"/>
        <v>&amp;br;</v>
      </c>
      <c r="B561" s="3" t="s">
        <v>0</v>
      </c>
      <c r="C561" s="3" t="s">
        <v>161</v>
      </c>
      <c r="R561" s="3"/>
      <c r="S561" s="3"/>
      <c r="T561" s="3"/>
      <c r="U561" s="3"/>
      <c r="V561" s="3"/>
      <c r="BF561" s="12" t="s">
        <v>0</v>
      </c>
    </row>
    <row r="562" spans="1:58">
      <c r="A562" s="3" t="str">
        <f t="shared" si="95"/>
        <v>#comment(above,nsize=[15],size=[30],num=[10])</v>
      </c>
      <c r="B562" s="3" t="s">
        <v>0</v>
      </c>
      <c r="C562" s="3" t="s">
        <v>170</v>
      </c>
      <c r="R562" s="3"/>
      <c r="S562" s="3"/>
      <c r="T562" s="3"/>
      <c r="U562" s="3"/>
      <c r="V562" s="3"/>
      <c r="BF562" s="12" t="s">
        <v>0</v>
      </c>
    </row>
    <row r="563" spans="1:58">
      <c r="A563" s="3" t="str">
        <f t="shared" si="95"/>
        <v>&amp;br;&amp;br;</v>
      </c>
      <c r="B563" s="3" t="s">
        <v>0</v>
      </c>
      <c r="C563" s="3" t="s">
        <v>142</v>
      </c>
      <c r="R563" s="3"/>
      <c r="S563" s="3"/>
      <c r="T563" s="3"/>
      <c r="U563" s="3"/>
      <c r="V563" s="3"/>
      <c r="AC563" s="31"/>
      <c r="AD563" s="31"/>
      <c r="BF563" s="12" t="s">
        <v>0</v>
      </c>
    </row>
    <row r="564" spans="1:58">
      <c r="A564" s="3" t="str">
        <f t="shared" si="95"/>
        <v/>
      </c>
      <c r="B564" s="3" t="s">
        <v>0</v>
      </c>
      <c r="Q564" s="8"/>
      <c r="R564" s="9"/>
      <c r="S564" s="9"/>
      <c r="T564" s="9"/>
      <c r="U564" s="9"/>
      <c r="V564" s="10"/>
      <c r="W564" s="11">
        <v>44</v>
      </c>
      <c r="X564" s="8"/>
      <c r="Y564" s="29"/>
      <c r="Z564" s="29"/>
      <c r="AA564" s="30"/>
      <c r="AC564" s="31"/>
      <c r="AD564" s="31"/>
      <c r="BF564" s="12" t="s">
        <v>0</v>
      </c>
    </row>
    <row r="565" spans="1:58">
      <c r="A565" s="3" t="str">
        <f t="shared" si="95"/>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5"/>
        <v>|LEFT:80|LEFT:100|LEFT:100|LEFT:100|LEFT:100|LEFT:100|c</v>
      </c>
      <c r="B566" s="3" t="s">
        <v>0</v>
      </c>
      <c r="C566" s="3" t="s">
        <v>83</v>
      </c>
      <c r="D566" s="6" t="str">
        <f>$Q$1</f>
        <v>LEFT:80</v>
      </c>
      <c r="E566" s="6" t="s">
        <v>83</v>
      </c>
      <c r="F566" s="6" t="str">
        <f t="shared" ref="F566:J566" si="102">$R$1</f>
        <v>LEFT:100</v>
      </c>
      <c r="G566" s="6" t="s">
        <v>83</v>
      </c>
      <c r="H566" s="6" t="str">
        <f t="shared" si="102"/>
        <v>LEFT:100</v>
      </c>
      <c r="I566" s="6" t="s">
        <v>83</v>
      </c>
      <c r="J566" s="6" t="str">
        <f t="shared" si="102"/>
        <v>LEFT:100</v>
      </c>
      <c r="K566" s="6" t="s">
        <v>83</v>
      </c>
      <c r="L566" s="6" t="str">
        <f>$R$1</f>
        <v>LEFT:100</v>
      </c>
      <c r="M566" s="6" t="s">
        <v>83</v>
      </c>
      <c r="N566" s="6" t="str">
        <f>$R$1</f>
        <v>LEFT:100</v>
      </c>
      <c r="O566" s="3" t="s">
        <v>83</v>
      </c>
      <c r="P566" s="3" t="s">
        <v>84</v>
      </c>
      <c r="Q566" s="17" t="s">
        <v>6</v>
      </c>
      <c r="R566" s="13" t="str">
        <f>INDEX(AF:AF,W564+1)</f>
        <v>緑青</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5"/>
        <v>|色|緑青|レアリティ||マナコスト||</v>
      </c>
      <c r="B567" s="3" t="s">
        <v>0</v>
      </c>
      <c r="C567" s="3" t="s">
        <v>83</v>
      </c>
      <c r="D567" s="7" t="s">
        <v>6</v>
      </c>
      <c r="E567" s="3" t="s">
        <v>83</v>
      </c>
      <c r="F567" s="3" t="str">
        <f>IF(R566=0,"",R566)</f>
        <v>緑青</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5"/>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5"/>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3">IF(ISERROR(IF(LEN(X568)&gt;1,X568,VLOOKUP(X567,$AC:$AD,2,FALSE))),"",IF(LEN(X568)&gt;1,X568,VLOOKUP(X567,$AC:$AD,2,FALSE)))</f>
        <v/>
      </c>
      <c r="Y569" s="12" t="str">
        <f t="shared" si="103"/>
        <v/>
      </c>
      <c r="Z569" s="12" t="str">
        <f t="shared" si="103"/>
        <v/>
      </c>
      <c r="AA569" s="12" t="str">
        <f t="shared" si="103"/>
        <v> </v>
      </c>
      <c r="AC569" s="31"/>
      <c r="AD569" s="31"/>
      <c r="BF569" s="12" t="s">
        <v>0</v>
      </c>
    </row>
    <row r="570" spans="1:58">
      <c r="A570" s="3" t="str">
        <f t="shared" si="95"/>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5"/>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5"/>
        <v>&amp;br;&amp;br;</v>
      </c>
      <c r="B572" s="3" t="s">
        <v>0</v>
      </c>
      <c r="C572" s="3" t="s">
        <v>142</v>
      </c>
      <c r="R572" s="3"/>
      <c r="S572" s="3"/>
      <c r="T572" s="3"/>
      <c r="U572" s="3"/>
      <c r="V572" s="3"/>
      <c r="BF572" s="12" t="s">
        <v>0</v>
      </c>
    </row>
    <row r="573" spans="1:58">
      <c r="A573" s="3" t="str">
        <f t="shared" si="95"/>
        <v>#back(text=戻る,left)</v>
      </c>
      <c r="B573" s="3" t="s">
        <v>0</v>
      </c>
      <c r="C573" s="3" t="s">
        <v>151</v>
      </c>
      <c r="R573" s="3"/>
      <c r="S573" s="3"/>
      <c r="T573" s="3"/>
      <c r="U573" s="3"/>
      <c r="V573" s="3"/>
      <c r="BF573" s="12" t="s">
        <v>0</v>
      </c>
    </row>
    <row r="574" spans="1:58">
      <c r="A574" s="3" t="str">
        <f t="shared" si="95"/>
        <v>&amp;br;</v>
      </c>
      <c r="B574" s="3" t="s">
        <v>0</v>
      </c>
      <c r="C574" s="3" t="s">
        <v>161</v>
      </c>
      <c r="R574" s="3"/>
      <c r="S574" s="3"/>
      <c r="T574" s="3"/>
      <c r="U574" s="3"/>
      <c r="V574" s="3"/>
      <c r="BF574" s="12" t="s">
        <v>0</v>
      </c>
    </row>
    <row r="575" spans="1:58">
      <c r="A575" s="3" t="str">
        <f t="shared" si="95"/>
        <v>#comment(above,nsize=[15],size=[30],num=[10])</v>
      </c>
      <c r="B575" s="3" t="s">
        <v>0</v>
      </c>
      <c r="C575" s="3" t="s">
        <v>170</v>
      </c>
      <c r="R575" s="3"/>
      <c r="S575" s="3"/>
      <c r="T575" s="3"/>
      <c r="U575" s="3"/>
      <c r="V575" s="3"/>
      <c r="BF575" s="12" t="s">
        <v>0</v>
      </c>
    </row>
    <row r="576" spans="1:58">
      <c r="A576" s="3" t="str">
        <f t="shared" si="95"/>
        <v>&amp;br;&amp;br;</v>
      </c>
      <c r="B576" s="3" t="s">
        <v>0</v>
      </c>
      <c r="C576" s="3" t="s">
        <v>142</v>
      </c>
      <c r="R576" s="3"/>
      <c r="S576" s="3"/>
      <c r="T576" s="3"/>
      <c r="U576" s="3"/>
      <c r="V576" s="3"/>
      <c r="AC576" s="31"/>
      <c r="AD576" s="31"/>
      <c r="BF576" s="12" t="s">
        <v>0</v>
      </c>
    </row>
    <row r="577" spans="1:58">
      <c r="A577" s="3" t="str">
        <f t="shared" si="95"/>
        <v/>
      </c>
      <c r="B577" s="3" t="s">
        <v>0</v>
      </c>
      <c r="Q577" s="8"/>
      <c r="R577" s="9"/>
      <c r="S577" s="9"/>
      <c r="T577" s="9"/>
      <c r="U577" s="9"/>
      <c r="V577" s="10"/>
      <c r="W577" s="11">
        <v>45</v>
      </c>
      <c r="X577" s="8"/>
      <c r="Y577" s="29"/>
      <c r="Z577" s="29"/>
      <c r="AA577" s="30"/>
      <c r="AC577" s="31"/>
      <c r="AD577" s="31"/>
      <c r="BF577" s="12" t="s">
        <v>0</v>
      </c>
    </row>
    <row r="578" spans="1:58">
      <c r="A578" s="3" t="str">
        <f t="shared" si="95"/>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5"/>
        <v>|LEFT:80|LEFT:100|LEFT:100|LEFT:100|LEFT:100|LEFT:100|c</v>
      </c>
      <c r="B579" s="3" t="s">
        <v>0</v>
      </c>
      <c r="C579" s="3" t="s">
        <v>83</v>
      </c>
      <c r="D579" s="6" t="str">
        <f>$Q$1</f>
        <v>LEFT:80</v>
      </c>
      <c r="E579" s="6" t="s">
        <v>83</v>
      </c>
      <c r="F579" s="6" t="str">
        <f t="shared" ref="F579:J579" si="104">$R$1</f>
        <v>LEFT:100</v>
      </c>
      <c r="G579" s="6" t="s">
        <v>83</v>
      </c>
      <c r="H579" s="6" t="str">
        <f t="shared" si="104"/>
        <v>LEFT:100</v>
      </c>
      <c r="I579" s="6" t="s">
        <v>83</v>
      </c>
      <c r="J579" s="6" t="str">
        <f t="shared" si="104"/>
        <v>LEFT:100</v>
      </c>
      <c r="K579" s="6" t="s">
        <v>83</v>
      </c>
      <c r="L579" s="6" t="str">
        <f>$R$1</f>
        <v>LEFT:100</v>
      </c>
      <c r="M579" s="6" t="s">
        <v>83</v>
      </c>
      <c r="N579" s="6" t="str">
        <f>$R$1</f>
        <v>LEFT:100</v>
      </c>
      <c r="O579" s="3" t="s">
        <v>83</v>
      </c>
      <c r="P579" s="3" t="s">
        <v>84</v>
      </c>
      <c r="Q579" s="17" t="s">
        <v>6</v>
      </c>
      <c r="R579" s="13" t="str">
        <f>INDEX(AF:AF,W577+1)</f>
        <v>緑青</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5"/>
        <v>|色|緑青|レアリティ||マナコスト||</v>
      </c>
      <c r="B580" s="3" t="s">
        <v>0</v>
      </c>
      <c r="C580" s="3" t="s">
        <v>83</v>
      </c>
      <c r="D580" s="7" t="s">
        <v>6</v>
      </c>
      <c r="E580" s="3" t="s">
        <v>83</v>
      </c>
      <c r="F580" s="3" t="str">
        <f>IF(R579=0,"",R579)</f>
        <v>緑青</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5"/>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5">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6">IF(ISERROR(IF(LEN(X581)&gt;1,X581,VLOOKUP(X580,$AC:$AD,2,FALSE))),"",IF(LEN(X581)&gt;1,X581,VLOOKUP(X580,$AC:$AD,2,FALSE)))</f>
        <v/>
      </c>
      <c r="Y582" s="12" t="str">
        <f t="shared" si="106"/>
        <v/>
      </c>
      <c r="Z582" s="12" t="str">
        <f t="shared" si="106"/>
        <v/>
      </c>
      <c r="AA582" s="12" t="str">
        <f t="shared" si="106"/>
        <v> </v>
      </c>
      <c r="AC582" s="31"/>
      <c r="AD582" s="31"/>
      <c r="BF582" s="12" t="s">
        <v>0</v>
      </c>
    </row>
    <row r="583" spans="1:58">
      <c r="A583" s="3" t="str">
        <f t="shared" si="105"/>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5"/>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5"/>
        <v>&amp;br;&amp;br;</v>
      </c>
      <c r="B585" s="3" t="s">
        <v>0</v>
      </c>
      <c r="C585" s="3" t="s">
        <v>142</v>
      </c>
      <c r="R585" s="3"/>
      <c r="S585" s="3"/>
      <c r="T585" s="3"/>
      <c r="U585" s="3"/>
      <c r="V585" s="3"/>
      <c r="BF585" s="12" t="s">
        <v>0</v>
      </c>
    </row>
    <row r="586" spans="1:58">
      <c r="A586" s="3" t="str">
        <f t="shared" si="105"/>
        <v>#back(text=戻る,left)</v>
      </c>
      <c r="B586" s="3" t="s">
        <v>0</v>
      </c>
      <c r="C586" s="3" t="s">
        <v>151</v>
      </c>
      <c r="R586" s="3"/>
      <c r="S586" s="3"/>
      <c r="T586" s="3"/>
      <c r="U586" s="3"/>
      <c r="V586" s="3"/>
      <c r="BF586" s="12" t="s">
        <v>0</v>
      </c>
    </row>
    <row r="587" spans="1:58">
      <c r="A587" s="3" t="str">
        <f t="shared" si="105"/>
        <v>&amp;br;</v>
      </c>
      <c r="B587" s="3" t="s">
        <v>0</v>
      </c>
      <c r="C587" s="3" t="s">
        <v>161</v>
      </c>
      <c r="R587" s="3"/>
      <c r="S587" s="3"/>
      <c r="T587" s="3"/>
      <c r="U587" s="3"/>
      <c r="V587" s="3"/>
      <c r="BF587" s="12" t="s">
        <v>0</v>
      </c>
    </row>
    <row r="588" spans="1:58">
      <c r="A588" s="3" t="str">
        <f t="shared" si="105"/>
        <v>#comment(above,nsize=[15],size=[30],num=[10])</v>
      </c>
      <c r="B588" s="3" t="s">
        <v>0</v>
      </c>
      <c r="C588" s="3" t="s">
        <v>170</v>
      </c>
      <c r="R588" s="3"/>
      <c r="S588" s="3"/>
      <c r="T588" s="3"/>
      <c r="U588" s="3"/>
      <c r="V588" s="3"/>
      <c r="BF588" s="12" t="s">
        <v>0</v>
      </c>
    </row>
    <row r="589" spans="1:58">
      <c r="A589" s="3" t="str">
        <f t="shared" si="105"/>
        <v>&amp;br;&amp;br;</v>
      </c>
      <c r="B589" s="3" t="s">
        <v>0</v>
      </c>
      <c r="C589" s="3" t="s">
        <v>142</v>
      </c>
      <c r="R589" s="3"/>
      <c r="S589" s="3"/>
      <c r="T589" s="3"/>
      <c r="U589" s="3"/>
      <c r="V589" s="3"/>
      <c r="AC589" s="31"/>
      <c r="AD589" s="31"/>
      <c r="BF589" s="12" t="s">
        <v>0</v>
      </c>
    </row>
    <row r="590" spans="1:58">
      <c r="A590" s="3" t="str">
        <f t="shared" si="105"/>
        <v/>
      </c>
      <c r="B590" s="3" t="s">
        <v>0</v>
      </c>
      <c r="Q590" s="8"/>
      <c r="R590" s="9"/>
      <c r="S590" s="9"/>
      <c r="T590" s="9"/>
      <c r="U590" s="9"/>
      <c r="V590" s="10"/>
      <c r="W590" s="11">
        <v>46</v>
      </c>
      <c r="X590" s="8"/>
      <c r="Y590" s="29"/>
      <c r="Z590" s="29"/>
      <c r="AA590" s="30"/>
      <c r="AC590" s="31"/>
      <c r="AD590" s="31"/>
      <c r="BF590" s="12" t="s">
        <v>0</v>
      </c>
    </row>
    <row r="591" spans="1:58">
      <c r="A591" s="3" t="str">
        <f t="shared" si="105"/>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5"/>
        <v>|LEFT:80|LEFT:100|LEFT:100|LEFT:100|LEFT:100|LEFT:100|c</v>
      </c>
      <c r="B592" s="3" t="s">
        <v>0</v>
      </c>
      <c r="C592" s="3" t="s">
        <v>83</v>
      </c>
      <c r="D592" s="6" t="str">
        <f>$Q$1</f>
        <v>LEFT:80</v>
      </c>
      <c r="E592" s="6" t="s">
        <v>83</v>
      </c>
      <c r="F592" s="6" t="str">
        <f t="shared" ref="F592:J592" si="107">$R$1</f>
        <v>LEFT:100</v>
      </c>
      <c r="G592" s="6" t="s">
        <v>83</v>
      </c>
      <c r="H592" s="6" t="str">
        <f t="shared" si="107"/>
        <v>LEFT:100</v>
      </c>
      <c r="I592" s="6" t="s">
        <v>83</v>
      </c>
      <c r="J592" s="6" t="str">
        <f t="shared" si="107"/>
        <v>LEFT:100</v>
      </c>
      <c r="K592" s="6" t="s">
        <v>83</v>
      </c>
      <c r="L592" s="6" t="str">
        <f>$R$1</f>
        <v>LEFT:100</v>
      </c>
      <c r="M592" s="6" t="s">
        <v>83</v>
      </c>
      <c r="N592" s="6" t="str">
        <f>$R$1</f>
        <v>LEFT:100</v>
      </c>
      <c r="O592" s="3" t="s">
        <v>83</v>
      </c>
      <c r="P592" s="3" t="s">
        <v>84</v>
      </c>
      <c r="Q592" s="17" t="s">
        <v>6</v>
      </c>
      <c r="R592" s="13" t="str">
        <f>INDEX(AF:AF,W590+1)</f>
        <v>緑青</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5"/>
        <v>|色|緑青|レアリティ||マナコスト||</v>
      </c>
      <c r="B593" s="3" t="s">
        <v>0</v>
      </c>
      <c r="C593" s="3" t="s">
        <v>83</v>
      </c>
      <c r="D593" s="7" t="s">
        <v>6</v>
      </c>
      <c r="E593" s="3" t="s">
        <v>83</v>
      </c>
      <c r="F593" s="3" t="str">
        <f>IF(R592=0,"",R592)</f>
        <v>緑青</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5"/>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5"/>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8">IF(ISERROR(IF(LEN(X594)&gt;1,X594,VLOOKUP(X593,$AC:$AD,2,FALSE))),"",IF(LEN(X594)&gt;1,X594,VLOOKUP(X593,$AC:$AD,2,FALSE)))</f>
        <v/>
      </c>
      <c r="Y595" s="12" t="str">
        <f t="shared" si="108"/>
        <v/>
      </c>
      <c r="Z595" s="12" t="str">
        <f t="shared" si="108"/>
        <v/>
      </c>
      <c r="AA595" s="12" t="str">
        <f t="shared" si="108"/>
        <v> </v>
      </c>
      <c r="AC595" s="31"/>
      <c r="AD595" s="31"/>
      <c r="BF595" s="12" t="s">
        <v>0</v>
      </c>
    </row>
    <row r="596" spans="1:58">
      <c r="A596" s="3" t="str">
        <f t="shared" si="105"/>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5"/>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5"/>
        <v>&amp;br;&amp;br;</v>
      </c>
      <c r="B598" s="3" t="s">
        <v>0</v>
      </c>
      <c r="C598" s="3" t="s">
        <v>142</v>
      </c>
      <c r="R598" s="3"/>
      <c r="S598" s="3"/>
      <c r="T598" s="3"/>
      <c r="U598" s="3"/>
      <c r="V598" s="3"/>
      <c r="BF598" s="12" t="s">
        <v>0</v>
      </c>
    </row>
    <row r="599" spans="1:58">
      <c r="A599" s="3" t="str">
        <f t="shared" si="105"/>
        <v>#back(text=戻る,left)</v>
      </c>
      <c r="B599" s="3" t="s">
        <v>0</v>
      </c>
      <c r="C599" s="3" t="s">
        <v>151</v>
      </c>
      <c r="R599" s="3"/>
      <c r="S599" s="3"/>
      <c r="T599" s="3"/>
      <c r="U599" s="3"/>
      <c r="V599" s="3"/>
      <c r="BF599" s="12" t="s">
        <v>0</v>
      </c>
    </row>
    <row r="600" spans="1:58">
      <c r="A600" s="3" t="str">
        <f t="shared" si="105"/>
        <v>&amp;br;</v>
      </c>
      <c r="B600" s="3" t="s">
        <v>0</v>
      </c>
      <c r="C600" s="3" t="s">
        <v>161</v>
      </c>
      <c r="R600" s="3"/>
      <c r="S600" s="3"/>
      <c r="T600" s="3"/>
      <c r="U600" s="3"/>
      <c r="V600" s="3"/>
      <c r="BF600" s="12" t="s">
        <v>0</v>
      </c>
    </row>
    <row r="601" spans="1:58">
      <c r="A601" s="3" t="str">
        <f t="shared" si="105"/>
        <v>#comment(above,nsize=[15],size=[30],num=[10])</v>
      </c>
      <c r="B601" s="3" t="s">
        <v>0</v>
      </c>
      <c r="C601" s="3" t="s">
        <v>170</v>
      </c>
      <c r="R601" s="3"/>
      <c r="S601" s="3"/>
      <c r="T601" s="3"/>
      <c r="U601" s="3"/>
      <c r="V601" s="3"/>
      <c r="BF601" s="12" t="s">
        <v>0</v>
      </c>
    </row>
    <row r="602" spans="1:58">
      <c r="A602" s="3" t="str">
        <f t="shared" si="105"/>
        <v>&amp;br;&amp;br;</v>
      </c>
      <c r="B602" s="3" t="s">
        <v>0</v>
      </c>
      <c r="C602" s="3" t="s">
        <v>142</v>
      </c>
      <c r="R602" s="3"/>
      <c r="S602" s="3"/>
      <c r="T602" s="3"/>
      <c r="U602" s="3"/>
      <c r="V602" s="3"/>
      <c r="AC602" s="31"/>
      <c r="AD602" s="31"/>
      <c r="BF602" s="12" t="s">
        <v>0</v>
      </c>
    </row>
    <row r="603" spans="1:58">
      <c r="A603" s="3" t="str">
        <f t="shared" si="105"/>
        <v/>
      </c>
      <c r="B603" s="3" t="s">
        <v>0</v>
      </c>
      <c r="Q603" s="8"/>
      <c r="R603" s="9"/>
      <c r="S603" s="9"/>
      <c r="T603" s="9"/>
      <c r="U603" s="9"/>
      <c r="V603" s="10"/>
      <c r="W603" s="11">
        <v>47</v>
      </c>
      <c r="X603" s="8"/>
      <c r="Y603" s="29"/>
      <c r="Z603" s="29"/>
      <c r="AA603" s="30"/>
      <c r="AC603" s="31"/>
      <c r="AD603" s="31"/>
      <c r="BF603" s="12" t="s">
        <v>0</v>
      </c>
    </row>
    <row r="604" spans="1:58">
      <c r="A604" s="3" t="str">
        <f t="shared" si="105"/>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5"/>
        <v>|LEFT:80|LEFT:100|LEFT:100|LEFT:100|LEFT:100|LEFT:100|c</v>
      </c>
      <c r="B605" s="3" t="s">
        <v>0</v>
      </c>
      <c r="C605" s="3" t="s">
        <v>83</v>
      </c>
      <c r="D605" s="6" t="str">
        <f>$Q$1</f>
        <v>LEFT:80</v>
      </c>
      <c r="E605" s="6" t="s">
        <v>83</v>
      </c>
      <c r="F605" s="6" t="str">
        <f t="shared" ref="F605:J605" si="109">$R$1</f>
        <v>LEFT:100</v>
      </c>
      <c r="G605" s="6" t="s">
        <v>83</v>
      </c>
      <c r="H605" s="6" t="str">
        <f t="shared" si="109"/>
        <v>LEFT:100</v>
      </c>
      <c r="I605" s="6" t="s">
        <v>83</v>
      </c>
      <c r="J605" s="6" t="str">
        <f t="shared" si="109"/>
        <v>LEFT:100</v>
      </c>
      <c r="K605" s="6" t="s">
        <v>83</v>
      </c>
      <c r="L605" s="6" t="str">
        <f>$R$1</f>
        <v>LEFT:100</v>
      </c>
      <c r="M605" s="6" t="s">
        <v>83</v>
      </c>
      <c r="N605" s="6" t="str">
        <f>$R$1</f>
        <v>LEFT:100</v>
      </c>
      <c r="O605" s="3" t="s">
        <v>83</v>
      </c>
      <c r="P605" s="3" t="s">
        <v>84</v>
      </c>
      <c r="Q605" s="17" t="s">
        <v>6</v>
      </c>
      <c r="R605" s="13" t="str">
        <f>INDEX(AF:AF,W603+1)</f>
        <v>緑青</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5"/>
        <v>|色|緑青|レアリティ||マナコスト||</v>
      </c>
      <c r="B606" s="3" t="s">
        <v>0</v>
      </c>
      <c r="C606" s="3" t="s">
        <v>83</v>
      </c>
      <c r="D606" s="7" t="s">
        <v>6</v>
      </c>
      <c r="E606" s="3" t="s">
        <v>83</v>
      </c>
      <c r="F606" s="3" t="str">
        <f>IF(R605=0,"",R605)</f>
        <v>緑青</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5"/>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5"/>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10">IF(ISERROR(IF(LEN(X607)&gt;1,X607,VLOOKUP(X606,$AC:$AD,2,FALSE))),"",IF(LEN(X607)&gt;1,X607,VLOOKUP(X606,$AC:$AD,2,FALSE)))</f>
        <v/>
      </c>
      <c r="Y608" s="12" t="str">
        <f t="shared" si="110"/>
        <v/>
      </c>
      <c r="Z608" s="12" t="str">
        <f t="shared" si="110"/>
        <v/>
      </c>
      <c r="AA608" s="12" t="str">
        <f t="shared" si="110"/>
        <v> </v>
      </c>
      <c r="AC608" s="31"/>
      <c r="AD608" s="31"/>
      <c r="BF608" s="12" t="s">
        <v>0</v>
      </c>
    </row>
    <row r="609" spans="1:58">
      <c r="A609" s="3" t="str">
        <f t="shared" si="105"/>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5"/>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5"/>
        <v>&amp;br;&amp;br;</v>
      </c>
      <c r="B611" s="3" t="s">
        <v>0</v>
      </c>
      <c r="C611" s="3" t="s">
        <v>142</v>
      </c>
      <c r="R611" s="3"/>
      <c r="S611" s="3"/>
      <c r="T611" s="3"/>
      <c r="U611" s="3"/>
      <c r="V611" s="3"/>
      <c r="BF611" s="12" t="s">
        <v>0</v>
      </c>
    </row>
    <row r="612" spans="1:58">
      <c r="A612" s="3" t="str">
        <f t="shared" si="105"/>
        <v>#back(text=戻る,left)</v>
      </c>
      <c r="B612" s="3" t="s">
        <v>0</v>
      </c>
      <c r="C612" s="3" t="s">
        <v>151</v>
      </c>
      <c r="R612" s="3"/>
      <c r="S612" s="3"/>
      <c r="T612" s="3"/>
      <c r="U612" s="3"/>
      <c r="V612" s="3"/>
      <c r="BF612" s="12" t="s">
        <v>0</v>
      </c>
    </row>
    <row r="613" spans="1:58">
      <c r="A613" s="3" t="str">
        <f t="shared" si="105"/>
        <v>&amp;br;</v>
      </c>
      <c r="B613" s="3" t="s">
        <v>0</v>
      </c>
      <c r="C613" s="3" t="s">
        <v>161</v>
      </c>
      <c r="R613" s="3"/>
      <c r="S613" s="3"/>
      <c r="T613" s="3"/>
      <c r="U613" s="3"/>
      <c r="V613" s="3"/>
      <c r="BF613" s="12" t="s">
        <v>0</v>
      </c>
    </row>
    <row r="614" spans="1:58">
      <c r="A614" s="3" t="str">
        <f t="shared" si="105"/>
        <v>#comment(above,nsize=[15],size=[30],num=[10])</v>
      </c>
      <c r="B614" s="3" t="s">
        <v>0</v>
      </c>
      <c r="C614" s="3" t="s">
        <v>170</v>
      </c>
      <c r="R614" s="3"/>
      <c r="S614" s="3"/>
      <c r="T614" s="3"/>
      <c r="U614" s="3"/>
      <c r="V614" s="3"/>
      <c r="BF614" s="12" t="s">
        <v>0</v>
      </c>
    </row>
    <row r="615" spans="1:58">
      <c r="A615" s="3" t="str">
        <f t="shared" si="105"/>
        <v>&amp;br;&amp;br;</v>
      </c>
      <c r="B615" s="3" t="s">
        <v>0</v>
      </c>
      <c r="C615" s="3" t="s">
        <v>142</v>
      </c>
      <c r="R615" s="3"/>
      <c r="S615" s="3"/>
      <c r="T615" s="3"/>
      <c r="U615" s="3"/>
      <c r="V615" s="3"/>
      <c r="AC615" s="31"/>
      <c r="AD615" s="31"/>
      <c r="BF615" s="12" t="s">
        <v>0</v>
      </c>
    </row>
    <row r="616" spans="1:58">
      <c r="A616" s="3" t="str">
        <f t="shared" si="105"/>
        <v/>
      </c>
      <c r="B616" s="3" t="s">
        <v>0</v>
      </c>
      <c r="Q616" s="8"/>
      <c r="R616" s="9"/>
      <c r="S616" s="9"/>
      <c r="T616" s="9"/>
      <c r="U616" s="9"/>
      <c r="V616" s="10"/>
      <c r="W616" s="11">
        <v>48</v>
      </c>
      <c r="X616" s="8"/>
      <c r="Y616" s="29"/>
      <c r="Z616" s="29"/>
      <c r="AA616" s="30"/>
      <c r="AC616" s="31"/>
      <c r="AD616" s="31"/>
      <c r="BF616" s="12" t="s">
        <v>0</v>
      </c>
    </row>
    <row r="617" spans="1:58">
      <c r="A617" s="3" t="str">
        <f t="shared" si="105"/>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5"/>
        <v>|LEFT:80|LEFT:100|LEFT:100|LEFT:100|LEFT:100|LEFT:100|c</v>
      </c>
      <c r="B618" s="3" t="s">
        <v>0</v>
      </c>
      <c r="C618" s="3" t="s">
        <v>83</v>
      </c>
      <c r="D618" s="6" t="str">
        <f>$Q$1</f>
        <v>LEFT:80</v>
      </c>
      <c r="E618" s="6" t="s">
        <v>83</v>
      </c>
      <c r="F618" s="6" t="str">
        <f t="shared" ref="F618:J618" si="111">$R$1</f>
        <v>LEFT:100</v>
      </c>
      <c r="G618" s="6" t="s">
        <v>83</v>
      </c>
      <c r="H618" s="6" t="str">
        <f t="shared" si="111"/>
        <v>LEFT:100</v>
      </c>
      <c r="I618" s="6" t="s">
        <v>83</v>
      </c>
      <c r="J618" s="6" t="str">
        <f t="shared" si="111"/>
        <v>LEFT:100</v>
      </c>
      <c r="K618" s="6" t="s">
        <v>83</v>
      </c>
      <c r="L618" s="6" t="str">
        <f>$R$1</f>
        <v>LEFT:100</v>
      </c>
      <c r="M618" s="6" t="s">
        <v>83</v>
      </c>
      <c r="N618" s="6" t="str">
        <f>$R$1</f>
        <v>LEFT:100</v>
      </c>
      <c r="O618" s="3" t="s">
        <v>83</v>
      </c>
      <c r="P618" s="3" t="s">
        <v>84</v>
      </c>
      <c r="Q618" s="17" t="s">
        <v>6</v>
      </c>
      <c r="R618" s="13" t="str">
        <f>INDEX(AF:AF,W616+1)</f>
        <v>緑青</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5"/>
        <v>|色|緑青|レアリティ||マナコスト||</v>
      </c>
      <c r="B619" s="3" t="s">
        <v>0</v>
      </c>
      <c r="C619" s="3" t="s">
        <v>83</v>
      </c>
      <c r="D619" s="7" t="s">
        <v>6</v>
      </c>
      <c r="E619" s="3" t="s">
        <v>83</v>
      </c>
      <c r="F619" s="3" t="str">
        <f>IF(R618=0,"",R618)</f>
        <v>緑青</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5"/>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5"/>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12">IF(ISERROR(IF(LEN(X620)&gt;1,X620,VLOOKUP(X619,$AC:$AD,2,FALSE))),"",IF(LEN(X620)&gt;1,X620,VLOOKUP(X619,$AC:$AD,2,FALSE)))</f>
        <v/>
      </c>
      <c r="Y621" s="12" t="str">
        <f t="shared" si="112"/>
        <v/>
      </c>
      <c r="Z621" s="12" t="str">
        <f t="shared" si="112"/>
        <v/>
      </c>
      <c r="AA621" s="12" t="str">
        <f t="shared" si="112"/>
        <v> </v>
      </c>
      <c r="AC621" s="31"/>
      <c r="AD621" s="31"/>
      <c r="BF621" s="12" t="s">
        <v>0</v>
      </c>
    </row>
    <row r="622" spans="1:58">
      <c r="A622" s="3" t="str">
        <f t="shared" si="105"/>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5"/>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5"/>
        <v>&amp;br;&amp;br;</v>
      </c>
      <c r="B624" s="3" t="s">
        <v>0</v>
      </c>
      <c r="C624" s="3" t="s">
        <v>142</v>
      </c>
      <c r="R624" s="3"/>
      <c r="S624" s="3"/>
      <c r="T624" s="3"/>
      <c r="U624" s="3"/>
      <c r="V624" s="3"/>
      <c r="BF624" s="12" t="s">
        <v>0</v>
      </c>
    </row>
    <row r="625" spans="1:58">
      <c r="A625" s="3" t="str">
        <f t="shared" si="105"/>
        <v>#back(text=戻る,left)</v>
      </c>
      <c r="B625" s="3" t="s">
        <v>0</v>
      </c>
      <c r="C625" s="3" t="s">
        <v>151</v>
      </c>
      <c r="R625" s="3"/>
      <c r="S625" s="3"/>
      <c r="T625" s="3"/>
      <c r="U625" s="3"/>
      <c r="V625" s="3"/>
      <c r="BF625" s="12" t="s">
        <v>0</v>
      </c>
    </row>
    <row r="626" spans="1:58">
      <c r="A626" s="3" t="str">
        <f t="shared" si="105"/>
        <v>&amp;br;</v>
      </c>
      <c r="B626" s="3" t="s">
        <v>0</v>
      </c>
      <c r="C626" s="3" t="s">
        <v>161</v>
      </c>
      <c r="R626" s="3"/>
      <c r="S626" s="3"/>
      <c r="T626" s="3"/>
      <c r="U626" s="3"/>
      <c r="V626" s="3"/>
      <c r="BF626" s="12" t="s">
        <v>0</v>
      </c>
    </row>
    <row r="627" spans="1:58">
      <c r="A627" s="3" t="str">
        <f t="shared" si="105"/>
        <v>#comment(above,nsize=[15],size=[30],num=[10])</v>
      </c>
      <c r="B627" s="3" t="s">
        <v>0</v>
      </c>
      <c r="C627" s="3" t="s">
        <v>170</v>
      </c>
      <c r="R627" s="3"/>
      <c r="S627" s="3"/>
      <c r="T627" s="3"/>
      <c r="U627" s="3"/>
      <c r="V627" s="3"/>
      <c r="BF627" s="12" t="s">
        <v>0</v>
      </c>
    </row>
    <row r="628" spans="1:58">
      <c r="A628" s="3" t="str">
        <f t="shared" si="105"/>
        <v>&amp;br;&amp;br;</v>
      </c>
      <c r="B628" s="3" t="s">
        <v>0</v>
      </c>
      <c r="C628" s="3" t="s">
        <v>142</v>
      </c>
      <c r="R628" s="3"/>
      <c r="S628" s="3"/>
      <c r="T628" s="3"/>
      <c r="U628" s="3"/>
      <c r="V628" s="3"/>
      <c r="AC628" s="31"/>
      <c r="AD628" s="31"/>
      <c r="BF628" s="12" t="s">
        <v>0</v>
      </c>
    </row>
    <row r="629" spans="1:58">
      <c r="A629" s="3" t="str">
        <f t="shared" si="105"/>
        <v/>
      </c>
      <c r="B629" s="3" t="s">
        <v>0</v>
      </c>
      <c r="Q629" s="8"/>
      <c r="R629" s="9"/>
      <c r="S629" s="9"/>
      <c r="T629" s="9"/>
      <c r="U629" s="9"/>
      <c r="V629" s="10"/>
      <c r="W629" s="11">
        <v>49</v>
      </c>
      <c r="X629" s="8"/>
      <c r="Y629" s="29"/>
      <c r="Z629" s="29"/>
      <c r="AA629" s="30"/>
      <c r="AC629" s="31"/>
      <c r="AD629" s="31"/>
      <c r="BF629" s="12" t="s">
        <v>0</v>
      </c>
    </row>
    <row r="630" spans="1:58">
      <c r="A630" s="3" t="str">
        <f t="shared" si="105"/>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5"/>
        <v>|LEFT:80|LEFT:100|LEFT:100|LEFT:100|LEFT:100|LEFT:100|c</v>
      </c>
      <c r="B631" s="3" t="s">
        <v>0</v>
      </c>
      <c r="C631" s="3" t="s">
        <v>83</v>
      </c>
      <c r="D631" s="6" t="str">
        <f>$Q$1</f>
        <v>LEFT:80</v>
      </c>
      <c r="E631" s="6" t="s">
        <v>83</v>
      </c>
      <c r="F631" s="6" t="str">
        <f t="shared" ref="F631:J631" si="113">$R$1</f>
        <v>LEFT:100</v>
      </c>
      <c r="G631" s="6" t="s">
        <v>83</v>
      </c>
      <c r="H631" s="6" t="str">
        <f t="shared" si="113"/>
        <v>LEFT:100</v>
      </c>
      <c r="I631" s="6" t="s">
        <v>83</v>
      </c>
      <c r="J631" s="6" t="str">
        <f t="shared" si="113"/>
        <v>LEFT:100</v>
      </c>
      <c r="K631" s="6" t="s">
        <v>83</v>
      </c>
      <c r="L631" s="6" t="str">
        <f>$R$1</f>
        <v>LEFT:100</v>
      </c>
      <c r="M631" s="6" t="s">
        <v>83</v>
      </c>
      <c r="N631" s="6" t="str">
        <f>$R$1</f>
        <v>LEFT:100</v>
      </c>
      <c r="O631" s="3" t="s">
        <v>83</v>
      </c>
      <c r="P631" s="3" t="s">
        <v>84</v>
      </c>
      <c r="Q631" s="17" t="s">
        <v>6</v>
      </c>
      <c r="R631" s="13" t="str">
        <f>INDEX(AF:AF,W629+1)</f>
        <v>緑青</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5"/>
        <v>|色|緑青|レアリティ||マナコスト||</v>
      </c>
      <c r="B632" s="3" t="s">
        <v>0</v>
      </c>
      <c r="C632" s="3" t="s">
        <v>83</v>
      </c>
      <c r="D632" s="7" t="s">
        <v>6</v>
      </c>
      <c r="E632" s="3" t="s">
        <v>83</v>
      </c>
      <c r="F632" s="3" t="str">
        <f>IF(R631=0,"",R631)</f>
        <v>緑青</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5"/>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5"/>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4">IF(ISERROR(IF(LEN(X633)&gt;1,X633,VLOOKUP(X632,$AC:$AD,2,FALSE))),"",IF(LEN(X633)&gt;1,X633,VLOOKUP(X632,$AC:$AD,2,FALSE)))</f>
        <v/>
      </c>
      <c r="Y634" s="12" t="str">
        <f t="shared" si="114"/>
        <v/>
      </c>
      <c r="Z634" s="12" t="str">
        <f t="shared" si="114"/>
        <v/>
      </c>
      <c r="AA634" s="12" t="str">
        <f t="shared" si="114"/>
        <v> </v>
      </c>
      <c r="AC634" s="31"/>
      <c r="AD634" s="31"/>
      <c r="BF634" s="12" t="s">
        <v>0</v>
      </c>
    </row>
    <row r="635" spans="1:58">
      <c r="A635" s="3" t="str">
        <f t="shared" si="105"/>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5"/>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5"/>
        <v>&amp;br;&amp;br;</v>
      </c>
      <c r="B637" s="3" t="s">
        <v>0</v>
      </c>
      <c r="C637" s="3" t="s">
        <v>142</v>
      </c>
      <c r="R637" s="3"/>
      <c r="S637" s="3"/>
      <c r="T637" s="3"/>
      <c r="U637" s="3"/>
      <c r="V637" s="3"/>
      <c r="BF637" s="12" t="s">
        <v>0</v>
      </c>
    </row>
    <row r="638" spans="1:58">
      <c r="A638" s="3" t="str">
        <f t="shared" si="105"/>
        <v>#back(text=戻る,left)</v>
      </c>
      <c r="B638" s="3" t="s">
        <v>0</v>
      </c>
      <c r="C638" s="3" t="s">
        <v>151</v>
      </c>
      <c r="R638" s="3"/>
      <c r="S638" s="3"/>
      <c r="T638" s="3"/>
      <c r="U638" s="3"/>
      <c r="V638" s="3"/>
      <c r="BF638" s="12" t="s">
        <v>0</v>
      </c>
    </row>
    <row r="639" spans="1:58">
      <c r="A639" s="3" t="str">
        <f t="shared" si="105"/>
        <v>&amp;br;</v>
      </c>
      <c r="B639" s="3" t="s">
        <v>0</v>
      </c>
      <c r="C639" s="3" t="s">
        <v>161</v>
      </c>
      <c r="R639" s="3"/>
      <c r="S639" s="3"/>
      <c r="T639" s="3"/>
      <c r="U639" s="3"/>
      <c r="V639" s="3"/>
      <c r="BF639" s="12" t="s">
        <v>0</v>
      </c>
    </row>
    <row r="640" spans="1:58">
      <c r="A640" s="3" t="str">
        <f t="shared" si="105"/>
        <v>#comment(above,nsize=[15],size=[30],num=[10])</v>
      </c>
      <c r="B640" s="3" t="s">
        <v>0</v>
      </c>
      <c r="C640" s="3" t="s">
        <v>170</v>
      </c>
      <c r="R640" s="3"/>
      <c r="S640" s="3"/>
      <c r="T640" s="3"/>
      <c r="U640" s="3"/>
      <c r="V640" s="3"/>
      <c r="BF640" s="12" t="s">
        <v>0</v>
      </c>
    </row>
    <row r="641" spans="1:58">
      <c r="A641" s="3" t="str">
        <f t="shared" si="105"/>
        <v>&amp;br;&amp;br;</v>
      </c>
      <c r="B641" s="3" t="s">
        <v>0</v>
      </c>
      <c r="C641" s="3" t="s">
        <v>142</v>
      </c>
      <c r="R641" s="3"/>
      <c r="S641" s="3"/>
      <c r="T641" s="3"/>
      <c r="U641" s="3"/>
      <c r="V641" s="3"/>
      <c r="AC641" s="31"/>
      <c r="AD641" s="31"/>
      <c r="BF641" s="12" t="s">
        <v>0</v>
      </c>
    </row>
    <row r="642" spans="1:58">
      <c r="A642" s="3" t="str">
        <f t="shared" si="105"/>
        <v/>
      </c>
      <c r="B642" s="3" t="s">
        <v>0</v>
      </c>
      <c r="Q642" s="8"/>
      <c r="R642" s="9"/>
      <c r="S642" s="9"/>
      <c r="T642" s="9"/>
      <c r="U642" s="9"/>
      <c r="V642" s="10"/>
      <c r="W642" s="11">
        <v>50</v>
      </c>
      <c r="X642" s="8"/>
      <c r="Y642" s="29"/>
      <c r="Z642" s="29"/>
      <c r="AA642" s="30"/>
      <c r="AC642" s="31"/>
      <c r="AD642" s="31"/>
      <c r="BF642" s="12" t="s">
        <v>0</v>
      </c>
    </row>
    <row r="643" spans="1:58">
      <c r="A643" s="3" t="str">
        <f t="shared" si="105"/>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5"/>
        <v>|LEFT:80|LEFT:100|LEFT:100|LEFT:100|LEFT:100|LEFT:100|c</v>
      </c>
      <c r="B644" s="3" t="s">
        <v>0</v>
      </c>
      <c r="C644" s="3" t="s">
        <v>83</v>
      </c>
      <c r="D644" s="6" t="str">
        <f>$Q$1</f>
        <v>LEFT:80</v>
      </c>
      <c r="E644" s="6" t="s">
        <v>83</v>
      </c>
      <c r="F644" s="6" t="str">
        <f t="shared" ref="F644:J644" si="115">$R$1</f>
        <v>LEFT:100</v>
      </c>
      <c r="G644" s="6" t="s">
        <v>83</v>
      </c>
      <c r="H644" s="6" t="str">
        <f t="shared" si="115"/>
        <v>LEFT:100</v>
      </c>
      <c r="I644" s="6" t="s">
        <v>83</v>
      </c>
      <c r="J644" s="6" t="str">
        <f t="shared" si="115"/>
        <v>LEFT:100</v>
      </c>
      <c r="K644" s="6" t="s">
        <v>83</v>
      </c>
      <c r="L644" s="6" t="str">
        <f>$R$1</f>
        <v>LEFT:100</v>
      </c>
      <c r="M644" s="6" t="s">
        <v>83</v>
      </c>
      <c r="N644" s="6" t="str">
        <f>$R$1</f>
        <v>LEFT:100</v>
      </c>
      <c r="O644" s="3" t="s">
        <v>83</v>
      </c>
      <c r="P644" s="3" t="s">
        <v>84</v>
      </c>
      <c r="Q644" s="17" t="s">
        <v>6</v>
      </c>
      <c r="R644" s="13" t="str">
        <f>INDEX(AF:AF,W642+1)</f>
        <v>緑青</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5"/>
        <v>|色|緑青|レアリティ||マナコスト||</v>
      </c>
      <c r="B645" s="3" t="s">
        <v>0</v>
      </c>
      <c r="C645" s="3" t="s">
        <v>83</v>
      </c>
      <c r="D645" s="7" t="s">
        <v>6</v>
      </c>
      <c r="E645" s="3" t="s">
        <v>83</v>
      </c>
      <c r="F645" s="3" t="str">
        <f>IF(R644=0,"",R644)</f>
        <v>緑青</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6">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6"/>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7">IF(ISERROR(IF(LEN(X646)&gt;1,X646,VLOOKUP(X645,$AC:$AD,2,FALSE))),"",IF(LEN(X646)&gt;1,X646,VLOOKUP(X645,$AC:$AD,2,FALSE)))</f>
        <v/>
      </c>
      <c r="Y647" s="12" t="str">
        <f t="shared" si="117"/>
        <v/>
      </c>
      <c r="Z647" s="12" t="str">
        <f t="shared" si="117"/>
        <v/>
      </c>
      <c r="AA647" s="12" t="str">
        <f t="shared" si="117"/>
        <v> </v>
      </c>
      <c r="AC647" s="31"/>
      <c r="AD647" s="31"/>
      <c r="BF647" s="12" t="s">
        <v>0</v>
      </c>
    </row>
    <row r="648" spans="1:58">
      <c r="A648" s="3" t="str">
        <f t="shared" si="116"/>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6"/>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6"/>
        <v>&amp;br;&amp;br;</v>
      </c>
      <c r="B650" s="3" t="s">
        <v>0</v>
      </c>
      <c r="C650" s="3" t="s">
        <v>142</v>
      </c>
      <c r="R650" s="3"/>
      <c r="S650" s="3"/>
      <c r="T650" s="3"/>
      <c r="U650" s="3"/>
      <c r="V650" s="3"/>
      <c r="BF650" s="12" t="s">
        <v>0</v>
      </c>
    </row>
    <row r="651" spans="1:58">
      <c r="A651" s="3" t="str">
        <f t="shared" si="116"/>
        <v>#back(text=戻る,left)</v>
      </c>
      <c r="B651" s="3" t="s">
        <v>0</v>
      </c>
      <c r="C651" s="3" t="s">
        <v>151</v>
      </c>
      <c r="R651" s="3"/>
      <c r="S651" s="3"/>
      <c r="T651" s="3"/>
      <c r="U651" s="3"/>
      <c r="V651" s="3"/>
      <c r="BF651" s="12" t="s">
        <v>0</v>
      </c>
    </row>
    <row r="652" spans="1:58">
      <c r="A652" s="3" t="str">
        <f t="shared" si="116"/>
        <v>&amp;br;</v>
      </c>
      <c r="B652" s="3" t="s">
        <v>0</v>
      </c>
      <c r="C652" s="3" t="s">
        <v>161</v>
      </c>
      <c r="R652" s="3"/>
      <c r="S652" s="3"/>
      <c r="T652" s="3"/>
      <c r="U652" s="3"/>
      <c r="V652" s="3"/>
      <c r="BF652" s="12" t="s">
        <v>0</v>
      </c>
    </row>
    <row r="653" spans="1:58">
      <c r="A653" s="3" t="str">
        <f t="shared" si="116"/>
        <v>#comment(above,nsize=[15],size=[30],num=[10])</v>
      </c>
      <c r="B653" s="3" t="s">
        <v>0</v>
      </c>
      <c r="C653" s="3" t="s">
        <v>170</v>
      </c>
      <c r="R653" s="3"/>
      <c r="S653" s="3"/>
      <c r="T653" s="3"/>
      <c r="U653" s="3"/>
      <c r="V653" s="3"/>
      <c r="BF653" s="12" t="s">
        <v>0</v>
      </c>
    </row>
    <row r="654" spans="1:58">
      <c r="A654" s="3" t="str">
        <f t="shared" si="116"/>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472" sqref="A6:A472"/>
    </sheetView>
  </sheetViews>
  <sheetFormatPr defaultColWidth="9" defaultRowHeight="13.5"/>
  <cols>
    <col min="1" max="1" width="29.8416666666667"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5" width="9" style="3"/>
    <col min="46" max="46" width="9.125"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73</v>
      </c>
      <c r="AG2" s="4" t="s">
        <v>31</v>
      </c>
      <c r="AH2" s="4"/>
      <c r="AI2" s="4">
        <v>6</v>
      </c>
      <c r="AJ2" s="4" t="s">
        <v>806</v>
      </c>
      <c r="AK2" s="4" t="s">
        <v>38</v>
      </c>
      <c r="AL2" s="4" t="s">
        <v>34</v>
      </c>
      <c r="AM2" s="4"/>
      <c r="AN2" s="4" t="s">
        <v>234</v>
      </c>
      <c r="AO2" s="4"/>
      <c r="AP2" s="4"/>
      <c r="AQ2" s="4" t="s">
        <v>62</v>
      </c>
      <c r="AR2" s="4"/>
      <c r="AS2" s="4"/>
      <c r="AT2" s="40">
        <v>42768</v>
      </c>
      <c r="AU2" s="4"/>
      <c r="AV2" s="4"/>
      <c r="AW2" s="4"/>
      <c r="AX2" s="4">
        <v>2</v>
      </c>
      <c r="AY2" s="4">
        <v>2</v>
      </c>
      <c r="AZ2" s="4" t="str">
        <f t="shared" ref="AZ2:AZ51" si="0">LEFT(AQ2,2)</f>
        <v>この</v>
      </c>
      <c r="BA2" s="4" t="str">
        <f t="shared" ref="BA2:BA51" si="1">IF(ISERROR(FIND(" ",AQ2)),"",MID(AQ2,FIND(" ",AQ2)+1,2))</f>
        <v/>
      </c>
      <c r="BB2" s="4" t="str">
        <f t="shared" ref="BB2:BB51" si="2">IF(LEN(BA2)&gt;1,IF(ISERROR(FIND(" ",AQ2,FIND(" ",AQ2)+1)),"",MID(AQ2,FIND(" ",AQ2)+4,2)),"")</f>
        <v/>
      </c>
      <c r="BC2" s="4"/>
      <c r="BD2" s="4" t="str">
        <f t="shared" ref="BD2:BD51" si="3">IF(AQ2="","",AQ2&amp;IF(AR2="","","&amp;br;"&amp;AR2)&amp;IF(AS2="","","&amp;br;"&amp;AS2))</f>
        <v>このクリーチャーが戦場に出たとき、製造1を行う。</v>
      </c>
      <c r="BE2" s="33" t="str">
        <f>IF(AK2="","",VLOOKUP(AK2,BH:BJ,3,FALSE))</f>
        <v>When this creature enters the battlefield, Fabricate 1.</v>
      </c>
      <c r="BF2" s="12" t="s">
        <v>0</v>
      </c>
      <c r="BG2" s="3">
        <v>1</v>
      </c>
      <c r="BH2" s="3" t="s">
        <v>38</v>
      </c>
      <c r="BI2" s="3" t="s">
        <v>39</v>
      </c>
      <c r="BJ2" s="3" t="s">
        <v>40</v>
      </c>
    </row>
    <row r="3" spans="2:62">
      <c r="B3" s="3" t="s">
        <v>0</v>
      </c>
      <c r="Q3" s="5" t="s">
        <v>3</v>
      </c>
      <c r="R3" s="5" t="s">
        <v>28</v>
      </c>
      <c r="S3" s="5" t="s">
        <v>41</v>
      </c>
      <c r="T3" s="5" t="s">
        <v>42</v>
      </c>
      <c r="U3" s="5" t="s">
        <v>43</v>
      </c>
      <c r="V3" s="5" t="s">
        <v>44</v>
      </c>
      <c r="W3" s="5"/>
      <c r="AB3" s="3" t="s">
        <v>41</v>
      </c>
      <c r="AC3" s="3" t="s">
        <v>45</v>
      </c>
      <c r="AD3" s="19" t="s">
        <v>46</v>
      </c>
      <c r="AE3" s="27">
        <v>2</v>
      </c>
      <c r="AF3" s="28" t="s">
        <v>73</v>
      </c>
      <c r="AG3" s="4" t="s">
        <v>31</v>
      </c>
      <c r="AH3" s="4"/>
      <c r="AI3" s="4">
        <v>7</v>
      </c>
      <c r="AJ3" s="4" t="s">
        <v>807</v>
      </c>
      <c r="AK3" s="4" t="s">
        <v>185</v>
      </c>
      <c r="AL3" s="4" t="s">
        <v>34</v>
      </c>
      <c r="AM3" s="4"/>
      <c r="AN3" s="4" t="s">
        <v>808</v>
      </c>
      <c r="AO3" s="4"/>
      <c r="AP3" s="4"/>
      <c r="AQ3" s="4" t="s">
        <v>4</v>
      </c>
      <c r="AR3" s="4" t="s">
        <v>809</v>
      </c>
      <c r="AS3" s="4"/>
      <c r="AT3" s="40">
        <v>42768</v>
      </c>
      <c r="AU3" s="4"/>
      <c r="AV3" s="4"/>
      <c r="AW3" s="4"/>
      <c r="AX3" s="4">
        <v>2</v>
      </c>
      <c r="AY3" s="4">
        <v>2</v>
      </c>
      <c r="AZ3" s="4" t="str">
        <f t="shared" si="0"/>
        <v>威迫</v>
      </c>
      <c r="BA3" s="4" t="str">
        <f t="shared" si="1"/>
        <v/>
      </c>
      <c r="BB3" s="4" t="str">
        <f t="shared" si="2"/>
        <v/>
      </c>
      <c r="BC3" s="4"/>
      <c r="BD3" s="4" t="str">
        <f t="shared" si="3"/>
        <v>威迫&amp;br;搭乗1</v>
      </c>
      <c r="BE3" s="33" t="str">
        <f>IF(AK3="","",VLOOKUP(AK3,BH:BJ,3,FALSE))</f>
        <v>Crew 1.</v>
      </c>
      <c r="BF3" s="12" t="s">
        <v>0</v>
      </c>
      <c r="BG3" s="3">
        <v>2</v>
      </c>
      <c r="BH3" s="3" t="s">
        <v>53</v>
      </c>
      <c r="BI3" s="3" t="s">
        <v>39</v>
      </c>
      <c r="BJ3" s="3" t="s">
        <v>54</v>
      </c>
    </row>
    <row r="4" spans="2:62">
      <c r="B4" s="3" t="s">
        <v>0</v>
      </c>
      <c r="Q4" s="3" t="s">
        <v>31</v>
      </c>
      <c r="R4" s="5" t="s">
        <v>55</v>
      </c>
      <c r="S4" s="5" t="s">
        <v>56</v>
      </c>
      <c r="T4" s="5" t="s">
        <v>57</v>
      </c>
      <c r="AB4" s="3" t="s">
        <v>42</v>
      </c>
      <c r="AC4" s="3" t="s">
        <v>58</v>
      </c>
      <c r="AD4" s="19" t="s">
        <v>59</v>
      </c>
      <c r="AE4" s="27">
        <v>3</v>
      </c>
      <c r="AF4" s="28" t="s">
        <v>73</v>
      </c>
      <c r="AG4" s="4" t="s">
        <v>31</v>
      </c>
      <c r="AH4" s="4"/>
      <c r="AI4" s="4">
        <v>4</v>
      </c>
      <c r="AJ4" s="4" t="s">
        <v>810</v>
      </c>
      <c r="AK4" s="4" t="s">
        <v>230</v>
      </c>
      <c r="AL4" s="4" t="s">
        <v>34</v>
      </c>
      <c r="AM4" s="4"/>
      <c r="AN4" s="4" t="s">
        <v>740</v>
      </c>
      <c r="AO4" s="4"/>
      <c r="AP4" s="4"/>
      <c r="AQ4" s="4" t="s">
        <v>811</v>
      </c>
      <c r="AR4" s="4"/>
      <c r="AS4" s="4"/>
      <c r="AT4" s="40">
        <v>42737</v>
      </c>
      <c r="AU4" s="4"/>
      <c r="AV4" s="4"/>
      <c r="AW4" s="4"/>
      <c r="AX4" s="4">
        <v>1</v>
      </c>
      <c r="AY4" s="4">
        <v>2</v>
      </c>
      <c r="AZ4" s="4" t="str">
        <f t="shared" si="0"/>
        <v>あな</v>
      </c>
      <c r="BA4" s="4" t="str">
        <f t="shared" si="1"/>
        <v/>
      </c>
      <c r="BB4" s="4" t="str">
        <f t="shared" si="2"/>
        <v/>
      </c>
      <c r="BC4" s="4"/>
      <c r="BD4" s="4" t="str">
        <f t="shared" si="3"/>
        <v>あなたが3個以上の白ジェムをマッチさせたとき、あなたの次のターン開始時まで、このクリーチャーは警戒を得る。</v>
      </c>
      <c r="BE4" s="33" t="str">
        <f>IF(AK4="","",VLOOKUP(AK4,BH:BJ,3,FALSE))</f>
        <v>When you match 3 or more white gems, this creature gains Vigilance until the beginning of your next turn.</v>
      </c>
      <c r="BF4" s="12" t="s">
        <v>0</v>
      </c>
      <c r="BG4" s="3">
        <v>3</v>
      </c>
      <c r="BH4" s="3" t="s">
        <v>63</v>
      </c>
      <c r="BI4" s="3" t="s">
        <v>39</v>
      </c>
      <c r="BJ4" s="3" t="s">
        <v>64</v>
      </c>
    </row>
    <row r="5" spans="2:62">
      <c r="B5" s="3" t="s">
        <v>0</v>
      </c>
      <c r="Q5" s="8"/>
      <c r="R5" s="9"/>
      <c r="S5" s="9"/>
      <c r="T5" s="9"/>
      <c r="U5" s="9"/>
      <c r="V5" s="10"/>
      <c r="W5" s="11">
        <v>1</v>
      </c>
      <c r="X5" s="8"/>
      <c r="Y5" s="29"/>
      <c r="Z5" s="29"/>
      <c r="AA5" s="30"/>
      <c r="AB5" s="3" t="s">
        <v>43</v>
      </c>
      <c r="AC5" s="3" t="s">
        <v>65</v>
      </c>
      <c r="AD5" s="19" t="s">
        <v>66</v>
      </c>
      <c r="AE5" s="27">
        <v>4</v>
      </c>
      <c r="AF5" s="28" t="s">
        <v>73</v>
      </c>
      <c r="AG5" s="4" t="s">
        <v>31</v>
      </c>
      <c r="AH5" s="4"/>
      <c r="AI5" s="4">
        <v>11</v>
      </c>
      <c r="AJ5" s="4" t="s">
        <v>812</v>
      </c>
      <c r="AK5" s="4" t="s">
        <v>259</v>
      </c>
      <c r="AL5" s="4" t="s">
        <v>34</v>
      </c>
      <c r="AM5" s="4"/>
      <c r="AN5" s="4" t="s">
        <v>813</v>
      </c>
      <c r="AO5" s="4"/>
      <c r="AP5" s="4"/>
      <c r="AQ5" s="4" t="s">
        <v>144</v>
      </c>
      <c r="AR5" s="4"/>
      <c r="AS5" s="4"/>
      <c r="AT5" s="40">
        <v>42738</v>
      </c>
      <c r="AU5" s="4"/>
      <c r="AV5" s="4"/>
      <c r="AW5" s="4"/>
      <c r="AX5" s="4">
        <v>1</v>
      </c>
      <c r="AY5" s="4">
        <v>3</v>
      </c>
      <c r="AZ5" s="4" t="str">
        <f t="shared" si="0"/>
        <v>到達</v>
      </c>
      <c r="BA5" s="4" t="str">
        <f t="shared" si="1"/>
        <v/>
      </c>
      <c r="BB5" s="4" t="str">
        <f t="shared" si="2"/>
        <v/>
      </c>
      <c r="BC5" s="4"/>
      <c r="BD5" s="4" t="str">
        <f t="shared" si="3"/>
        <v>到達</v>
      </c>
      <c r="BE5" s="33" t="str">
        <f>IF(AK5="","",VLOOKUP(AK5,BH:BJ,3,FALSE))</f>
        <v/>
      </c>
      <c r="BF5" s="12" t="s">
        <v>0</v>
      </c>
      <c r="BG5" s="3">
        <v>4</v>
      </c>
      <c r="BH5" s="3" t="s">
        <v>71</v>
      </c>
      <c r="BI5" s="3" t="s">
        <v>39</v>
      </c>
      <c r="BJ5" s="3" t="s">
        <v>72</v>
      </c>
    </row>
    <row r="6" spans="1:62">
      <c r="A6" s="3" t="str">
        <f t="shared" ref="A6:A69" si="4">CONCATENATE(C6,D6,E6,F6,G6,H6,I6,J6,K6,L6,M6,N6,O6,P6)</f>
        <v>*成し遂げた自動機械/Accomplished Automaton</v>
      </c>
      <c r="B6" s="3" t="s">
        <v>0</v>
      </c>
      <c r="C6" s="3" t="str">
        <f>"*"&amp;R6&amp;"/"&amp;T6</f>
        <v>*成し遂げた自動機械/Accomplished Automaton</v>
      </c>
      <c r="Q6" s="12" t="s">
        <v>9</v>
      </c>
      <c r="R6" s="13" t="str">
        <f>INDEX(AJ:AJ,W5+1)</f>
        <v>成し遂げた自動機械</v>
      </c>
      <c r="S6" s="14" t="s">
        <v>10</v>
      </c>
      <c r="T6" s="13" t="str">
        <f>INDEX(AK:AK,W5+1)</f>
        <v>Accomplished Automaton</v>
      </c>
      <c r="U6" s="14"/>
      <c r="V6" s="15"/>
      <c r="W6" s="16"/>
      <c r="X6" s="12"/>
      <c r="Y6" s="31"/>
      <c r="Z6" s="31"/>
      <c r="AA6" s="32"/>
      <c r="AB6" s="3" t="s">
        <v>73</v>
      </c>
      <c r="AC6" s="3" t="s">
        <v>74</v>
      </c>
      <c r="AD6" s="19" t="s">
        <v>75</v>
      </c>
      <c r="AE6" s="27">
        <v>5</v>
      </c>
      <c r="AF6" s="28" t="s">
        <v>73</v>
      </c>
      <c r="AG6" s="4" t="s">
        <v>31</v>
      </c>
      <c r="AH6" s="4"/>
      <c r="AI6" s="4">
        <v>6</v>
      </c>
      <c r="AJ6" s="4" t="s">
        <v>814</v>
      </c>
      <c r="AK6" s="4" t="s">
        <v>283</v>
      </c>
      <c r="AL6" s="4" t="s">
        <v>34</v>
      </c>
      <c r="AM6" s="4"/>
      <c r="AN6" s="4" t="s">
        <v>49</v>
      </c>
      <c r="AO6" s="4"/>
      <c r="AP6" s="4"/>
      <c r="AQ6" s="4" t="s">
        <v>815</v>
      </c>
      <c r="AR6" s="4"/>
      <c r="AS6" s="4"/>
      <c r="AT6" s="40">
        <v>42738</v>
      </c>
      <c r="AU6" s="4"/>
      <c r="AV6" s="4"/>
      <c r="AW6" s="4"/>
      <c r="AX6" s="4">
        <v>1</v>
      </c>
      <c r="AY6" s="4">
        <v>3</v>
      </c>
      <c r="AZ6" s="4" t="str">
        <f t="shared" si="0"/>
        <v>あな</v>
      </c>
      <c r="BA6" s="4" t="str">
        <f t="shared" si="1"/>
        <v/>
      </c>
      <c r="BB6" s="4" t="str">
        <f t="shared" si="2"/>
        <v/>
      </c>
      <c r="BC6" s="4"/>
      <c r="BD6" s="4" t="str">
        <f t="shared" si="3"/>
        <v>あなたが3個以上の青ジェムをマッチさせたとき、あなたの次のターン開始時まで、このクリーチャーは飛行を得る。</v>
      </c>
      <c r="BE6" s="33" t="str">
        <f>IF(AK6="","",VLOOKUP(AK6,BH:BJ,3,FALSE))</f>
        <v>When you match 3 or more blue gems, this creature gains Flying until the beginning of your next turn.</v>
      </c>
      <c r="BF6" s="12" t="s">
        <v>0</v>
      </c>
      <c r="BG6" s="3">
        <v>5</v>
      </c>
      <c r="BH6" s="3" t="s">
        <v>81</v>
      </c>
      <c r="BI6" s="3" t="s">
        <v>39</v>
      </c>
      <c r="BJ6" s="3" t="s">
        <v>82</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無色</v>
      </c>
      <c r="S7" s="18" t="s">
        <v>7</v>
      </c>
      <c r="T7" s="13" t="str">
        <f>INDEX(AG:AG,W5+1)</f>
        <v>コモン</v>
      </c>
      <c r="U7" s="18" t="s">
        <v>8</v>
      </c>
      <c r="V7" s="13">
        <f>INDEX(AI:AI,W5+1)</f>
        <v>6</v>
      </c>
      <c r="W7" s="19"/>
      <c r="X7" s="13" t="str">
        <f>INDEX(AQ:AQ,W5+1)</f>
        <v>このクリーチャーが戦場に出たとき、製造1を行う。</v>
      </c>
      <c r="Y7" s="31"/>
      <c r="Z7" s="31"/>
      <c r="AA7" s="32"/>
      <c r="AB7" s="3" t="s">
        <v>85</v>
      </c>
      <c r="AC7" s="3" t="s">
        <v>86</v>
      </c>
      <c r="AD7" s="19" t="s">
        <v>87</v>
      </c>
      <c r="AE7" s="27">
        <v>6</v>
      </c>
      <c r="AF7" s="28" t="s">
        <v>73</v>
      </c>
      <c r="AG7" s="4" t="s">
        <v>31</v>
      </c>
      <c r="AH7" s="4"/>
      <c r="AI7" s="4">
        <v>5</v>
      </c>
      <c r="AJ7" s="4" t="s">
        <v>816</v>
      </c>
      <c r="AK7" s="4" t="s">
        <v>394</v>
      </c>
      <c r="AL7" s="4" t="s">
        <v>34</v>
      </c>
      <c r="AM7" s="4"/>
      <c r="AN7" s="4" t="s">
        <v>817</v>
      </c>
      <c r="AO7" s="4" t="s">
        <v>234</v>
      </c>
      <c r="AP7" s="4"/>
      <c r="AQ7" s="4" t="s">
        <v>818</v>
      </c>
      <c r="AR7" s="4"/>
      <c r="AS7" s="4"/>
      <c r="AT7" s="40">
        <v>42767</v>
      </c>
      <c r="AU7" s="4"/>
      <c r="AV7" s="4"/>
      <c r="AW7" s="4"/>
      <c r="AX7" s="4">
        <v>2</v>
      </c>
      <c r="AY7" s="4">
        <v>1</v>
      </c>
      <c r="AZ7" s="4" t="str">
        <f t="shared" si="0"/>
        <v>あな</v>
      </c>
      <c r="BA7" s="4" t="str">
        <f t="shared" si="1"/>
        <v/>
      </c>
      <c r="BB7" s="4" t="str">
        <f t="shared" si="2"/>
        <v/>
      </c>
      <c r="BC7" s="4"/>
      <c r="BD7" s="4" t="str">
        <f t="shared" si="3"/>
        <v>あなたが3個以上の緑ジェムをマッチさせたとき、あなたの次のターン開始時まで、このクリーチャーは接死を得る。</v>
      </c>
      <c r="BE7" s="33" t="str">
        <f>IF(AK7="","",VLOOKUP(AK7,BH:BJ,3,FALSE))</f>
        <v>When you match 3 or more Green gems, this creature gains Deathtouch until the end of your turn.</v>
      </c>
      <c r="BF7" s="12" t="s">
        <v>0</v>
      </c>
      <c r="BG7" s="3">
        <v>6</v>
      </c>
      <c r="BH7" s="3" t="s">
        <v>90</v>
      </c>
      <c r="BI7" s="3" t="s">
        <v>39</v>
      </c>
      <c r="BJ7" s="3" t="s">
        <v>91</v>
      </c>
    </row>
    <row r="8" spans="1:62">
      <c r="A8" s="3" t="str">
        <f t="shared" si="4"/>
        <v>|色|無色|レアリティ|コモン|マナコスト|6|</v>
      </c>
      <c r="B8" s="3" t="s">
        <v>0</v>
      </c>
      <c r="C8" s="3" t="s">
        <v>83</v>
      </c>
      <c r="D8" s="7" t="s">
        <v>6</v>
      </c>
      <c r="E8" s="3" t="s">
        <v>83</v>
      </c>
      <c r="F8" s="3" t="str">
        <f>IF(R7=0,"",R7)</f>
        <v>無色</v>
      </c>
      <c r="G8" s="3" t="s">
        <v>83</v>
      </c>
      <c r="H8" s="7" t="s">
        <v>92</v>
      </c>
      <c r="I8" s="3" t="s">
        <v>83</v>
      </c>
      <c r="J8" s="3" t="str">
        <f>IF(T7=0,"",T7)</f>
        <v>コモン</v>
      </c>
      <c r="K8" s="3" t="s">
        <v>83</v>
      </c>
      <c r="L8" s="7" t="s">
        <v>93</v>
      </c>
      <c r="M8" s="3" t="s">
        <v>83</v>
      </c>
      <c r="N8" s="3">
        <f>IF(V7=0,"",V7)</f>
        <v>6</v>
      </c>
      <c r="O8" s="3" t="s">
        <v>83</v>
      </c>
      <c r="Q8" s="12" t="s">
        <v>11</v>
      </c>
      <c r="R8" s="13" t="str">
        <f>INDEX(AL:AL,W5+1)</f>
        <v>クリーチャー</v>
      </c>
      <c r="S8" s="18" t="s">
        <v>94</v>
      </c>
      <c r="T8" s="13" t="str">
        <f>INDEX(AN:AN,W5+1)</f>
        <v>構築物</v>
      </c>
      <c r="U8" s="13">
        <f>INDEX(AO:AO,W5+1)</f>
        <v>0</v>
      </c>
      <c r="V8" s="13">
        <f>INDEX(AP:AP,W5+1)</f>
        <v>0</v>
      </c>
      <c r="W8" s="19"/>
      <c r="X8" s="13" t="str">
        <f>INDEX(AZ:AZ,W5+1)</f>
        <v>この</v>
      </c>
      <c r="Y8" s="13" t="str">
        <f>INDEX(BA:BA,W5+1)</f>
        <v/>
      </c>
      <c r="Z8" s="13" t="str">
        <f>INDEX(BB:BB,W5+1)</f>
        <v/>
      </c>
      <c r="AA8" s="13">
        <f>INDEX(BC:BC,W5+1)</f>
        <v>0</v>
      </c>
      <c r="AB8" s="3" t="s">
        <v>95</v>
      </c>
      <c r="AC8" s="3" t="s">
        <v>96</v>
      </c>
      <c r="AD8" s="19" t="s">
        <v>97</v>
      </c>
      <c r="AE8" s="27">
        <v>7</v>
      </c>
      <c r="AF8" s="28" t="s">
        <v>73</v>
      </c>
      <c r="AG8" s="4" t="s">
        <v>31</v>
      </c>
      <c r="AH8" s="4"/>
      <c r="AI8" s="4">
        <v>5</v>
      </c>
      <c r="AJ8" s="4" t="s">
        <v>819</v>
      </c>
      <c r="AK8" s="4" t="s">
        <v>421</v>
      </c>
      <c r="AL8" s="4" t="s">
        <v>34</v>
      </c>
      <c r="AM8" s="4"/>
      <c r="AN8" s="4" t="s">
        <v>615</v>
      </c>
      <c r="AO8" s="4"/>
      <c r="AP8" s="4"/>
      <c r="AQ8" s="4" t="s">
        <v>820</v>
      </c>
      <c r="AR8" s="4"/>
      <c r="AS8" s="4"/>
      <c r="AT8" s="40">
        <v>42768</v>
      </c>
      <c r="AU8" s="4"/>
      <c r="AV8" s="4"/>
      <c r="AW8" s="4"/>
      <c r="AX8" s="4">
        <v>2</v>
      </c>
      <c r="AY8" s="4">
        <v>2</v>
      </c>
      <c r="AZ8" s="4" t="str">
        <f t="shared" si="0"/>
        <v>あな</v>
      </c>
      <c r="BA8" s="4" t="str">
        <f t="shared" si="1"/>
        <v/>
      </c>
      <c r="BB8" s="4" t="str">
        <f t="shared" si="2"/>
        <v/>
      </c>
      <c r="BC8" s="4"/>
      <c r="BD8" s="4" t="str">
        <f t="shared" si="3"/>
        <v>あなたが3個以上の黒ジェムをマッチさせたとき、あなたの次のターン開始時まで、このクリーチャーは絆魂を得る。</v>
      </c>
      <c r="BE8" s="33" t="str">
        <f>IF(AK8="","",VLOOKUP(AK8,BH:BJ,3,FALSE))</f>
        <v>When you match 3 or more Black gems, this creature gains Lifelink until the end of your turn.</v>
      </c>
      <c r="BF8" s="12" t="s">
        <v>0</v>
      </c>
      <c r="BG8" s="3">
        <v>7</v>
      </c>
      <c r="BH8" s="3" t="s">
        <v>102</v>
      </c>
      <c r="BI8" s="3" t="s">
        <v>39</v>
      </c>
      <c r="BJ8" s="3" t="s">
        <v>103</v>
      </c>
    </row>
    <row r="9" spans="1:62">
      <c r="A9" s="3" t="str">
        <f t="shared" si="4"/>
        <v>|種別|クリーチャー|サブタイプ|構築物|||</v>
      </c>
      <c r="B9" s="3" t="s">
        <v>0</v>
      </c>
      <c r="C9" s="3" t="s">
        <v>83</v>
      </c>
      <c r="D9" s="7" t="s">
        <v>11</v>
      </c>
      <c r="E9" s="3" t="s">
        <v>83</v>
      </c>
      <c r="F9" s="3" t="str">
        <f>IF(R8=0,"",R8)</f>
        <v>クリーチャー</v>
      </c>
      <c r="G9" s="3" t="s">
        <v>83</v>
      </c>
      <c r="H9" s="7" t="s">
        <v>104</v>
      </c>
      <c r="I9" s="3" t="s">
        <v>83</v>
      </c>
      <c r="J9" s="3" t="str">
        <f>IF(T8=0,"",T8)</f>
        <v>構築物</v>
      </c>
      <c r="K9" s="3" t="s">
        <v>83</v>
      </c>
      <c r="L9" s="3" t="str">
        <f>IF(U8=0,"",U8)</f>
        <v/>
      </c>
      <c r="M9" s="3" t="s">
        <v>83</v>
      </c>
      <c r="N9" s="3" t="str">
        <f>IF(V8=0,"",V8)</f>
        <v/>
      </c>
      <c r="O9" s="3" t="s">
        <v>83</v>
      </c>
      <c r="Q9" s="12" t="s">
        <v>105</v>
      </c>
      <c r="R9" s="13" t="str">
        <f>INDEX(BD:BD,W5+1)</f>
        <v>このクリーチャーが戦場に出たとき、製造1を行う。</v>
      </c>
      <c r="S9" s="14"/>
      <c r="T9" s="14"/>
      <c r="U9" s="14"/>
      <c r="V9" s="15"/>
      <c r="W9" s="19"/>
      <c r="X9" s="11" t="s">
        <v>0</v>
      </c>
      <c r="Y9" s="11"/>
      <c r="Z9" s="11"/>
      <c r="AA9" s="33" t="s">
        <v>0</v>
      </c>
      <c r="AB9" s="3" t="s">
        <v>106</v>
      </c>
      <c r="AC9" s="3" t="s">
        <v>107</v>
      </c>
      <c r="AD9" s="19" t="s">
        <v>108</v>
      </c>
      <c r="AE9" s="27">
        <v>8</v>
      </c>
      <c r="AF9" s="28" t="s">
        <v>73</v>
      </c>
      <c r="AG9" s="4" t="s">
        <v>31</v>
      </c>
      <c r="AH9" s="4"/>
      <c r="AI9" s="4">
        <v>9</v>
      </c>
      <c r="AJ9" s="4" t="s">
        <v>821</v>
      </c>
      <c r="AK9" s="4" t="s">
        <v>433</v>
      </c>
      <c r="AL9" s="4" t="s">
        <v>34</v>
      </c>
      <c r="AM9" s="4"/>
      <c r="AN9" s="4" t="s">
        <v>808</v>
      </c>
      <c r="AO9" s="4"/>
      <c r="AP9" s="4"/>
      <c r="AQ9" s="4" t="s">
        <v>822</v>
      </c>
      <c r="AR9" s="4" t="s">
        <v>809</v>
      </c>
      <c r="AS9" s="4"/>
      <c r="AT9" s="40">
        <v>42768</v>
      </c>
      <c r="AU9" s="4"/>
      <c r="AV9" s="4"/>
      <c r="AW9" s="4"/>
      <c r="AX9" s="4">
        <v>2</v>
      </c>
      <c r="AY9" s="4">
        <v>2</v>
      </c>
      <c r="AZ9" s="4" t="str">
        <f t="shared" si="0"/>
        <v>この</v>
      </c>
      <c r="BA9" s="4" t="str">
        <f t="shared" si="1"/>
        <v/>
      </c>
      <c r="BB9" s="4" t="str">
        <f t="shared" si="2"/>
        <v/>
      </c>
      <c r="BC9" s="4"/>
      <c r="BD9" s="4" t="str">
        <f t="shared" si="3"/>
        <v>このクリーチャーが攻撃したとき、あなたのターン終了時までこれは+1/+1の修整を受けるとともにトランプルを得る。&amp;br;搭乗1</v>
      </c>
      <c r="BE9" s="33" t="str">
        <f>IF(AK9="","",VLOOKUP(AK9,BH:BJ,3,FALSE))</f>
        <v>When this creature attacks, it gains +1/+1 and Trample until the end of your turn.&amp;br;Crew 1.</v>
      </c>
      <c r="BF9" s="12" t="s">
        <v>0</v>
      </c>
      <c r="BG9" s="3">
        <v>8</v>
      </c>
      <c r="BH9" s="3" t="s">
        <v>113</v>
      </c>
      <c r="BI9" s="3" t="s">
        <v>39</v>
      </c>
      <c r="BJ9" s="3" t="s">
        <v>114</v>
      </c>
    </row>
    <row r="10" spans="1:62">
      <c r="A10" s="3" t="str">
        <f t="shared" si="4"/>
        <v>|テキスト|&gt;|&gt;|&gt;|&gt;|このクリーチャーが戦場に出たとき、製造1を行う。|</v>
      </c>
      <c r="B10" s="3" t="s">
        <v>0</v>
      </c>
      <c r="C10" s="3" t="s">
        <v>83</v>
      </c>
      <c r="D10" s="7" t="s">
        <v>105</v>
      </c>
      <c r="E10" s="3" t="s">
        <v>83</v>
      </c>
      <c r="F10" s="7" t="s">
        <v>115</v>
      </c>
      <c r="G10" s="3" t="s">
        <v>83</v>
      </c>
      <c r="H10" s="7" t="s">
        <v>115</v>
      </c>
      <c r="I10" s="3" t="s">
        <v>83</v>
      </c>
      <c r="J10" s="7" t="s">
        <v>115</v>
      </c>
      <c r="K10" s="3" t="s">
        <v>83</v>
      </c>
      <c r="L10" s="7" t="s">
        <v>115</v>
      </c>
      <c r="M10" s="3" t="s">
        <v>83</v>
      </c>
      <c r="N10" s="3" t="str">
        <f>IF(R9=0,"",R9)</f>
        <v>このクリーチャーが戦場に出たとき、製造1を行う。</v>
      </c>
      <c r="O10" s="3" t="s">
        <v>83</v>
      </c>
      <c r="Q10" s="17" t="s">
        <v>27</v>
      </c>
      <c r="R10" s="13" t="str">
        <f>INDEX(BE:BE,W5+1)</f>
        <v>When this creature enters the battlefield, Fabricate 1.</v>
      </c>
      <c r="S10" s="12" t="s">
        <v>116</v>
      </c>
      <c r="T10" s="13" t="str">
        <f>IF(X10="","",X10&amp;IF(Y10="",""," "&amp;Y10)&amp;IF(Z10="",""," "&amp;Z10)&amp;IF(AA10="",""," "&amp;AA10))</f>
        <v/>
      </c>
      <c r="U10" s="14"/>
      <c r="V10" s="15"/>
      <c r="W10" s="19" t="s">
        <v>116</v>
      </c>
      <c r="X10" s="12" t="str">
        <f t="shared" ref="X10:AA10" si="6">IF(ISERROR(IF(LEN(X9)&gt;1,X9,VLOOKUP(X8,$AC:$AD,2,FALSE))),"",IF(LEN(X9)&gt;1,X9,VLOOKUP(X8,$AC:$AD,2,FALSE)))</f>
        <v/>
      </c>
      <c r="Y10" s="12" t="str">
        <f t="shared" si="6"/>
        <v/>
      </c>
      <c r="Z10" s="12" t="str">
        <f t="shared" si="6"/>
        <v/>
      </c>
      <c r="AA10" s="12" t="str">
        <f t="shared" si="6"/>
        <v> </v>
      </c>
      <c r="AB10" s="3" t="s">
        <v>117</v>
      </c>
      <c r="AC10" s="3" t="s">
        <v>118</v>
      </c>
      <c r="AD10" s="19" t="s">
        <v>119</v>
      </c>
      <c r="AE10" s="27">
        <v>9</v>
      </c>
      <c r="AF10" s="28" t="s">
        <v>73</v>
      </c>
      <c r="AG10" s="4" t="s">
        <v>31</v>
      </c>
      <c r="AH10" s="4"/>
      <c r="AI10" s="4">
        <v>8</v>
      </c>
      <c r="AJ10" s="4" t="s">
        <v>823</v>
      </c>
      <c r="AK10" s="4" t="s">
        <v>455</v>
      </c>
      <c r="AL10" s="4" t="s">
        <v>34</v>
      </c>
      <c r="AM10" s="4"/>
      <c r="AN10" s="4" t="s">
        <v>824</v>
      </c>
      <c r="AO10" s="4"/>
      <c r="AP10" s="4"/>
      <c r="AQ10" s="4" t="s">
        <v>825</v>
      </c>
      <c r="AR10" s="4"/>
      <c r="AS10" s="4"/>
      <c r="AT10" s="40">
        <v>42768</v>
      </c>
      <c r="AU10" s="4"/>
      <c r="AV10" s="4"/>
      <c r="AW10" s="4"/>
      <c r="AX10" s="4">
        <v>2</v>
      </c>
      <c r="AY10" s="4">
        <v>2</v>
      </c>
      <c r="AZ10" s="4" t="str">
        <f t="shared" si="0"/>
        <v>あな</v>
      </c>
      <c r="BA10" s="4" t="str">
        <f t="shared" si="1"/>
        <v/>
      </c>
      <c r="BB10" s="4" t="str">
        <f t="shared" si="2"/>
        <v/>
      </c>
      <c r="BC10" s="4"/>
      <c r="BD10" s="4" t="str">
        <f t="shared" si="3"/>
        <v>あなたがこのクリーチャーをと穴得たとき、あなたのライブラリーから次のこれと同じカードを取ってくる。</v>
      </c>
      <c r="BE10" s="33" t="str">
        <f>IF(AK10="","",VLOOKUP(AK10,BH:BJ,3,FALSE))</f>
        <v>When you cast this creature, Fetch the next copy of this card from your library.</v>
      </c>
      <c r="BF10" s="12" t="s">
        <v>0</v>
      </c>
      <c r="BG10" s="3">
        <v>9</v>
      </c>
      <c r="BH10" s="3" t="s">
        <v>123</v>
      </c>
      <c r="BI10" s="3" t="s">
        <v>39</v>
      </c>
      <c r="BJ10" s="3" t="s">
        <v>124</v>
      </c>
    </row>
    <row r="11" spans="1:62">
      <c r="A11" s="3" t="str">
        <f t="shared" si="4"/>
        <v>|英テキスト|&gt;|&gt;|&gt;|&gt;|When this creature enters the battlefield, Fabricate 1.|</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this creature enters the battlefield, Fabricate 1.</v>
      </c>
      <c r="O11" s="3" t="s">
        <v>83</v>
      </c>
      <c r="Q11" s="12" t="s">
        <v>18</v>
      </c>
      <c r="R11" s="13" t="str">
        <f>IF(INDEX(AX:AX,W5+1)="",0,INDEX(AX:AX,W5+1)&amp;"/"&amp;INDEX(AY:AY,W5+1))</f>
        <v>2/2</v>
      </c>
      <c r="S11" s="14"/>
      <c r="T11" s="14"/>
      <c r="U11" s="14"/>
      <c r="V11" s="15"/>
      <c r="W11" s="19"/>
      <c r="X11" s="12"/>
      <c r="Y11" s="31"/>
      <c r="Z11" s="31"/>
      <c r="AA11" s="32"/>
      <c r="AB11" s="3" t="s">
        <v>126</v>
      </c>
      <c r="AC11" s="3" t="s">
        <v>127</v>
      </c>
      <c r="AD11" s="19" t="s">
        <v>128</v>
      </c>
      <c r="AE11" s="27">
        <v>10</v>
      </c>
      <c r="AF11" s="28" t="s">
        <v>73</v>
      </c>
      <c r="AG11" s="4" t="s">
        <v>31</v>
      </c>
      <c r="AH11" s="4"/>
      <c r="AI11" s="4">
        <v>8</v>
      </c>
      <c r="AJ11" s="4" t="s">
        <v>826</v>
      </c>
      <c r="AK11" s="4" t="s">
        <v>459</v>
      </c>
      <c r="AL11" s="4" t="s">
        <v>34</v>
      </c>
      <c r="AM11" s="4"/>
      <c r="AN11" s="4" t="s">
        <v>808</v>
      </c>
      <c r="AO11" s="4"/>
      <c r="AP11" s="4"/>
      <c r="AQ11" s="4" t="s">
        <v>50</v>
      </c>
      <c r="AR11" s="4" t="s">
        <v>809</v>
      </c>
      <c r="AS11" s="4"/>
      <c r="AT11" s="40">
        <v>42768</v>
      </c>
      <c r="AU11" s="4"/>
      <c r="AV11" s="4"/>
      <c r="AW11" s="4"/>
      <c r="AX11" s="4">
        <v>2</v>
      </c>
      <c r="AY11" s="4">
        <v>2</v>
      </c>
      <c r="AZ11" s="4" t="str">
        <f t="shared" si="0"/>
        <v>飛行</v>
      </c>
      <c r="BA11" s="4" t="str">
        <f t="shared" si="1"/>
        <v/>
      </c>
      <c r="BB11" s="4" t="str">
        <f t="shared" si="2"/>
        <v/>
      </c>
      <c r="BC11" s="4"/>
      <c r="BD11" s="4" t="str">
        <f t="shared" si="3"/>
        <v>飛行&amp;br;搭乗1</v>
      </c>
      <c r="BE11" s="33" t="str">
        <f>IF(AK11="","",VLOOKUP(AK11,BH:BJ,3,FALSE))</f>
        <v>Crew 1.</v>
      </c>
      <c r="BF11" s="12" t="s">
        <v>0</v>
      </c>
      <c r="BG11" s="3">
        <v>10</v>
      </c>
      <c r="BH11" s="3" t="s">
        <v>132</v>
      </c>
      <c r="BI11" s="3" t="s">
        <v>39</v>
      </c>
      <c r="BJ11" s="3" t="s">
        <v>133</v>
      </c>
    </row>
    <row r="12" spans="1:62">
      <c r="A12" s="3" t="str">
        <f t="shared" si="4"/>
        <v>|PT|&gt;|2/2|シールド数|&gt;||</v>
      </c>
      <c r="B12" s="3" t="s">
        <v>0</v>
      </c>
      <c r="C12" s="3" t="s">
        <v>83</v>
      </c>
      <c r="D12" s="3" t="s">
        <v>18</v>
      </c>
      <c r="E12" s="3" t="s">
        <v>83</v>
      </c>
      <c r="F12" s="3" t="s">
        <v>115</v>
      </c>
      <c r="G12" s="3" t="s">
        <v>83</v>
      </c>
      <c r="H12" s="3" t="str">
        <f>IF(R11=0,"",R11)</f>
        <v>2/2</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73</v>
      </c>
      <c r="AG12" s="4" t="s">
        <v>31</v>
      </c>
      <c r="AH12" s="4"/>
      <c r="AI12" s="4">
        <v>5</v>
      </c>
      <c r="AJ12" s="4" t="s">
        <v>827</v>
      </c>
      <c r="AK12" s="4" t="s">
        <v>508</v>
      </c>
      <c r="AL12" s="4" t="s">
        <v>34</v>
      </c>
      <c r="AM12" s="4"/>
      <c r="AN12" s="4" t="s">
        <v>828</v>
      </c>
      <c r="AO12" s="4"/>
      <c r="AP12" s="4"/>
      <c r="AQ12" s="4" t="s">
        <v>829</v>
      </c>
      <c r="AR12" s="4"/>
      <c r="AS12" s="4"/>
      <c r="AT12" s="40">
        <v>42795</v>
      </c>
      <c r="AU12" s="4"/>
      <c r="AV12" s="4"/>
      <c r="AW12" s="4"/>
      <c r="AX12" s="4">
        <v>3</v>
      </c>
      <c r="AY12" s="4">
        <v>1</v>
      </c>
      <c r="AZ12" s="4" t="str">
        <f t="shared" si="0"/>
        <v>あな</v>
      </c>
      <c r="BA12" s="4" t="str">
        <f t="shared" si="1"/>
        <v/>
      </c>
      <c r="BB12" s="4" t="str">
        <f t="shared" si="2"/>
        <v/>
      </c>
      <c r="BC12" s="4"/>
      <c r="BD12" s="4" t="str">
        <f t="shared" si="3"/>
        <v>あなたが3個以上の赤ジェムをマッチさせたとき、あなたの次のターン開始時まで、このクリーチャーは「ブロックされない」を得る。</v>
      </c>
      <c r="BE12" s="33" t="str">
        <f>IF(AK12="","",VLOOKUP(AK12,BH:BJ,3,FALSE))</f>
        <v>When you match 3 or more Red gems, this creature gains Unblockable until the end of your turn.</v>
      </c>
      <c r="BF12" s="12" t="s">
        <v>0</v>
      </c>
      <c r="BG12" s="3">
        <v>11</v>
      </c>
      <c r="BH12" s="3" t="s">
        <v>140</v>
      </c>
      <c r="BI12" s="3" t="s">
        <v>39</v>
      </c>
      <c r="BJ12" s="3" t="s">
        <v>141</v>
      </c>
    </row>
    <row r="13" spans="1:62">
      <c r="A13" s="3" t="str">
        <f t="shared" si="4"/>
        <v>&amp;br;&amp;br;</v>
      </c>
      <c r="B13" s="3" t="s">
        <v>0</v>
      </c>
      <c r="C13" s="3" t="s">
        <v>142</v>
      </c>
      <c r="R13" s="3"/>
      <c r="S13" s="3"/>
      <c r="T13" s="3"/>
      <c r="U13" s="3"/>
      <c r="V13" s="3"/>
      <c r="AB13" s="3" t="s">
        <v>143</v>
      </c>
      <c r="AC13" s="3" t="s">
        <v>144</v>
      </c>
      <c r="AD13" s="19" t="s">
        <v>145</v>
      </c>
      <c r="AE13" s="27">
        <v>12</v>
      </c>
      <c r="AF13" s="28" t="s">
        <v>73</v>
      </c>
      <c r="AG13" s="4" t="s">
        <v>31</v>
      </c>
      <c r="AH13" s="4"/>
      <c r="AI13" s="4">
        <v>7</v>
      </c>
      <c r="AJ13" s="4" t="s">
        <v>830</v>
      </c>
      <c r="AK13" s="4" t="s">
        <v>424</v>
      </c>
      <c r="AL13" s="4" t="s">
        <v>111</v>
      </c>
      <c r="AM13" s="4"/>
      <c r="AN13" s="4"/>
      <c r="AO13" s="4"/>
      <c r="AP13" s="4"/>
      <c r="AQ13" s="4" t="s">
        <v>831</v>
      </c>
      <c r="AR13" s="4"/>
      <c r="AS13" s="4"/>
      <c r="AT13" s="40"/>
      <c r="AU13" s="4"/>
      <c r="AV13" s="4"/>
      <c r="AW13" s="4"/>
      <c r="AX13" s="4" t="s">
        <v>54</v>
      </c>
      <c r="AY13" s="4" t="s">
        <v>54</v>
      </c>
      <c r="AZ13" s="4" t="str">
        <f t="shared" si="0"/>
        <v>カー</v>
      </c>
      <c r="BA13" s="4" t="str">
        <f t="shared" si="1"/>
        <v/>
      </c>
      <c r="BB13" s="4" t="str">
        <f t="shared" si="2"/>
        <v/>
      </c>
      <c r="BC13" s="4"/>
      <c r="BD13" s="4" t="str">
        <f t="shared" si="3"/>
        <v>カードを1枚引き、ジェム2個をあなたのプレインズウォーカーの色に変換する。</v>
      </c>
      <c r="BE13" s="33" t="str">
        <f>IF(AK13="","",VLOOKUP(AK13,BH:BJ,3,FALSE))</f>
        <v>Draw 1 card and convert 2 gems to your Planeswalker's color.</v>
      </c>
      <c r="BF13" s="12" t="s">
        <v>0</v>
      </c>
      <c r="BG13" s="3">
        <v>12</v>
      </c>
      <c r="BH13" s="3" t="s">
        <v>149</v>
      </c>
      <c r="BI13" s="3" t="s">
        <v>39</v>
      </c>
      <c r="BJ13" s="3" t="s">
        <v>150</v>
      </c>
    </row>
    <row r="14" spans="1:62">
      <c r="A14" s="3" t="str">
        <f t="shared" si="4"/>
        <v>#back(text=戻る,left)</v>
      </c>
      <c r="B14" s="3" t="s">
        <v>0</v>
      </c>
      <c r="C14" s="3" t="s">
        <v>151</v>
      </c>
      <c r="R14" s="3"/>
      <c r="S14" s="3"/>
      <c r="T14" s="3"/>
      <c r="U14" s="3"/>
      <c r="V14" s="3"/>
      <c r="AB14" s="3" t="s">
        <v>152</v>
      </c>
      <c r="AC14" s="3" t="s">
        <v>153</v>
      </c>
      <c r="AD14" s="19" t="s">
        <v>154</v>
      </c>
      <c r="AE14" s="27">
        <v>13</v>
      </c>
      <c r="AF14" s="28" t="s">
        <v>73</v>
      </c>
      <c r="AG14" s="4" t="s">
        <v>55</v>
      </c>
      <c r="AH14" s="4"/>
      <c r="AI14" s="4">
        <v>13</v>
      </c>
      <c r="AJ14" s="4" t="s">
        <v>832</v>
      </c>
      <c r="AK14" s="4" t="s">
        <v>225</v>
      </c>
      <c r="AL14" s="4" t="s">
        <v>34</v>
      </c>
      <c r="AM14" s="4"/>
      <c r="AN14" s="4" t="s">
        <v>808</v>
      </c>
      <c r="AO14" s="4"/>
      <c r="AP14" s="4"/>
      <c r="AQ14" s="4" t="s">
        <v>833</v>
      </c>
      <c r="AR14" s="4" t="s">
        <v>834</v>
      </c>
      <c r="AS14" s="4"/>
      <c r="AT14" s="40">
        <v>42829</v>
      </c>
      <c r="AU14" s="4"/>
      <c r="AV14" s="4"/>
      <c r="AW14" s="4"/>
      <c r="AX14" s="4">
        <v>4</v>
      </c>
      <c r="AY14" s="4">
        <v>4</v>
      </c>
      <c r="AZ14" s="4" t="str">
        <f t="shared" si="0"/>
        <v>この</v>
      </c>
      <c r="BA14" s="4" t="str">
        <f t="shared" si="1"/>
        <v/>
      </c>
      <c r="BB14" s="4" t="str">
        <f t="shared" si="2"/>
        <v/>
      </c>
      <c r="BC14" s="4"/>
      <c r="BD14" s="4" t="str">
        <f t="shared" si="3"/>
        <v>このクリーチャーが攻撃したとき、対戦相手は1点のダメージを受ける。&amp;br;搭乗2</v>
      </c>
      <c r="BE14" s="33" t="str">
        <f>IF(AK14="","",VLOOKUP(AK14,BH:BJ,3,FALSE))</f>
        <v>When this creature attacks, your opponent takes 1 damage.&amp;br;Crew 2.</v>
      </c>
      <c r="BF14" s="12" t="s">
        <v>0</v>
      </c>
      <c r="BG14" s="3">
        <v>13</v>
      </c>
      <c r="BH14" s="3" t="s">
        <v>160</v>
      </c>
      <c r="BI14" s="3" t="s">
        <v>39</v>
      </c>
      <c r="BJ14" s="3" t="s">
        <v>40</v>
      </c>
    </row>
    <row r="15" spans="1:62">
      <c r="A15" s="3" t="str">
        <f t="shared" si="4"/>
        <v>&amp;br;</v>
      </c>
      <c r="B15" s="3" t="s">
        <v>0</v>
      </c>
      <c r="C15" s="3" t="s">
        <v>161</v>
      </c>
      <c r="R15" s="3"/>
      <c r="S15" s="3"/>
      <c r="T15" s="3"/>
      <c r="U15" s="3"/>
      <c r="V15" s="3"/>
      <c r="AB15" s="3" t="s">
        <v>162</v>
      </c>
      <c r="AC15" s="3" t="s">
        <v>163</v>
      </c>
      <c r="AD15" s="19" t="s">
        <v>164</v>
      </c>
      <c r="AE15" s="27">
        <v>14</v>
      </c>
      <c r="AF15" s="28" t="s">
        <v>73</v>
      </c>
      <c r="AG15" s="4" t="s">
        <v>55</v>
      </c>
      <c r="AH15" s="4"/>
      <c r="AI15" s="4">
        <v>11</v>
      </c>
      <c r="AJ15" s="4" t="s">
        <v>835</v>
      </c>
      <c r="AK15" s="4" t="s">
        <v>238</v>
      </c>
      <c r="AL15" s="4" t="s">
        <v>34</v>
      </c>
      <c r="AM15" s="4"/>
      <c r="AN15" s="4" t="s">
        <v>808</v>
      </c>
      <c r="AO15" s="4"/>
      <c r="AP15" s="4"/>
      <c r="AQ15" s="4" t="s">
        <v>532</v>
      </c>
      <c r="AR15" s="4" t="s">
        <v>834</v>
      </c>
      <c r="AS15" s="4"/>
      <c r="AT15" s="40">
        <v>42829</v>
      </c>
      <c r="AU15" s="4"/>
      <c r="AV15" s="4"/>
      <c r="AW15" s="4"/>
      <c r="AX15" s="4">
        <v>4</v>
      </c>
      <c r="AY15" s="4">
        <v>4</v>
      </c>
      <c r="AZ15" s="4" t="str">
        <f t="shared" si="0"/>
        <v>この</v>
      </c>
      <c r="BA15" s="4" t="str">
        <f t="shared" si="1"/>
        <v/>
      </c>
      <c r="BB15" s="4" t="str">
        <f t="shared" si="2"/>
        <v/>
      </c>
      <c r="BC15" s="4"/>
      <c r="BD15" s="4" t="str">
        <f t="shared" si="3"/>
        <v>このクリーチャーが戦場に出たとき、あなたはカードを1枚引く。&amp;br;搭乗2</v>
      </c>
      <c r="BE15" s="33" t="str">
        <f>IF(AK15="","",VLOOKUP(AK15,BH:BJ,3,FALSE))</f>
        <v>When this creature enters the battlefield, you draw 1 card.&amp;br;Crew 2.</v>
      </c>
      <c r="BF15" s="12" t="s">
        <v>0</v>
      </c>
      <c r="BG15" s="3">
        <v>14</v>
      </c>
      <c r="BH15" s="3" t="s">
        <v>168</v>
      </c>
      <c r="BI15" s="3" t="s">
        <v>39</v>
      </c>
      <c r="BJ15" s="3" t="s">
        <v>169</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73</v>
      </c>
      <c r="AG16" s="4" t="s">
        <v>55</v>
      </c>
      <c r="AH16" s="4"/>
      <c r="AI16" s="4">
        <v>9</v>
      </c>
      <c r="AJ16" s="4" t="s">
        <v>836</v>
      </c>
      <c r="AK16" s="4" t="s">
        <v>273</v>
      </c>
      <c r="AL16" s="4" t="s">
        <v>34</v>
      </c>
      <c r="AM16" s="4"/>
      <c r="AN16" s="4" t="s">
        <v>808</v>
      </c>
      <c r="AO16" s="4"/>
      <c r="AP16" s="4"/>
      <c r="AQ16" s="4" t="s">
        <v>837</v>
      </c>
      <c r="AR16" s="4" t="s">
        <v>834</v>
      </c>
      <c r="AS16" s="4"/>
      <c r="AT16" s="40">
        <v>42829</v>
      </c>
      <c r="AU16" s="4"/>
      <c r="AV16" s="4"/>
      <c r="AW16" s="4"/>
      <c r="AX16" s="4">
        <v>4</v>
      </c>
      <c r="AY16" s="4">
        <v>4</v>
      </c>
      <c r="AZ16" s="4" t="str">
        <f t="shared" si="0"/>
        <v>対戦</v>
      </c>
      <c r="BA16" s="4" t="str">
        <f t="shared" si="1"/>
        <v/>
      </c>
      <c r="BB16" s="4" t="str">
        <f t="shared" si="2"/>
        <v/>
      </c>
      <c r="BC16" s="4"/>
      <c r="BD16" s="4" t="str">
        <f t="shared" si="3"/>
        <v>対戦相手がディフェンダーか到達を持つクリーチャーを3体以上コントロールしていないかぎり、このクリーチャーはブロックされない。&amp;br;搭乗2</v>
      </c>
      <c r="BE16" s="33" t="str">
        <f>IF(AK16="","",VLOOKUP(AK16,BH:BJ,3,FALSE))</f>
        <v>This creature is Unblockable unless your opponent controls 3 creatures with Defender or Reach.&amp;br;Crew 2.</v>
      </c>
      <c r="BF16" s="12" t="s">
        <v>0</v>
      </c>
      <c r="BG16" s="3">
        <v>15</v>
      </c>
      <c r="BH16" s="3" t="s">
        <v>177</v>
      </c>
      <c r="BI16" s="3" t="s">
        <v>39</v>
      </c>
      <c r="BJ16" s="3" t="s">
        <v>178</v>
      </c>
    </row>
    <row r="17" spans="1:62">
      <c r="A17" s="3" t="str">
        <f t="shared" si="4"/>
        <v>&amp;br;&amp;br;</v>
      </c>
      <c r="B17" s="3" t="s">
        <v>0</v>
      </c>
      <c r="C17" s="3" t="s">
        <v>142</v>
      </c>
      <c r="R17" s="3"/>
      <c r="S17" s="3"/>
      <c r="T17" s="3"/>
      <c r="U17" s="3"/>
      <c r="V17" s="3"/>
      <c r="AC17" s="3" t="s">
        <v>50</v>
      </c>
      <c r="AD17" s="19" t="s">
        <v>179</v>
      </c>
      <c r="AE17" s="27">
        <v>16</v>
      </c>
      <c r="AF17" s="28" t="s">
        <v>73</v>
      </c>
      <c r="AG17" s="4" t="s">
        <v>55</v>
      </c>
      <c r="AH17" s="4"/>
      <c r="AI17" s="4">
        <v>16</v>
      </c>
      <c r="AJ17" s="4" t="s">
        <v>838</v>
      </c>
      <c r="AK17" s="4" t="s">
        <v>312</v>
      </c>
      <c r="AL17" s="4" t="s">
        <v>34</v>
      </c>
      <c r="AM17" s="4"/>
      <c r="AN17" s="4" t="s">
        <v>839</v>
      </c>
      <c r="AO17" s="4" t="s">
        <v>234</v>
      </c>
      <c r="AP17" s="4"/>
      <c r="AQ17" s="4" t="s">
        <v>79</v>
      </c>
      <c r="AR17" s="4" t="s">
        <v>840</v>
      </c>
      <c r="AS17" s="4" t="s">
        <v>841</v>
      </c>
      <c r="AT17" s="40">
        <v>42829</v>
      </c>
      <c r="AU17" s="4"/>
      <c r="AV17" s="4"/>
      <c r="AW17" s="4"/>
      <c r="AX17" s="4">
        <v>4</v>
      </c>
      <c r="AY17" s="4">
        <v>4</v>
      </c>
      <c r="AZ17" s="4" t="str">
        <f t="shared" si="0"/>
        <v>ディ</v>
      </c>
      <c r="BA17" s="4" t="str">
        <f t="shared" si="1"/>
        <v/>
      </c>
      <c r="BB17" s="4" t="str">
        <f t="shared" si="2"/>
        <v/>
      </c>
      <c r="BC17" s="4"/>
      <c r="BD17" s="4" t="str">
        <f t="shared" si="3"/>
        <v>ディフェンダー&amp;br;このクリーチャーが戦場に出たとき、あなたは2点のライフを得る。&amp;br;このクリーチャーが死亡したとき、あなたはカードを1枚引く。</v>
      </c>
      <c r="BE17" s="33" t="str">
        <f>IF(AK17="","",VLOOKUP(AK17,BH:BJ,3,FALSE))</f>
        <v>When this creature enters the battlefield, you gain 2 life.&amp;br;When this creature dies, you draw 1 card.</v>
      </c>
      <c r="BF17" s="12" t="s">
        <v>0</v>
      </c>
      <c r="BG17" s="3">
        <v>16</v>
      </c>
      <c r="BH17" s="3" t="s">
        <v>185</v>
      </c>
      <c r="BI17" s="3" t="s">
        <v>39</v>
      </c>
      <c r="BJ17" s="3" t="s">
        <v>186</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73</v>
      </c>
      <c r="AG18" s="4" t="s">
        <v>55</v>
      </c>
      <c r="AH18" s="4"/>
      <c r="AI18" s="4">
        <v>12</v>
      </c>
      <c r="AJ18" s="4" t="s">
        <v>842</v>
      </c>
      <c r="AK18" s="4" t="s">
        <v>352</v>
      </c>
      <c r="AL18" s="4" t="s">
        <v>34</v>
      </c>
      <c r="AM18" s="4"/>
      <c r="AN18" s="4" t="s">
        <v>234</v>
      </c>
      <c r="AO18" s="4"/>
      <c r="AP18" s="4"/>
      <c r="AQ18" s="4" t="s">
        <v>118</v>
      </c>
      <c r="AR18" s="4" t="s">
        <v>62</v>
      </c>
      <c r="AS18" s="4"/>
      <c r="AT18" s="40">
        <v>42829</v>
      </c>
      <c r="AU18" s="4"/>
      <c r="AV18" s="4"/>
      <c r="AW18" s="4"/>
      <c r="AX18" s="4">
        <v>4</v>
      </c>
      <c r="AY18" s="4">
        <v>4</v>
      </c>
      <c r="AZ18" s="4" t="str">
        <f t="shared" si="0"/>
        <v>速攻</v>
      </c>
      <c r="BA18" s="4" t="str">
        <f t="shared" si="1"/>
        <v/>
      </c>
      <c r="BB18" s="4" t="str">
        <f t="shared" si="2"/>
        <v/>
      </c>
      <c r="BC18" s="4"/>
      <c r="BD18" s="4" t="str">
        <f t="shared" si="3"/>
        <v>速攻&amp;br;このクリーチャーが戦場に出たとき、製造1を行う。</v>
      </c>
      <c r="BE18" s="33" t="str">
        <f>IF(AK18="","",VLOOKUP(AK18,BH:BJ,3,FALSE))</f>
        <v>When this creature enters the battlefield, Fabricate 1.</v>
      </c>
      <c r="BF18" s="12" t="s">
        <v>0</v>
      </c>
      <c r="BG18" s="3">
        <v>17</v>
      </c>
      <c r="BH18" s="3" t="s">
        <v>193</v>
      </c>
      <c r="BI18" s="3" t="s">
        <v>39</v>
      </c>
      <c r="BJ18" s="3" t="s">
        <v>194</v>
      </c>
    </row>
    <row r="19" spans="1:62">
      <c r="A19" s="3" t="str">
        <f t="shared" si="4"/>
        <v>*アラダラ急行/Aradara Express</v>
      </c>
      <c r="B19" s="3" t="s">
        <v>0</v>
      </c>
      <c r="C19" s="3" t="str">
        <f>"*"&amp;R19&amp;"/"&amp;T19</f>
        <v>*アラダラ急行/Aradara Express</v>
      </c>
      <c r="Q19" s="12" t="s">
        <v>9</v>
      </c>
      <c r="R19" s="13" t="str">
        <f>INDEX(AJ:AJ,W18+1)</f>
        <v>アラダラ急行</v>
      </c>
      <c r="S19" s="14" t="s">
        <v>10</v>
      </c>
      <c r="T19" s="13" t="str">
        <f>INDEX(AK:AK,W18+1)</f>
        <v>Aradara Express</v>
      </c>
      <c r="U19" s="14"/>
      <c r="V19" s="15"/>
      <c r="W19" s="16"/>
      <c r="X19" s="12"/>
      <c r="Y19" s="31"/>
      <c r="Z19" s="31"/>
      <c r="AA19" s="32"/>
      <c r="AC19" s="3" t="s">
        <v>195</v>
      </c>
      <c r="AD19" s="19" t="s">
        <v>196</v>
      </c>
      <c r="AE19" s="27">
        <v>18</v>
      </c>
      <c r="AF19" s="28" t="s">
        <v>73</v>
      </c>
      <c r="AG19" s="4" t="s">
        <v>55</v>
      </c>
      <c r="AH19" s="4"/>
      <c r="AI19" s="4">
        <v>12</v>
      </c>
      <c r="AJ19" s="4" t="s">
        <v>843</v>
      </c>
      <c r="AK19" s="4" t="s">
        <v>409</v>
      </c>
      <c r="AL19" s="4" t="s">
        <v>34</v>
      </c>
      <c r="AM19" s="4"/>
      <c r="AN19" s="4" t="s">
        <v>808</v>
      </c>
      <c r="AO19" s="4"/>
      <c r="AP19" s="4"/>
      <c r="AQ19" s="4" t="s">
        <v>118</v>
      </c>
      <c r="AR19" s="4" t="s">
        <v>834</v>
      </c>
      <c r="AS19" s="4"/>
      <c r="AT19" s="40">
        <v>42829</v>
      </c>
      <c r="AU19" s="4"/>
      <c r="AV19" s="4"/>
      <c r="AW19" s="4"/>
      <c r="AX19" s="4">
        <v>4</v>
      </c>
      <c r="AY19" s="4">
        <v>4</v>
      </c>
      <c r="AZ19" s="4" t="str">
        <f t="shared" si="0"/>
        <v>速攻</v>
      </c>
      <c r="BA19" s="4" t="str">
        <f t="shared" si="1"/>
        <v/>
      </c>
      <c r="BB19" s="4" t="str">
        <f t="shared" si="2"/>
        <v/>
      </c>
      <c r="BC19" s="4"/>
      <c r="BD19" s="4" t="str">
        <f t="shared" si="3"/>
        <v>速攻&amp;br;搭乗2</v>
      </c>
      <c r="BE19" s="33" t="str">
        <f>IF(AK19="","",VLOOKUP(AK19,BH:BJ,3,FALSE))</f>
        <v>Crew 2.</v>
      </c>
      <c r="BF19" s="12" t="s">
        <v>0</v>
      </c>
      <c r="BG19" s="3">
        <v>18</v>
      </c>
      <c r="BH19" s="3" t="s">
        <v>201</v>
      </c>
      <c r="BI19" s="3" t="s">
        <v>39</v>
      </c>
      <c r="BJ19" s="3" t="s">
        <v>202</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無色</v>
      </c>
      <c r="S20" s="18" t="s">
        <v>7</v>
      </c>
      <c r="T20" s="13" t="str">
        <f>INDEX(AG:AG,W18+1)</f>
        <v>コモン</v>
      </c>
      <c r="U20" s="18" t="s">
        <v>8</v>
      </c>
      <c r="V20" s="13">
        <f>INDEX(AI:AI,W18+1)</f>
        <v>7</v>
      </c>
      <c r="W20" s="19"/>
      <c r="X20" s="13" t="str">
        <f>INDEX(AQ:AQ,W18+1)</f>
        <v>威迫</v>
      </c>
      <c r="Y20" s="31"/>
      <c r="Z20" s="31"/>
      <c r="AA20" s="32"/>
      <c r="AC20" s="3">
        <v>0</v>
      </c>
      <c r="AD20" s="19" t="s">
        <v>0</v>
      </c>
      <c r="AE20" s="27">
        <v>19</v>
      </c>
      <c r="AF20" s="28" t="s">
        <v>73</v>
      </c>
      <c r="AG20" s="4" t="s">
        <v>55</v>
      </c>
      <c r="AH20" s="4"/>
      <c r="AI20" s="4">
        <v>12</v>
      </c>
      <c r="AJ20" s="4" t="s">
        <v>844</v>
      </c>
      <c r="AK20" s="4" t="s">
        <v>467</v>
      </c>
      <c r="AL20" s="4" t="s">
        <v>34</v>
      </c>
      <c r="AM20" s="4"/>
      <c r="AN20" s="4" t="s">
        <v>845</v>
      </c>
      <c r="AO20" s="4"/>
      <c r="AP20" s="4"/>
      <c r="AQ20" s="4" t="s">
        <v>846</v>
      </c>
      <c r="AR20" s="4"/>
      <c r="AS20" s="4"/>
      <c r="AT20" s="40">
        <v>42828</v>
      </c>
      <c r="AU20" s="4"/>
      <c r="AV20" s="4"/>
      <c r="AW20" s="4"/>
      <c r="AX20" s="4">
        <v>4</v>
      </c>
      <c r="AY20" s="4">
        <v>3</v>
      </c>
      <c r="AZ20" s="4" t="str">
        <f t="shared" si="0"/>
        <v>飛行</v>
      </c>
      <c r="BA20" s="4" t="str">
        <f t="shared" si="1"/>
        <v>速攻</v>
      </c>
      <c r="BB20" s="4" t="str">
        <f t="shared" si="2"/>
        <v/>
      </c>
      <c r="BC20" s="4"/>
      <c r="BD20" s="4" t="str">
        <f t="shared" si="3"/>
        <v>飛行 速攻</v>
      </c>
      <c r="BE20" s="33" t="str">
        <f>IF(AK20="","",VLOOKUP(AK20,BH:BJ,3,FALSE))</f>
        <v/>
      </c>
      <c r="BF20" s="12" t="s">
        <v>0</v>
      </c>
      <c r="BG20" s="3">
        <v>19</v>
      </c>
      <c r="BH20" s="3" t="s">
        <v>206</v>
      </c>
      <c r="BI20" s="3" t="s">
        <v>39</v>
      </c>
      <c r="BJ20" s="3" t="s">
        <v>207</v>
      </c>
    </row>
    <row r="21" spans="1:62">
      <c r="A21" s="3" t="str">
        <f t="shared" si="4"/>
        <v>|色|無色|レアリティ|コモン|マナコスト|7|</v>
      </c>
      <c r="B21" s="3" t="s">
        <v>0</v>
      </c>
      <c r="C21" s="3" t="s">
        <v>83</v>
      </c>
      <c r="D21" s="7" t="s">
        <v>6</v>
      </c>
      <c r="E21" s="3" t="s">
        <v>83</v>
      </c>
      <c r="F21" s="3" t="str">
        <f>IF(R20=0,"",R20)</f>
        <v>無色</v>
      </c>
      <c r="G21" s="3" t="s">
        <v>83</v>
      </c>
      <c r="H21" s="7" t="s">
        <v>92</v>
      </c>
      <c r="I21" s="3" t="s">
        <v>83</v>
      </c>
      <c r="J21" s="3" t="str">
        <f>IF(T20=0,"",T20)</f>
        <v>コモン</v>
      </c>
      <c r="K21" s="3" t="s">
        <v>83</v>
      </c>
      <c r="L21" s="7" t="s">
        <v>93</v>
      </c>
      <c r="M21" s="3" t="s">
        <v>83</v>
      </c>
      <c r="N21" s="3">
        <f>IF(V20=0,"",V20)</f>
        <v>7</v>
      </c>
      <c r="O21" s="3" t="s">
        <v>83</v>
      </c>
      <c r="Q21" s="12" t="s">
        <v>11</v>
      </c>
      <c r="R21" s="13" t="str">
        <f>INDEX(AL:AL,W18+1)</f>
        <v>クリーチャー</v>
      </c>
      <c r="S21" s="18" t="s">
        <v>94</v>
      </c>
      <c r="T21" s="13" t="str">
        <f>INDEX(AN:AN,W18+1)</f>
        <v>機体</v>
      </c>
      <c r="U21" s="13">
        <f>INDEX(AO:AO,W18+1)</f>
        <v>0</v>
      </c>
      <c r="V21" s="13">
        <f>INDEX(AP:AP,W18+1)</f>
        <v>0</v>
      </c>
      <c r="W21" s="19"/>
      <c r="X21" s="13" t="str">
        <f>INDEX(AZ:AZ,W18+1)</f>
        <v>威迫</v>
      </c>
      <c r="Y21" s="13" t="str">
        <f>INDEX(BA:BA,W18+1)</f>
        <v/>
      </c>
      <c r="Z21" s="13" t="str">
        <f>INDEX(BB:BB,W18+1)</f>
        <v/>
      </c>
      <c r="AA21" s="13">
        <f>INDEX(BC:BC,W18+1)</f>
        <v>0</v>
      </c>
      <c r="AD21" s="19"/>
      <c r="AE21" s="27">
        <v>20</v>
      </c>
      <c r="AF21" s="28" t="s">
        <v>73</v>
      </c>
      <c r="AG21" s="4" t="s">
        <v>55</v>
      </c>
      <c r="AH21" s="4"/>
      <c r="AI21" s="4">
        <v>6</v>
      </c>
      <c r="AJ21" s="4" t="s">
        <v>847</v>
      </c>
      <c r="AK21" s="4" t="s">
        <v>63</v>
      </c>
      <c r="AL21" s="4" t="s">
        <v>182</v>
      </c>
      <c r="AM21" s="4"/>
      <c r="AN21" s="4"/>
      <c r="AO21" s="4"/>
      <c r="AP21" s="4"/>
      <c r="AQ21" s="4" t="s">
        <v>848</v>
      </c>
      <c r="AR21" s="4" t="s">
        <v>849</v>
      </c>
      <c r="AS21" s="4" t="s">
        <v>762</v>
      </c>
      <c r="AT21" s="40"/>
      <c r="AU21" s="4"/>
      <c r="AV21" s="4"/>
      <c r="AW21" s="4">
        <v>3</v>
      </c>
      <c r="AX21" s="4" t="s">
        <v>54</v>
      </c>
      <c r="AY21" s="4" t="s">
        <v>54</v>
      </c>
      <c r="AZ21" s="4" t="str">
        <f t="shared" si="0"/>
        <v>この</v>
      </c>
      <c r="BA21" s="4" t="str">
        <f t="shared" si="1"/>
        <v/>
      </c>
      <c r="BB21" s="4" t="str">
        <f t="shared" si="2"/>
        <v/>
      </c>
      <c r="BC21" s="4"/>
      <c r="BD21" s="4" t="str">
        <f t="shared" si="3"/>
        <v>このサポートがボードに出たとき、エネルギー化1を行う。&amp;br;ジェム1個を起動する：あなたは3マナを得る。&amp;br;超過1：あなたは3マナを得る。</v>
      </c>
      <c r="BE21" s="33" t="str">
        <f>IF(AK21="","",VLOOKUP(AK21,BH:BJ,3,FALSE))</f>
        <v>When this support enters the board, Energize 1.&amp;br;Activate 1: You gain 3 mana.&amp;br;Overload 1: You gain 3 mana.</v>
      </c>
      <c r="BF21" s="12" t="s">
        <v>0</v>
      </c>
      <c r="BG21" s="3">
        <v>20</v>
      </c>
      <c r="BH21" s="3" t="s">
        <v>211</v>
      </c>
      <c r="BI21" s="3" t="s">
        <v>39</v>
      </c>
      <c r="BJ21" s="3" t="s">
        <v>212</v>
      </c>
    </row>
    <row r="22" spans="1:62">
      <c r="A22" s="3" t="str">
        <f t="shared" si="4"/>
        <v>|種別|クリーチャー|サブタイプ|機体|||</v>
      </c>
      <c r="B22" s="3" t="s">
        <v>0</v>
      </c>
      <c r="C22" s="3" t="s">
        <v>83</v>
      </c>
      <c r="D22" s="7" t="s">
        <v>11</v>
      </c>
      <c r="E22" s="3" t="s">
        <v>83</v>
      </c>
      <c r="F22" s="3" t="str">
        <f>IF(R21=0,"",R21)</f>
        <v>クリーチャー</v>
      </c>
      <c r="G22" s="3" t="s">
        <v>83</v>
      </c>
      <c r="H22" s="7" t="s">
        <v>104</v>
      </c>
      <c r="I22" s="3" t="s">
        <v>83</v>
      </c>
      <c r="J22" s="3" t="str">
        <f>IF(T21=0,"",T21)</f>
        <v>機体</v>
      </c>
      <c r="K22" s="3" t="s">
        <v>83</v>
      </c>
      <c r="L22" s="3" t="str">
        <f>IF(U21=0,"",U21)</f>
        <v/>
      </c>
      <c r="M22" s="3" t="s">
        <v>83</v>
      </c>
      <c r="N22" s="3" t="str">
        <f>IF(V21=0,"",V21)</f>
        <v/>
      </c>
      <c r="O22" s="3" t="s">
        <v>83</v>
      </c>
      <c r="Q22" s="12" t="s">
        <v>105</v>
      </c>
      <c r="R22" s="13" t="str">
        <f>INDEX(BD:BD,W18+1)</f>
        <v>威迫&amp;br;搭乗1</v>
      </c>
      <c r="S22" s="14"/>
      <c r="T22" s="14"/>
      <c r="U22" s="14"/>
      <c r="V22" s="15"/>
      <c r="W22" s="19"/>
      <c r="X22" s="11"/>
      <c r="Y22" s="11"/>
      <c r="Z22" s="11"/>
      <c r="AA22" s="33"/>
      <c r="AD22" s="19"/>
      <c r="AE22" s="27">
        <v>21</v>
      </c>
      <c r="AF22" s="28" t="s">
        <v>73</v>
      </c>
      <c r="AG22" s="4" t="s">
        <v>55</v>
      </c>
      <c r="AH22" s="4"/>
      <c r="AI22" s="4">
        <v>2</v>
      </c>
      <c r="AJ22" s="4" t="s">
        <v>850</v>
      </c>
      <c r="AK22" s="4" t="s">
        <v>271</v>
      </c>
      <c r="AL22" s="4" t="s">
        <v>182</v>
      </c>
      <c r="AM22" s="4"/>
      <c r="AN22" s="4"/>
      <c r="AO22" s="4"/>
      <c r="AP22" s="4"/>
      <c r="AQ22" s="4" t="s">
        <v>223</v>
      </c>
      <c r="AR22" s="4"/>
      <c r="AS22" s="4"/>
      <c r="AT22" s="40"/>
      <c r="AU22" s="4"/>
      <c r="AV22" s="4"/>
      <c r="AW22" s="4">
        <v>3</v>
      </c>
      <c r="AX22" s="4" t="s">
        <v>54</v>
      </c>
      <c r="AY22" s="4" t="s">
        <v>54</v>
      </c>
      <c r="AZ22" s="4" t="str">
        <f t="shared" si="0"/>
        <v>あな</v>
      </c>
      <c r="BA22" s="4" t="str">
        <f t="shared" si="1"/>
        <v/>
      </c>
      <c r="BB22" s="4" t="str">
        <f t="shared" si="2"/>
        <v/>
      </c>
      <c r="BC22" s="4"/>
      <c r="BD22" s="4" t="str">
        <f t="shared" si="3"/>
        <v>あなたがコントロールするクリーチャーが戦場に出たとき、エネルギー化1を行う。</v>
      </c>
      <c r="BE22" s="33" t="str">
        <f>IF(AK22="","",VLOOKUP(AK22,BH:BJ,3,FALSE))</f>
        <v>When a creature you control enters the battlefield, Energize 1.</v>
      </c>
      <c r="BF22" s="12" t="s">
        <v>0</v>
      </c>
      <c r="BG22" s="3">
        <v>21</v>
      </c>
      <c r="BH22" s="3" t="s">
        <v>214</v>
      </c>
      <c r="BI22" s="3" t="s">
        <v>39</v>
      </c>
      <c r="BJ22" s="3" t="s">
        <v>216</v>
      </c>
    </row>
    <row r="23" spans="1:62">
      <c r="A23" s="3" t="str">
        <f t="shared" si="4"/>
        <v>|テキスト|&gt;|&gt;|&gt;|&gt;|威迫&amp;br;搭乗1|</v>
      </c>
      <c r="B23" s="3" t="s">
        <v>0</v>
      </c>
      <c r="C23" s="3" t="s">
        <v>83</v>
      </c>
      <c r="D23" s="7" t="s">
        <v>105</v>
      </c>
      <c r="E23" s="3" t="s">
        <v>83</v>
      </c>
      <c r="F23" s="7" t="s">
        <v>115</v>
      </c>
      <c r="G23" s="3" t="s">
        <v>83</v>
      </c>
      <c r="H23" s="7" t="s">
        <v>115</v>
      </c>
      <c r="I23" s="3" t="s">
        <v>83</v>
      </c>
      <c r="J23" s="7" t="s">
        <v>115</v>
      </c>
      <c r="K23" s="3" t="s">
        <v>83</v>
      </c>
      <c r="L23" s="7" t="s">
        <v>115</v>
      </c>
      <c r="M23" s="3" t="s">
        <v>83</v>
      </c>
      <c r="N23" s="3" t="str">
        <f>IF(R22=0,"",R22)</f>
        <v>威迫&amp;br;搭乗1</v>
      </c>
      <c r="O23" s="3" t="s">
        <v>83</v>
      </c>
      <c r="Q23" s="17" t="s">
        <v>27</v>
      </c>
      <c r="R23" s="13" t="str">
        <f>INDEX(BE:BE,W18+1)</f>
        <v>Crew 1.</v>
      </c>
      <c r="S23" s="12" t="s">
        <v>116</v>
      </c>
      <c r="T23" s="13" t="str">
        <f>IF(X23="","",X23&amp;IF(Y23="",""," "&amp;Y23)&amp;IF(Z23="",""," "&amp;Z23)&amp;IF(AA23="",""," "&amp;AA23))</f>
        <v>Menace  </v>
      </c>
      <c r="U23" s="14"/>
      <c r="V23" s="15"/>
      <c r="W23" s="19" t="s">
        <v>116</v>
      </c>
      <c r="X23" s="12" t="str">
        <f t="shared" ref="X23:AA23" si="8">IF(ISERROR(IF(LEN(X22)&gt;1,X22,VLOOKUP(X21,$AC:$AD,2,FALSE))),"",IF(LEN(X22)&gt;1,X22,VLOOKUP(X21,$AC:$AD,2,FALSE)))</f>
        <v>Menace</v>
      </c>
      <c r="Y23" s="12" t="str">
        <f t="shared" si="8"/>
        <v/>
      </c>
      <c r="Z23" s="12" t="str">
        <f t="shared" si="8"/>
        <v/>
      </c>
      <c r="AA23" s="12" t="str">
        <f t="shared" si="8"/>
        <v> </v>
      </c>
      <c r="AD23" s="19"/>
      <c r="AE23" s="27">
        <v>22</v>
      </c>
      <c r="AF23" s="28" t="s">
        <v>73</v>
      </c>
      <c r="AG23" s="4" t="s">
        <v>55</v>
      </c>
      <c r="AH23" s="4"/>
      <c r="AI23" s="4">
        <v>9</v>
      </c>
      <c r="AJ23" s="4" t="s">
        <v>851</v>
      </c>
      <c r="AK23" s="4" t="s">
        <v>306</v>
      </c>
      <c r="AL23" s="4" t="s">
        <v>182</v>
      </c>
      <c r="AM23" s="4"/>
      <c r="AN23" s="4"/>
      <c r="AO23" s="4"/>
      <c r="AP23" s="4"/>
      <c r="AQ23" s="4" t="s">
        <v>852</v>
      </c>
      <c r="AR23" s="4" t="s">
        <v>853</v>
      </c>
      <c r="AS23" s="4"/>
      <c r="AT23" s="40"/>
      <c r="AU23" s="4"/>
      <c r="AV23" s="4"/>
      <c r="AW23" s="4">
        <v>3</v>
      </c>
      <c r="AX23" s="4" t="s">
        <v>54</v>
      </c>
      <c r="AY23" s="4" t="s">
        <v>54</v>
      </c>
      <c r="AZ23" s="4" t="str">
        <f t="shared" si="0"/>
        <v>ジェ</v>
      </c>
      <c r="BA23" s="4" t="str">
        <f t="shared" si="1"/>
        <v/>
      </c>
      <c r="BB23" s="4" t="str">
        <f t="shared" si="2"/>
        <v/>
      </c>
      <c r="BC23" s="4"/>
      <c r="BD23" s="4" t="str">
        <f t="shared" si="3"/>
        <v>ジェム1個を起動する：エネルギー化1を行う。&amp;br;超過2：あなたがコントロールする最初のクリーチャーは+3/+3の修整を受ける。</v>
      </c>
      <c r="BE23" s="33" t="str">
        <f>IF(AK23="","",VLOOKUP(AK23,BH:BJ,3,FALSE))</f>
        <v>Activate 1: Energize 1.&amp;br;Overload 2: The first creature you control gets +3/+3.</v>
      </c>
      <c r="BF23" s="12" t="s">
        <v>0</v>
      </c>
      <c r="BG23" s="3">
        <v>22</v>
      </c>
      <c r="BH23" s="3" t="s">
        <v>33</v>
      </c>
      <c r="BI23" s="3" t="s">
        <v>39</v>
      </c>
      <c r="BJ23" s="3" t="s">
        <v>221</v>
      </c>
    </row>
    <row r="24" spans="1:62">
      <c r="A24" s="3" t="str">
        <f t="shared" si="4"/>
        <v>|英テキスト|&gt;|&gt;|&gt;|&gt;|Menace  &amp;br;Crew 1.|</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Menace  &amp;br;Crew 1.</v>
      </c>
      <c r="O24" s="3" t="s">
        <v>83</v>
      </c>
      <c r="Q24" s="12" t="s">
        <v>18</v>
      </c>
      <c r="R24" s="13" t="str">
        <f>IF(INDEX(AX:AX,W18+1)="",0,INDEX(AX:AX,W18+1)&amp;"/"&amp;INDEX(AY:AY,W18+1))</f>
        <v>2/2</v>
      </c>
      <c r="S24" s="14"/>
      <c r="T24" s="14"/>
      <c r="U24" s="14"/>
      <c r="V24" s="15"/>
      <c r="W24" s="19"/>
      <c r="X24" s="12"/>
      <c r="Y24" s="31"/>
      <c r="Z24" s="31"/>
      <c r="AA24" s="32"/>
      <c r="AD24" s="23"/>
      <c r="AE24" s="27">
        <v>23</v>
      </c>
      <c r="AF24" s="28" t="s">
        <v>73</v>
      </c>
      <c r="AG24" s="4" t="s">
        <v>56</v>
      </c>
      <c r="AH24" s="4"/>
      <c r="AI24" s="4">
        <v>12</v>
      </c>
      <c r="AJ24" s="4" t="s">
        <v>854</v>
      </c>
      <c r="AK24" s="4" t="s">
        <v>240</v>
      </c>
      <c r="AL24" s="4" t="s">
        <v>34</v>
      </c>
      <c r="AM24" s="4"/>
      <c r="AN24" s="4" t="s">
        <v>234</v>
      </c>
      <c r="AO24" s="4"/>
      <c r="AP24" s="4"/>
      <c r="AQ24" s="4" t="s">
        <v>855</v>
      </c>
      <c r="AR24" s="4" t="s">
        <v>856</v>
      </c>
      <c r="AS24" s="4"/>
      <c r="AT24" s="40">
        <v>42892</v>
      </c>
      <c r="AU24" s="4"/>
      <c r="AV24" s="4"/>
      <c r="AW24" s="4"/>
      <c r="AX24" s="4">
        <v>6</v>
      </c>
      <c r="AY24" s="4">
        <v>6</v>
      </c>
      <c r="AZ24" s="4" t="str">
        <f t="shared" si="0"/>
        <v>速攻</v>
      </c>
      <c r="BA24" s="4" t="str">
        <f t="shared" si="1"/>
        <v>ディ</v>
      </c>
      <c r="BB24" s="4" t="str">
        <f t="shared" si="2"/>
        <v/>
      </c>
      <c r="BC24" s="4"/>
      <c r="BD24" s="4" t="str">
        <f t="shared" si="3"/>
        <v>速攻 ディフェンダー&amp;br;このクリーチャーが死亡したとき、あなたはあなたの手札をすべて捨てて、その後カードを6枚引く。</v>
      </c>
      <c r="BE24" s="33" t="str">
        <f>IF(AK24="","",VLOOKUP(AK24,BH:BJ,3,FALSE))</f>
        <v>When this creature dies, you discard your entire hand then draw 6 cards.</v>
      </c>
      <c r="BF24" s="12" t="s">
        <v>0</v>
      </c>
      <c r="BG24" s="3">
        <v>23</v>
      </c>
      <c r="BH24" s="3" t="s">
        <v>225</v>
      </c>
      <c r="BI24" s="3" t="s">
        <v>39</v>
      </c>
      <c r="BJ24" s="3" t="s">
        <v>226</v>
      </c>
    </row>
    <row r="25" spans="1:62">
      <c r="A25" s="3" t="str">
        <f t="shared" si="4"/>
        <v>|PT|&gt;|2/2|シールド数|&gt;||</v>
      </c>
      <c r="B25" s="3" t="s">
        <v>0</v>
      </c>
      <c r="C25" s="3" t="s">
        <v>83</v>
      </c>
      <c r="D25" s="3" t="s">
        <v>18</v>
      </c>
      <c r="E25" s="3" t="s">
        <v>83</v>
      </c>
      <c r="F25" s="3" t="s">
        <v>115</v>
      </c>
      <c r="G25" s="3" t="s">
        <v>83</v>
      </c>
      <c r="H25" s="3" t="str">
        <f>IF(R24=0,"",R24)</f>
        <v>2/2</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73</v>
      </c>
      <c r="AG25" s="4" t="s">
        <v>56</v>
      </c>
      <c r="AH25" s="4"/>
      <c r="AI25" s="4">
        <v>16</v>
      </c>
      <c r="AJ25" s="4" t="s">
        <v>857</v>
      </c>
      <c r="AK25" s="4" t="s">
        <v>267</v>
      </c>
      <c r="AL25" s="4" t="s">
        <v>34</v>
      </c>
      <c r="AM25" s="4"/>
      <c r="AN25" s="4" t="s">
        <v>808</v>
      </c>
      <c r="AO25" s="4"/>
      <c r="AP25" s="4"/>
      <c r="AQ25" s="4" t="s">
        <v>858</v>
      </c>
      <c r="AR25" s="4" t="s">
        <v>834</v>
      </c>
      <c r="AS25" s="4"/>
      <c r="AT25" s="40">
        <v>42892</v>
      </c>
      <c r="AU25" s="4"/>
      <c r="AV25" s="4"/>
      <c r="AW25" s="4"/>
      <c r="AX25" s="4">
        <v>6</v>
      </c>
      <c r="AY25" s="4">
        <v>6</v>
      </c>
      <c r="AZ25" s="4" t="str">
        <f t="shared" si="0"/>
        <v>ジェ</v>
      </c>
      <c r="BA25" s="4" t="str">
        <f t="shared" si="1"/>
        <v/>
      </c>
      <c r="BB25" s="4" t="str">
        <f t="shared" si="2"/>
        <v/>
      </c>
      <c r="BC25" s="4"/>
      <c r="BD25" s="4" t="str">
        <f t="shared" si="3"/>
        <v>ジェム3個を起動する：あなたは3マナを得る。&amp;br;搭乗2</v>
      </c>
      <c r="BE25" s="33" t="str">
        <f>IF(AK25="","",VLOOKUP(AK25,BH:BJ,3,FALSE))</f>
        <v>Activate 3: You gain 3 mana.&amp;br;Crew 2.</v>
      </c>
      <c r="BF25" s="12" t="s">
        <v>0</v>
      </c>
      <c r="BG25" s="3">
        <v>24</v>
      </c>
      <c r="BH25" s="3" t="s">
        <v>230</v>
      </c>
      <c r="BI25" s="3" t="s">
        <v>39</v>
      </c>
      <c r="BJ25" s="3" t="s">
        <v>231</v>
      </c>
    </row>
    <row r="26" spans="1:62">
      <c r="A26" s="3" t="str">
        <f t="shared" si="4"/>
        <v>&amp;br;&amp;br;</v>
      </c>
      <c r="B26" s="3" t="s">
        <v>0</v>
      </c>
      <c r="C26" s="3" t="s">
        <v>142</v>
      </c>
      <c r="R26" s="3"/>
      <c r="S26" s="3"/>
      <c r="T26" s="3"/>
      <c r="U26" s="3"/>
      <c r="V26" s="3"/>
      <c r="AE26" s="27">
        <v>25</v>
      </c>
      <c r="AF26" s="28" t="s">
        <v>73</v>
      </c>
      <c r="AG26" s="4" t="s">
        <v>56</v>
      </c>
      <c r="AH26" s="4"/>
      <c r="AI26" s="4">
        <v>7</v>
      </c>
      <c r="AJ26" s="4" t="s">
        <v>859</v>
      </c>
      <c r="AK26" s="4" t="s">
        <v>292</v>
      </c>
      <c r="AL26" s="4" t="s">
        <v>34</v>
      </c>
      <c r="AM26" s="4"/>
      <c r="AN26" s="4" t="s">
        <v>234</v>
      </c>
      <c r="AO26" s="4"/>
      <c r="AP26" s="4"/>
      <c r="AQ26" s="4" t="s">
        <v>521</v>
      </c>
      <c r="AR26" s="4" t="s">
        <v>860</v>
      </c>
      <c r="AS26" s="4"/>
      <c r="AT26" s="40">
        <v>42797</v>
      </c>
      <c r="AU26" s="4"/>
      <c r="AV26" s="4"/>
      <c r="AW26" s="4"/>
      <c r="AX26" s="4">
        <v>3</v>
      </c>
      <c r="AY26" s="4">
        <v>3</v>
      </c>
      <c r="AZ26" s="4" t="str">
        <f t="shared" si="0"/>
        <v>この</v>
      </c>
      <c r="BA26" s="4" t="str">
        <f t="shared" si="1"/>
        <v/>
      </c>
      <c r="BB26" s="4" t="str">
        <f t="shared" si="2"/>
        <v/>
      </c>
      <c r="BC26" s="4"/>
      <c r="BD26" s="4" t="str">
        <f t="shared" si="3"/>
        <v>このクリーチャーが戦場に出たとき、エネルギー化3を行う。&amp;br;超過1：あなたのターン終了時まで、このクリーチャーは+X/+0の修整を受ける。Xはボード上のエネルギー化ジェムの総数に等しい。その後、ボード上からエネルギーを5個取り除く。</v>
      </c>
      <c r="BE26" s="33" t="str">
        <f>IF(AK26="","",VLOOKUP(AK26,BH:BJ,3,FALSE))</f>
        <v>When this creature enters the battlefield, Energize 3.&amp;br;Overload 2: This creature gains +X/+0 until the end of your turn, where X is equal to this creature's Power.</v>
      </c>
      <c r="BF26" s="12" t="s">
        <v>0</v>
      </c>
      <c r="BG26" s="3">
        <v>25</v>
      </c>
      <c r="BH26" s="3" t="s">
        <v>236</v>
      </c>
      <c r="BI26" s="3" t="s">
        <v>39</v>
      </c>
      <c r="BJ26" s="3" t="s">
        <v>237</v>
      </c>
    </row>
    <row r="27" spans="1:62">
      <c r="A27" s="3" t="str">
        <f t="shared" si="4"/>
        <v>#back(text=戻る,left)</v>
      </c>
      <c r="B27" s="3" t="s">
        <v>0</v>
      </c>
      <c r="C27" s="3" t="s">
        <v>151</v>
      </c>
      <c r="R27" s="3"/>
      <c r="S27" s="3"/>
      <c r="T27" s="3"/>
      <c r="U27" s="3"/>
      <c r="V27" s="3"/>
      <c r="AE27" s="27">
        <v>26</v>
      </c>
      <c r="AF27" s="28" t="s">
        <v>73</v>
      </c>
      <c r="AG27" s="4" t="s">
        <v>56</v>
      </c>
      <c r="AH27" s="4"/>
      <c r="AI27" s="4">
        <v>15</v>
      </c>
      <c r="AJ27" s="4" t="s">
        <v>861</v>
      </c>
      <c r="AK27" s="4" t="s">
        <v>314</v>
      </c>
      <c r="AL27" s="4" t="s">
        <v>34</v>
      </c>
      <c r="AM27" s="4"/>
      <c r="AN27" s="4" t="s">
        <v>808</v>
      </c>
      <c r="AO27" s="4"/>
      <c r="AP27" s="4"/>
      <c r="AQ27" s="4" t="s">
        <v>118</v>
      </c>
      <c r="AR27" s="4" t="s">
        <v>834</v>
      </c>
      <c r="AS27" s="4"/>
      <c r="AT27" s="40">
        <v>42892</v>
      </c>
      <c r="AU27" s="4"/>
      <c r="AV27" s="4"/>
      <c r="AW27" s="4"/>
      <c r="AX27" s="4">
        <v>6</v>
      </c>
      <c r="AY27" s="4">
        <v>6</v>
      </c>
      <c r="AZ27" s="4" t="str">
        <f t="shared" si="0"/>
        <v>速攻</v>
      </c>
      <c r="BA27" s="4" t="str">
        <f t="shared" si="1"/>
        <v/>
      </c>
      <c r="BB27" s="4" t="str">
        <f t="shared" si="2"/>
        <v/>
      </c>
      <c r="BC27" s="4"/>
      <c r="BD27" s="4" t="str">
        <f t="shared" si="3"/>
        <v>速攻&amp;br;搭乗2</v>
      </c>
      <c r="BE27" s="33" t="str">
        <f>IF(AK27="","",VLOOKUP(AK27,BH:BJ,3,FALSE))</f>
        <v>Crew 2.</v>
      </c>
      <c r="BF27" s="12" t="s">
        <v>0</v>
      </c>
      <c r="BG27" s="3">
        <v>26</v>
      </c>
      <c r="BH27" s="3" t="s">
        <v>238</v>
      </c>
      <c r="BI27" s="3" t="s">
        <v>39</v>
      </c>
      <c r="BJ27" s="3" t="s">
        <v>239</v>
      </c>
    </row>
    <row r="28" spans="1:62">
      <c r="A28" s="3" t="str">
        <f t="shared" si="4"/>
        <v>&amp;br;</v>
      </c>
      <c r="B28" s="3" t="s">
        <v>0</v>
      </c>
      <c r="C28" s="3" t="s">
        <v>161</v>
      </c>
      <c r="R28" s="3"/>
      <c r="S28" s="3"/>
      <c r="T28" s="3"/>
      <c r="U28" s="3"/>
      <c r="V28" s="3"/>
      <c r="AE28" s="27">
        <v>27</v>
      </c>
      <c r="AF28" s="28" t="s">
        <v>73</v>
      </c>
      <c r="AG28" s="4" t="s">
        <v>56</v>
      </c>
      <c r="AH28" s="4"/>
      <c r="AI28" s="4">
        <v>12</v>
      </c>
      <c r="AJ28" s="4" t="s">
        <v>862</v>
      </c>
      <c r="AK28" s="4" t="s">
        <v>392</v>
      </c>
      <c r="AL28" s="4" t="s">
        <v>34</v>
      </c>
      <c r="AM28" s="4"/>
      <c r="AN28" s="4" t="s">
        <v>234</v>
      </c>
      <c r="AO28" s="4"/>
      <c r="AP28" s="4"/>
      <c r="AQ28" s="4" t="s">
        <v>521</v>
      </c>
      <c r="AR28" s="4" t="s">
        <v>863</v>
      </c>
      <c r="AS28" s="4" t="s">
        <v>864</v>
      </c>
      <c r="AT28" s="40">
        <v>42892</v>
      </c>
      <c r="AU28" s="4"/>
      <c r="AV28" s="4"/>
      <c r="AW28" s="4"/>
      <c r="AX28" s="4">
        <v>6</v>
      </c>
      <c r="AY28" s="4">
        <v>6</v>
      </c>
      <c r="AZ28" s="4" t="str">
        <f t="shared" si="0"/>
        <v>この</v>
      </c>
      <c r="BA28" s="4" t="str">
        <f t="shared" si="1"/>
        <v/>
      </c>
      <c r="BB28" s="4" t="str">
        <f t="shared" si="2"/>
        <v/>
      </c>
      <c r="BC28" s="4"/>
      <c r="BD28" s="4" t="str">
        <f t="shared" si="3"/>
        <v>このクリーチャーが戦場に出たとき、エネルギー化3を行う。&amp;br;超過1：あなたの次のターン開始時まで、このクリーチャーは飛行を得る。&amp;br;超過2：あなたの次のターン開始時まで、このクリーチャーは警戒を得る。&amp;br;超過3：あなたの次のターン開始時まで、このクリーチャーは+6/+6の修整を受ける。</v>
      </c>
      <c r="BE28" s="33" t="str">
        <f>IF(AK28="","",VLOOKUP(AK28,BH:BJ,3,FALSE))</f>
        <v>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v>
      </c>
      <c r="BF28" s="12" t="s">
        <v>0</v>
      </c>
      <c r="BG28" s="3">
        <v>27</v>
      </c>
      <c r="BH28" s="3" t="s">
        <v>240</v>
      </c>
      <c r="BI28" s="3" t="s">
        <v>39</v>
      </c>
      <c r="BJ28" s="3" t="s">
        <v>241</v>
      </c>
    </row>
    <row r="29" spans="1:62">
      <c r="A29" s="3" t="str">
        <f t="shared" si="4"/>
        <v>#comment(above,nsize=[15],size=[30],num=[10])</v>
      </c>
      <c r="B29" s="3" t="s">
        <v>0</v>
      </c>
      <c r="C29" s="3" t="s">
        <v>170</v>
      </c>
      <c r="R29" s="3"/>
      <c r="S29" s="3"/>
      <c r="T29" s="3"/>
      <c r="U29" s="3"/>
      <c r="V29" s="3"/>
      <c r="AE29" s="27">
        <v>28</v>
      </c>
      <c r="AF29" s="28" t="s">
        <v>73</v>
      </c>
      <c r="AG29" s="4" t="s">
        <v>56</v>
      </c>
      <c r="AH29" s="4"/>
      <c r="AI29" s="4">
        <v>20</v>
      </c>
      <c r="AJ29" s="4" t="s">
        <v>865</v>
      </c>
      <c r="AK29" s="4" t="s">
        <v>453</v>
      </c>
      <c r="AL29" s="4" t="s">
        <v>34</v>
      </c>
      <c r="AM29" s="4"/>
      <c r="AN29" s="4" t="s">
        <v>234</v>
      </c>
      <c r="AO29" s="4"/>
      <c r="AP29" s="4"/>
      <c r="AQ29" s="4" t="s">
        <v>866</v>
      </c>
      <c r="AR29" s="4" t="s">
        <v>867</v>
      </c>
      <c r="AS29" s="4"/>
      <c r="AT29" s="40">
        <v>42891</v>
      </c>
      <c r="AU29" s="4"/>
      <c r="AV29" s="4"/>
      <c r="AW29" s="4"/>
      <c r="AX29" s="4">
        <v>6</v>
      </c>
      <c r="AY29" s="4">
        <v>5</v>
      </c>
      <c r="AZ29" s="4" t="str">
        <f t="shared" si="0"/>
        <v>バー</v>
      </c>
      <c r="BA29" s="4" t="str">
        <f t="shared" si="1"/>
        <v/>
      </c>
      <c r="BB29" s="4" t="str">
        <f t="shared" si="2"/>
        <v/>
      </c>
      <c r="BC29" s="4"/>
      <c r="BD29" s="4" t="str">
        <f t="shared" si="3"/>
        <v>バーサーカー&amp;br;あなたがコントロールするクリーチャーが死亡したとき、このゲームでこのクリーチャーが破壊されていた場合、このクリーチャーを戦場に戻す。</v>
      </c>
      <c r="BE29" s="33" t="str">
        <f>IF(AK29="","",VLOOKUP(AK29,BH:BJ,3,FALSE))</f>
        <v>When another creature you control dies, if this creature was Destroyed this game, this creature is Returned to the battlefield.</v>
      </c>
      <c r="BF29" s="12" t="s">
        <v>0</v>
      </c>
      <c r="BG29" s="3">
        <v>28</v>
      </c>
      <c r="BH29" s="3" t="s">
        <v>242</v>
      </c>
      <c r="BI29" s="3" t="s">
        <v>39</v>
      </c>
      <c r="BJ29" s="3" t="s">
        <v>54</v>
      </c>
    </row>
    <row r="30" spans="1:62">
      <c r="A30" s="3" t="str">
        <f t="shared" si="4"/>
        <v>&amp;br;&amp;br;</v>
      </c>
      <c r="B30" s="3" t="s">
        <v>0</v>
      </c>
      <c r="C30" s="3" t="s">
        <v>142</v>
      </c>
      <c r="R30" s="3"/>
      <c r="S30" s="3"/>
      <c r="T30" s="3"/>
      <c r="U30" s="3"/>
      <c r="V30" s="3"/>
      <c r="AE30" s="27">
        <v>29</v>
      </c>
      <c r="AF30" s="28" t="s">
        <v>73</v>
      </c>
      <c r="AG30" s="4" t="s">
        <v>56</v>
      </c>
      <c r="AH30" s="4"/>
      <c r="AI30" s="4">
        <v>14</v>
      </c>
      <c r="AJ30" s="4" t="s">
        <v>868</v>
      </c>
      <c r="AK30" s="4" t="s">
        <v>465</v>
      </c>
      <c r="AL30" s="4" t="s">
        <v>34</v>
      </c>
      <c r="AM30" s="4"/>
      <c r="AN30" s="4" t="s">
        <v>808</v>
      </c>
      <c r="AO30" s="4"/>
      <c r="AP30" s="4"/>
      <c r="AQ30" s="4" t="s">
        <v>50</v>
      </c>
      <c r="AR30" s="4" t="s">
        <v>869</v>
      </c>
      <c r="AS30" s="4" t="s">
        <v>870</v>
      </c>
      <c r="AT30" s="40">
        <v>42892</v>
      </c>
      <c r="AU30" s="4"/>
      <c r="AV30" s="4"/>
      <c r="AW30" s="4"/>
      <c r="AX30" s="4">
        <v>6</v>
      </c>
      <c r="AY30" s="4">
        <v>6</v>
      </c>
      <c r="AZ30" s="4" t="str">
        <f t="shared" si="0"/>
        <v>飛行</v>
      </c>
      <c r="BA30" s="4" t="str">
        <f t="shared" si="1"/>
        <v/>
      </c>
      <c r="BB30" s="4" t="str">
        <f t="shared" si="2"/>
        <v/>
      </c>
      <c r="BC30" s="4"/>
      <c r="BD30" s="4" t="str">
        <f t="shared" si="3"/>
        <v>飛行&amp;br;このクリーチャーが攻撃したとき、あなたはカードを1枚捨てて、1枚引く。&amp;br;搭乗3</v>
      </c>
      <c r="BE30" s="33" t="str">
        <f>IF(AK30="","",VLOOKUP(AK30,BH:BJ,3,FALSE))</f>
        <v>When this creature attacks, you discard 1 card and draw 1 card.&amp;br;Crew 3.</v>
      </c>
      <c r="BF30" s="12" t="s">
        <v>0</v>
      </c>
      <c r="BG30" s="3">
        <v>29</v>
      </c>
      <c r="BH30" s="3" t="s">
        <v>243</v>
      </c>
      <c r="BI30" s="3" t="s">
        <v>39</v>
      </c>
      <c r="BJ30" s="3" t="s">
        <v>244</v>
      </c>
    </row>
    <row r="31" spans="1:62">
      <c r="A31" s="3" t="str">
        <f t="shared" si="4"/>
        <v/>
      </c>
      <c r="B31" s="3" t="s">
        <v>0</v>
      </c>
      <c r="Q31" s="8"/>
      <c r="R31" s="9"/>
      <c r="S31" s="9"/>
      <c r="T31" s="9"/>
      <c r="U31" s="9"/>
      <c r="V31" s="10"/>
      <c r="W31" s="11">
        <v>3</v>
      </c>
      <c r="X31" s="8"/>
      <c r="Y31" s="29"/>
      <c r="Z31" s="29"/>
      <c r="AA31" s="30"/>
      <c r="AE31" s="27">
        <v>30</v>
      </c>
      <c r="AF31" s="28" t="s">
        <v>73</v>
      </c>
      <c r="AG31" s="4" t="s">
        <v>56</v>
      </c>
      <c r="AH31" s="4"/>
      <c r="AI31" s="4">
        <v>8</v>
      </c>
      <c r="AJ31" s="4" t="s">
        <v>871</v>
      </c>
      <c r="AK31" s="4" t="s">
        <v>113</v>
      </c>
      <c r="AL31" s="4" t="s">
        <v>182</v>
      </c>
      <c r="AM31" s="4"/>
      <c r="AN31" s="4"/>
      <c r="AO31" s="4"/>
      <c r="AP31" s="4"/>
      <c r="AQ31" s="4" t="s">
        <v>872</v>
      </c>
      <c r="AR31" s="4"/>
      <c r="AS31" s="4"/>
      <c r="AT31" s="40"/>
      <c r="AU31" s="4"/>
      <c r="AV31" s="4"/>
      <c r="AW31" s="4">
        <v>3</v>
      </c>
      <c r="AX31" s="4" t="s">
        <v>54</v>
      </c>
      <c r="AY31" s="4" t="s">
        <v>54</v>
      </c>
      <c r="AZ31" s="4" t="str">
        <f t="shared" si="0"/>
        <v>あな</v>
      </c>
      <c r="BA31" s="4" t="str">
        <f t="shared" si="1"/>
        <v/>
      </c>
      <c r="BB31" s="4" t="str">
        <f t="shared" si="2"/>
        <v/>
      </c>
      <c r="BC31" s="4"/>
      <c r="BD31" s="4" t="str">
        <f t="shared" si="3"/>
        <v>あなたが呪文を唱えたとき、あなたは2点のライフを得て、対戦相手は2点のダメージを受ける。</v>
      </c>
      <c r="BE31" s="33" t="str">
        <f>IF(AK31="","",VLOOKUP(AK31,BH:BJ,3,FALSE))</f>
        <v>When you cast a spell, you gain 2 life and your opponent takes 2 damage.</v>
      </c>
      <c r="BF31" s="12" t="s">
        <v>0</v>
      </c>
      <c r="BG31" s="3">
        <v>30</v>
      </c>
      <c r="BH31" s="3" t="s">
        <v>110</v>
      </c>
      <c r="BI31" s="3" t="s">
        <v>39</v>
      </c>
      <c r="BJ31" s="3" t="s">
        <v>245</v>
      </c>
    </row>
    <row r="32" spans="1:62">
      <c r="A32" s="3" t="str">
        <f t="shared" si="4"/>
        <v>*砦のマストドン/Bastion Mastodon</v>
      </c>
      <c r="B32" s="3" t="s">
        <v>0</v>
      </c>
      <c r="C32" s="3" t="str">
        <f>"*"&amp;R32&amp;"/"&amp;T32</f>
        <v>*砦のマストドン/Bastion Mastodon</v>
      </c>
      <c r="Q32" s="12" t="s">
        <v>9</v>
      </c>
      <c r="R32" s="13" t="str">
        <f>INDEX(AJ:AJ,W31+1)</f>
        <v>砦のマストドン</v>
      </c>
      <c r="S32" s="14" t="s">
        <v>10</v>
      </c>
      <c r="T32" s="13" t="str">
        <f>INDEX(AK:AK,W31+1)</f>
        <v>Bastion Mastodon</v>
      </c>
      <c r="U32" s="14"/>
      <c r="V32" s="15"/>
      <c r="W32" s="16"/>
      <c r="X32" s="12"/>
      <c r="Y32" s="31"/>
      <c r="Z32" s="31"/>
      <c r="AA32" s="32"/>
      <c r="AE32" s="27">
        <v>31</v>
      </c>
      <c r="AF32" s="28" t="s">
        <v>73</v>
      </c>
      <c r="AG32" s="4" t="s">
        <v>56</v>
      </c>
      <c r="AH32" s="4"/>
      <c r="AI32" s="4">
        <v>3</v>
      </c>
      <c r="AJ32" s="4" t="s">
        <v>873</v>
      </c>
      <c r="AK32" s="4" t="s">
        <v>269</v>
      </c>
      <c r="AL32" s="4" t="s">
        <v>182</v>
      </c>
      <c r="AM32" s="4"/>
      <c r="AN32" s="4"/>
      <c r="AO32" s="4"/>
      <c r="AP32" s="4"/>
      <c r="AQ32" s="4" t="s">
        <v>874</v>
      </c>
      <c r="AR32" s="4" t="s">
        <v>875</v>
      </c>
      <c r="AS32" s="4"/>
      <c r="AT32" s="40"/>
      <c r="AU32" s="4"/>
      <c r="AV32" s="4"/>
      <c r="AW32" s="4">
        <v>3</v>
      </c>
      <c r="AX32" s="4" t="s">
        <v>54</v>
      </c>
      <c r="AY32" s="4" t="s">
        <v>54</v>
      </c>
      <c r="AZ32" s="4" t="str">
        <f t="shared" si="0"/>
        <v>この</v>
      </c>
      <c r="BA32" s="4" t="str">
        <f t="shared" si="1"/>
        <v/>
      </c>
      <c r="BB32" s="4" t="str">
        <f t="shared" si="2"/>
        <v/>
      </c>
      <c r="BC32" s="4"/>
      <c r="BD32" s="4" t="str">
        <f t="shared" si="3"/>
        <v>このサポートがボードに出たとき、エネルギー化2を行う。&amp;br;超過1：あなたの次のターン開始時にまで、対戦相手がコントロールする最初のクリーチャーを無効化する。</v>
      </c>
      <c r="BE32" s="33" t="str">
        <f>IF(AK32="","",VLOOKUP(AK32,BH:BJ,3,FALSE))</f>
        <v>When this Support enters the board, Energize 2.&amp;br;Overload 1: The first creature your opponent controls is Disabled until the beginning of your next turn.</v>
      </c>
      <c r="BF32" s="12" t="s">
        <v>0</v>
      </c>
      <c r="BG32" s="3">
        <v>31</v>
      </c>
      <c r="BH32" s="3" t="s">
        <v>246</v>
      </c>
      <c r="BI32" s="3" t="s">
        <v>39</v>
      </c>
      <c r="BJ32" s="3" t="s">
        <v>247</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無色</v>
      </c>
      <c r="S33" s="18" t="s">
        <v>7</v>
      </c>
      <c r="T33" s="13" t="str">
        <f>INDEX(AG:AG,W31+1)</f>
        <v>コモン</v>
      </c>
      <c r="U33" s="18" t="s">
        <v>8</v>
      </c>
      <c r="V33" s="13">
        <f>INDEX(AI:AI,W31+1)</f>
        <v>4</v>
      </c>
      <c r="W33" s="19"/>
      <c r="X33" s="13" t="str">
        <f>INDEX(AQ:AQ,W31+1)</f>
        <v>あなたが3個以上の白ジェムをマッチさせたとき、あなたの次のターン開始時まで、このクリーチャーは警戒を得る。</v>
      </c>
      <c r="Y33" s="31"/>
      <c r="Z33" s="31"/>
      <c r="AA33" s="32"/>
      <c r="AE33" s="27">
        <v>32</v>
      </c>
      <c r="AF33" s="28" t="s">
        <v>73</v>
      </c>
      <c r="AG33" s="4" t="s">
        <v>56</v>
      </c>
      <c r="AH33" s="4"/>
      <c r="AI33" s="4">
        <v>13</v>
      </c>
      <c r="AJ33" s="4" t="s">
        <v>876</v>
      </c>
      <c r="AK33" s="4" t="s">
        <v>414</v>
      </c>
      <c r="AL33" s="4" t="s">
        <v>182</v>
      </c>
      <c r="AM33" s="4"/>
      <c r="AN33" s="4"/>
      <c r="AO33" s="4"/>
      <c r="AP33" s="4"/>
      <c r="AQ33" s="4" t="s">
        <v>877</v>
      </c>
      <c r="AR33" s="4"/>
      <c r="AS33" s="4"/>
      <c r="AT33" s="40"/>
      <c r="AU33" s="4"/>
      <c r="AV33" s="4"/>
      <c r="AW33" s="4">
        <v>5</v>
      </c>
      <c r="AX33" s="4" t="s">
        <v>54</v>
      </c>
      <c r="AY33" s="4" t="s">
        <v>54</v>
      </c>
      <c r="AZ33" s="4" t="str">
        <f t="shared" si="0"/>
        <v>あな</v>
      </c>
      <c r="BA33" s="4" t="str">
        <f t="shared" si="1"/>
        <v/>
      </c>
      <c r="BB33" s="4" t="str">
        <f t="shared" si="2"/>
        <v/>
      </c>
      <c r="BC33" s="4"/>
      <c r="BD33" s="4" t="str">
        <f t="shared" si="3"/>
        <v>あなたがカードを唱えたとき、あなたのライブラリーから同じタイプを持つ次のカードを取ってくる。このサポートは1シールドを失う。この効果で他のパンハモニコンを取ってくることはできない。</v>
      </c>
      <c r="BE33" s="33" t="str">
        <f>IF(AK33="","",VLOOKUP(AK33,BH:BJ,3,FALSE))</f>
        <v>When you cast a card, Fetch the next card of the same type from your library and this support loses 1 shield.</v>
      </c>
      <c r="BF33" s="12" t="s">
        <v>0</v>
      </c>
      <c r="BG33" s="3">
        <v>32</v>
      </c>
      <c r="BH33" s="3" t="s">
        <v>218</v>
      </c>
      <c r="BI33" s="3" t="s">
        <v>39</v>
      </c>
      <c r="BJ33" s="3" t="s">
        <v>248</v>
      </c>
    </row>
    <row r="34" spans="1:62">
      <c r="A34" s="3" t="str">
        <f t="shared" si="4"/>
        <v>|色|無色|レアリティ|コモン|マナコスト|4|</v>
      </c>
      <c r="B34" s="3" t="s">
        <v>0</v>
      </c>
      <c r="C34" s="3" t="s">
        <v>83</v>
      </c>
      <c r="D34" s="7" t="s">
        <v>6</v>
      </c>
      <c r="E34" s="3" t="s">
        <v>83</v>
      </c>
      <c r="F34" s="3" t="str">
        <f>IF(R33=0,"",R33)</f>
        <v>無色</v>
      </c>
      <c r="G34" s="3" t="s">
        <v>83</v>
      </c>
      <c r="H34" s="7" t="s">
        <v>92</v>
      </c>
      <c r="I34" s="3" t="s">
        <v>83</v>
      </c>
      <c r="J34" s="3" t="str">
        <f>IF(T33=0,"",T33)</f>
        <v>コモン</v>
      </c>
      <c r="K34" s="3" t="s">
        <v>83</v>
      </c>
      <c r="L34" s="7" t="s">
        <v>93</v>
      </c>
      <c r="M34" s="3" t="s">
        <v>83</v>
      </c>
      <c r="N34" s="3">
        <f>IF(V33=0,"",V33)</f>
        <v>4</v>
      </c>
      <c r="O34" s="3" t="s">
        <v>83</v>
      </c>
      <c r="Q34" s="12" t="s">
        <v>11</v>
      </c>
      <c r="R34" s="13" t="str">
        <f>INDEX(AL:AL,W31+1)</f>
        <v>クリーチャー</v>
      </c>
      <c r="S34" s="18" t="s">
        <v>94</v>
      </c>
      <c r="T34" s="13" t="str">
        <f>INDEX(AN:AN,W31+1)</f>
        <v>象</v>
      </c>
      <c r="U34" s="13">
        <f>INDEX(AO:AO,W31+1)</f>
        <v>0</v>
      </c>
      <c r="V34" s="13">
        <f>INDEX(AP:AP,W31+1)</f>
        <v>0</v>
      </c>
      <c r="W34" s="19"/>
      <c r="X34" s="13" t="str">
        <f>INDEX(AZ:AZ,W31+1)</f>
        <v>あな</v>
      </c>
      <c r="Y34" s="13" t="str">
        <f>INDEX(BA:BA,W31+1)</f>
        <v/>
      </c>
      <c r="Z34" s="13" t="str">
        <f>INDEX(BB:BB,W31+1)</f>
        <v/>
      </c>
      <c r="AA34" s="13">
        <f>INDEX(BC:BC,W31+1)</f>
        <v>0</v>
      </c>
      <c r="AE34" s="27">
        <v>33</v>
      </c>
      <c r="AF34" s="28" t="s">
        <v>73</v>
      </c>
      <c r="AG34" s="4" t="s">
        <v>57</v>
      </c>
      <c r="AH34" s="4"/>
      <c r="AI34" s="4">
        <v>14</v>
      </c>
      <c r="AJ34" s="4" t="s">
        <v>878</v>
      </c>
      <c r="AK34" s="4" t="s">
        <v>384</v>
      </c>
      <c r="AL34" s="4" t="s">
        <v>34</v>
      </c>
      <c r="AM34" s="4"/>
      <c r="AN34" s="4" t="s">
        <v>234</v>
      </c>
      <c r="AO34" s="4"/>
      <c r="AP34" s="4"/>
      <c r="AQ34" s="4" t="s">
        <v>79</v>
      </c>
      <c r="AR34" s="4" t="s">
        <v>879</v>
      </c>
      <c r="AS34" s="4" t="s">
        <v>880</v>
      </c>
      <c r="AT34" s="40">
        <v>43081</v>
      </c>
      <c r="AU34" s="4"/>
      <c r="AV34" s="4"/>
      <c r="AW34" s="4"/>
      <c r="AX34" s="4">
        <v>12</v>
      </c>
      <c r="AY34" s="4">
        <v>12</v>
      </c>
      <c r="AZ34" s="4" t="str">
        <f t="shared" si="0"/>
        <v>ディ</v>
      </c>
      <c r="BA34" s="4" t="str">
        <f t="shared" si="1"/>
        <v/>
      </c>
      <c r="BB34" s="4" t="str">
        <f t="shared" si="2"/>
        <v/>
      </c>
      <c r="BC34" s="4"/>
      <c r="BD34" s="4" t="str">
        <f t="shared" si="3"/>
        <v>ディフェンダー&amp;br;あなたがコントロールするサポートがボードに出たとき、このクリーチャーは1マナを得る。&amp;br;このクリーチャーが死亡したとき、あなたがサポートを2個以上コントロールしている場合、あなたがコントロールするサポートを2個破壊し、このクリーチャーをあなたの手札に戻す。</v>
      </c>
      <c r="BE34" s="33" t="str">
        <f>IF(AK34="","",VLOOKUP(AK34,BH:BJ,3,FALSE))</f>
        <v>When a support you control enters the board, this creature gains 1 mana.&amp;br;When this creature dies, if you control 2 or more supports, 2 supports you control are Destroyed and this creature is Returned to your hand.</v>
      </c>
      <c r="BF34" s="12" t="s">
        <v>0</v>
      </c>
      <c r="BG34" s="3">
        <v>33</v>
      </c>
      <c r="BH34" s="3" t="s">
        <v>233</v>
      </c>
      <c r="BI34" s="3" t="s">
        <v>39</v>
      </c>
      <c r="BJ34" s="3" t="s">
        <v>249</v>
      </c>
    </row>
    <row r="35" spans="1:62">
      <c r="A35" s="3" t="str">
        <f t="shared" si="4"/>
        <v>|種別|クリーチャー|サブタイプ|象|||</v>
      </c>
      <c r="B35" s="3" t="s">
        <v>0</v>
      </c>
      <c r="C35" s="3" t="s">
        <v>83</v>
      </c>
      <c r="D35" s="7" t="s">
        <v>11</v>
      </c>
      <c r="E35" s="3" t="s">
        <v>83</v>
      </c>
      <c r="F35" s="3" t="str">
        <f>IF(R34=0,"",R34)</f>
        <v>クリーチャー</v>
      </c>
      <c r="G35" s="3" t="s">
        <v>83</v>
      </c>
      <c r="H35" s="7" t="s">
        <v>104</v>
      </c>
      <c r="I35" s="3" t="s">
        <v>83</v>
      </c>
      <c r="J35" s="3" t="str">
        <f>IF(T34=0,"",T34)</f>
        <v>象</v>
      </c>
      <c r="K35" s="3" t="s">
        <v>83</v>
      </c>
      <c r="L35" s="3" t="str">
        <f>IF(U34=0,"",U34)</f>
        <v/>
      </c>
      <c r="M35" s="3" t="s">
        <v>83</v>
      </c>
      <c r="N35" s="3" t="str">
        <f>IF(V34=0,"",V34)</f>
        <v/>
      </c>
      <c r="O35" s="3" t="s">
        <v>83</v>
      </c>
      <c r="Q35" s="12" t="s">
        <v>105</v>
      </c>
      <c r="R35" s="13" t="str">
        <f>INDEX(BD:BD,W31+1)</f>
        <v>あなたが3個以上の白ジェムをマッチさせたとき、あなたの次のターン開始時まで、このクリーチャーは警戒を得る。</v>
      </c>
      <c r="S35" s="14"/>
      <c r="T35" s="14"/>
      <c r="U35" s="14"/>
      <c r="V35" s="15"/>
      <c r="W35" s="19"/>
      <c r="X35" s="11"/>
      <c r="Y35" s="11"/>
      <c r="Z35" s="11"/>
      <c r="AA35" s="33"/>
      <c r="AE35" s="27">
        <v>34</v>
      </c>
      <c r="AF35" s="28" t="s">
        <v>73</v>
      </c>
      <c r="AG35" s="4" t="s">
        <v>57</v>
      </c>
      <c r="AH35" s="4"/>
      <c r="AI35" s="4">
        <v>25</v>
      </c>
      <c r="AJ35" s="4" t="s">
        <v>881</v>
      </c>
      <c r="AK35" s="4" t="s">
        <v>462</v>
      </c>
      <c r="AL35" s="4" t="s">
        <v>34</v>
      </c>
      <c r="AM35" s="4"/>
      <c r="AN35" s="4" t="s">
        <v>808</v>
      </c>
      <c r="AO35" s="4"/>
      <c r="AP35" s="4"/>
      <c r="AQ35" s="4" t="s">
        <v>50</v>
      </c>
      <c r="AR35" s="4" t="s">
        <v>882</v>
      </c>
      <c r="AS35" s="4" t="s">
        <v>870</v>
      </c>
      <c r="AT35" s="40">
        <v>43081</v>
      </c>
      <c r="AU35" s="4"/>
      <c r="AV35" s="4"/>
      <c r="AW35" s="4"/>
      <c r="AX35" s="4">
        <v>12</v>
      </c>
      <c r="AY35" s="4">
        <v>12</v>
      </c>
      <c r="AZ35" s="4" t="str">
        <f t="shared" si="0"/>
        <v>飛行</v>
      </c>
      <c r="BA35" s="4" t="str">
        <f t="shared" si="1"/>
        <v/>
      </c>
      <c r="BB35" s="4" t="str">
        <f t="shared" si="2"/>
        <v/>
      </c>
      <c r="BC35" s="4"/>
      <c r="BD35" s="4" t="str">
        <f t="shared" si="3"/>
        <v>飛行&amp;br;このクリーチャーが戦場に出たとき、対戦相手と、対戦相手がコントロールする各クリーチャーは5点のダメージを受ける。&amp;br;搭乗3</v>
      </c>
      <c r="BE35" s="33" t="str">
        <f>IF(AK35="","",VLOOKUP(AK35,BH:BJ,3,FALSE))</f>
        <v>When this creature enters the battlefield, your opponent and each creature your opponent controls takes 5 damage.&amp;br;Crew 3.</v>
      </c>
      <c r="BF35" s="12" t="s">
        <v>0</v>
      </c>
      <c r="BG35" s="3">
        <v>34</v>
      </c>
      <c r="BH35" s="3" t="s">
        <v>250</v>
      </c>
      <c r="BI35" s="3" t="s">
        <v>39</v>
      </c>
      <c r="BJ35" s="3" t="s">
        <v>251</v>
      </c>
    </row>
    <row r="36" spans="1:62">
      <c r="A36" s="3" t="str">
        <f t="shared" si="4"/>
        <v>|テキスト|&gt;|&gt;|&gt;|&gt;|あなたが3個以上の白ジェムをマッチさせたとき、あなたの次のターン開始時まで、このクリーチャーは警戒を得る。|</v>
      </c>
      <c r="B36" s="3" t="s">
        <v>0</v>
      </c>
      <c r="C36" s="3" t="s">
        <v>83</v>
      </c>
      <c r="D36" s="7" t="s">
        <v>105</v>
      </c>
      <c r="E36" s="3" t="s">
        <v>83</v>
      </c>
      <c r="F36" s="7" t="s">
        <v>115</v>
      </c>
      <c r="G36" s="3" t="s">
        <v>83</v>
      </c>
      <c r="H36" s="7" t="s">
        <v>115</v>
      </c>
      <c r="I36" s="3" t="s">
        <v>83</v>
      </c>
      <c r="J36" s="7" t="s">
        <v>115</v>
      </c>
      <c r="K36" s="3" t="s">
        <v>83</v>
      </c>
      <c r="L36" s="7" t="s">
        <v>115</v>
      </c>
      <c r="M36" s="3" t="s">
        <v>83</v>
      </c>
      <c r="N36" s="3" t="str">
        <f>IF(R35=0,"",R35)</f>
        <v>あなたが3個以上の白ジェムをマッチさせたとき、あなたの次のターン開始時まで、このクリーチャーは警戒を得る。</v>
      </c>
      <c r="O36" s="3" t="s">
        <v>83</v>
      </c>
      <c r="Q36" s="17" t="s">
        <v>27</v>
      </c>
      <c r="R36" s="13" t="str">
        <f>INDEX(BE:BE,W31+1)</f>
        <v>When you match 3 or more white gems, this creature gains Vigilance until the beginning of your next turn.</v>
      </c>
      <c r="S36" s="12" t="s">
        <v>116</v>
      </c>
      <c r="T36" s="13" t="str">
        <f>IF(X36="","",X36&amp;IF(Y36="",""," "&amp;Y36)&amp;IF(Z36="",""," "&amp;Z36)&amp;IF(AA36="",""," "&amp;AA36))</f>
        <v/>
      </c>
      <c r="U36" s="14"/>
      <c r="V36" s="15"/>
      <c r="W36" s="19" t="s">
        <v>116</v>
      </c>
      <c r="X36" s="12" t="str">
        <f t="shared" ref="X36:AA36" si="10">IF(ISERROR(IF(LEN(X35)&gt;1,X35,VLOOKUP(X34,$AC:$AD,2,FALSE))),"",IF(LEN(X35)&gt;1,X35,VLOOKUP(X34,$AC:$AD,2,FALSE)))</f>
        <v/>
      </c>
      <c r="Y36" s="12" t="str">
        <f t="shared" si="10"/>
        <v/>
      </c>
      <c r="Z36" s="12" t="str">
        <f t="shared" si="10"/>
        <v/>
      </c>
      <c r="AA36" s="12" t="str">
        <f t="shared" si="10"/>
        <v> </v>
      </c>
      <c r="AE36" s="27">
        <v>35</v>
      </c>
      <c r="AF36" s="28" t="s">
        <v>73</v>
      </c>
      <c r="AG36" s="4" t="s">
        <v>57</v>
      </c>
      <c r="AH36" s="4"/>
      <c r="AI36" s="4">
        <v>16</v>
      </c>
      <c r="AJ36" s="4" t="s">
        <v>883</v>
      </c>
      <c r="AK36" s="4" t="s">
        <v>149</v>
      </c>
      <c r="AL36" s="4" t="s">
        <v>182</v>
      </c>
      <c r="AM36" s="4"/>
      <c r="AN36" s="4"/>
      <c r="AO36" s="4"/>
      <c r="AP36" s="4"/>
      <c r="AQ36" s="4" t="s">
        <v>884</v>
      </c>
      <c r="AR36" s="4" t="s">
        <v>885</v>
      </c>
      <c r="AS36" s="4"/>
      <c r="AT36" s="40"/>
      <c r="AU36" s="4"/>
      <c r="AV36" s="4"/>
      <c r="AW36" s="4">
        <v>3</v>
      </c>
      <c r="AX36" s="4" t="s">
        <v>54</v>
      </c>
      <c r="AY36" s="4" t="s">
        <v>54</v>
      </c>
      <c r="AZ36" s="4" t="str">
        <f t="shared" si="0"/>
        <v>あな</v>
      </c>
      <c r="BA36" s="4" t="str">
        <f t="shared" si="1"/>
        <v/>
      </c>
      <c r="BB36" s="4" t="str">
        <f t="shared" si="2"/>
        <v/>
      </c>
      <c r="BC36" s="4"/>
      <c r="BD36" s="4" t="str">
        <f t="shared" si="3"/>
        <v>あなたがコントロールするクリーチャーが死亡するか、あなたがコントロールするサポートが破壊されるか、あなたが呪文を唱えたとき、エネルギー化1を行う。&amp;br;超過2：あなたのライブラリーの最初のカードを取ってくる。それはいっぱいのマナを得る。</v>
      </c>
      <c r="BE36" s="33" t="str">
        <f>IF(AK36="","",VLOOKUP(AK36,BH:BJ,3,FALSE))</f>
        <v>When a creature you control dies or a support you control is Destroyed or you cast a spell, Energize 1.&amp;br;Overload 2: Fetch the first card in your library and it gains full mana.</v>
      </c>
      <c r="BF36" s="12" t="s">
        <v>0</v>
      </c>
      <c r="BG36" s="3">
        <v>35</v>
      </c>
      <c r="BH36" s="3" t="s">
        <v>252</v>
      </c>
      <c r="BI36" s="3" t="s">
        <v>39</v>
      </c>
      <c r="BJ36" s="3" t="s">
        <v>253</v>
      </c>
    </row>
    <row r="37" spans="1:62">
      <c r="A37" s="3" t="str">
        <f t="shared" si="4"/>
        <v>|英テキスト|&gt;|&gt;|&gt;|&gt;|When you match 3 or more white gems, this creature gains Vigilance until the beginning of your next turn.|</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When you match 3 or more white gems, this creature gains Vigilance until the beginning of your next turn.</v>
      </c>
      <c r="O37" s="3" t="s">
        <v>83</v>
      </c>
      <c r="Q37" s="12" t="s">
        <v>18</v>
      </c>
      <c r="R37" s="13" t="str">
        <f>IF(INDEX(AX:AX,W31+1)="",0,INDEX(AX:AX,W31+1)&amp;"/"&amp;INDEX(AY:AY,W31+1))</f>
        <v>1/2</v>
      </c>
      <c r="S37" s="14"/>
      <c r="T37" s="14"/>
      <c r="U37" s="14"/>
      <c r="V37" s="15"/>
      <c r="W37" s="19"/>
      <c r="X37" s="12"/>
      <c r="Y37" s="31"/>
      <c r="Z37" s="31"/>
      <c r="AA37" s="32"/>
      <c r="AE37" s="27">
        <v>36</v>
      </c>
      <c r="AF37" s="28" t="s">
        <v>73</v>
      </c>
      <c r="AG37" s="4" t="s">
        <v>57</v>
      </c>
      <c r="AH37" s="4"/>
      <c r="AI37" s="4">
        <v>8</v>
      </c>
      <c r="AJ37" s="4" t="s">
        <v>886</v>
      </c>
      <c r="AK37" s="4" t="s">
        <v>289</v>
      </c>
      <c r="AL37" s="4" t="s">
        <v>182</v>
      </c>
      <c r="AM37" s="4"/>
      <c r="AN37" s="4"/>
      <c r="AO37" s="4"/>
      <c r="AP37" s="4"/>
      <c r="AQ37" s="4" t="s">
        <v>887</v>
      </c>
      <c r="AR37" s="4" t="s">
        <v>888</v>
      </c>
      <c r="AS37" s="4"/>
      <c r="AT37" s="40"/>
      <c r="AU37" s="4"/>
      <c r="AV37" s="4"/>
      <c r="AW37" s="4">
        <v>3</v>
      </c>
      <c r="AX37" s="4" t="s">
        <v>54</v>
      </c>
      <c r="AY37" s="4" t="s">
        <v>54</v>
      </c>
      <c r="AZ37" s="4" t="str">
        <f t="shared" si="0"/>
        <v>あな</v>
      </c>
      <c r="BA37" s="4" t="str">
        <f t="shared" si="1"/>
        <v/>
      </c>
      <c r="BB37" s="4" t="str">
        <f t="shared" si="2"/>
        <v/>
      </c>
      <c r="BC37" s="4"/>
      <c r="BD37" s="4" t="str">
        <f t="shared" si="3"/>
        <v>あなたが呪文かサポートかクリーチャーを唱えたとき、エネルギー化2を行う。&amp;br;超過1：対戦相手は5点のダメージを受ける。</v>
      </c>
      <c r="BE37" s="33" t="str">
        <f>IF(AK37="","",VLOOKUP(AK37,BH:BJ,3,FALSE))</f>
        <v>When you cast a Spell, Support or Creature, Energize 2.&amp;br;Overload 1: Your opponent takes 5 damage.</v>
      </c>
      <c r="BF37" s="12" t="s">
        <v>0</v>
      </c>
      <c r="BG37" s="3">
        <v>36</v>
      </c>
      <c r="BH37" s="3" t="s">
        <v>254</v>
      </c>
      <c r="BI37" s="3" t="s">
        <v>39</v>
      </c>
      <c r="BJ37" s="3" t="s">
        <v>255</v>
      </c>
    </row>
    <row r="38" spans="1:62">
      <c r="A38" s="3" t="str">
        <f t="shared" si="4"/>
        <v>|PT|&gt;|1/2|シールド数|&gt;||</v>
      </c>
      <c r="B38" s="3" t="s">
        <v>0</v>
      </c>
      <c r="C38" s="3" t="s">
        <v>83</v>
      </c>
      <c r="D38" s="3" t="s">
        <v>18</v>
      </c>
      <c r="E38" s="3" t="s">
        <v>83</v>
      </c>
      <c r="F38" s="3" t="s">
        <v>115</v>
      </c>
      <c r="G38" s="3" t="s">
        <v>83</v>
      </c>
      <c r="H38" s="3" t="str">
        <f>IF(R37=0,"",R37)</f>
        <v>1/2</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AF37</f>
        <v>無色</v>
      </c>
      <c r="AG38" s="4"/>
      <c r="AH38" s="4"/>
      <c r="AI38" s="4"/>
      <c r="AJ38" s="4"/>
      <c r="AK38" s="4"/>
      <c r="AL38" s="4"/>
      <c r="AM38" s="4"/>
      <c r="AN38" s="4"/>
      <c r="AO38" s="4"/>
      <c r="AP38" s="4"/>
      <c r="AQ38" s="4"/>
      <c r="AR38" s="4"/>
      <c r="AS38" s="4"/>
      <c r="AT38" s="40"/>
      <c r="AU38" s="4"/>
      <c r="AV38" s="4"/>
      <c r="AW38" s="4"/>
      <c r="AX38" s="4" t="str">
        <f>IF(AT38&gt;1,MONTH(AT38),"")</f>
        <v/>
      </c>
      <c r="AY38" s="4" t="str">
        <f>IF(AT38&gt;1,DAY(AT38),"")</f>
        <v/>
      </c>
      <c r="AZ38" s="4" t="str">
        <f t="shared" si="0"/>
        <v/>
      </c>
      <c r="BA38" s="4" t="str">
        <f t="shared" si="1"/>
        <v/>
      </c>
      <c r="BB38" s="4" t="str">
        <f t="shared" si="2"/>
        <v/>
      </c>
      <c r="BC38" s="4"/>
      <c r="BD38" s="4" t="str">
        <f t="shared" si="3"/>
        <v/>
      </c>
      <c r="BE38" s="33" t="str">
        <f>IF(AK38="","",VLOOKUP(AK38,BH:BJ,3,FALSE))</f>
        <v/>
      </c>
      <c r="BF38" s="12" t="s">
        <v>0</v>
      </c>
      <c r="BG38" s="3">
        <v>37</v>
      </c>
      <c r="BH38" s="3" t="s">
        <v>256</v>
      </c>
      <c r="BI38" s="3" t="s">
        <v>39</v>
      </c>
      <c r="BJ38" s="3" t="s">
        <v>257</v>
      </c>
    </row>
    <row r="39" spans="1:62">
      <c r="A39" s="3" t="str">
        <f t="shared" si="4"/>
        <v>&amp;br;&amp;br;</v>
      </c>
      <c r="B39" s="3" t="s">
        <v>0</v>
      </c>
      <c r="C39" s="3" t="s">
        <v>142</v>
      </c>
      <c r="R39" s="3"/>
      <c r="S39" s="3"/>
      <c r="T39" s="3"/>
      <c r="U39" s="3"/>
      <c r="V39" s="3"/>
      <c r="AE39" s="27">
        <v>38</v>
      </c>
      <c r="AF39" s="28" t="str">
        <f>AF38</f>
        <v>無色</v>
      </c>
      <c r="AG39" s="4"/>
      <c r="AH39" s="4"/>
      <c r="AI39" s="4"/>
      <c r="AJ39" s="4"/>
      <c r="AK39" s="4"/>
      <c r="AL39" s="4"/>
      <c r="AM39" s="4"/>
      <c r="AN39" s="4"/>
      <c r="AO39" s="4"/>
      <c r="AP39" s="4"/>
      <c r="AQ39" s="4"/>
      <c r="AR39" s="4"/>
      <c r="AS39" s="4"/>
      <c r="AT39" s="40"/>
      <c r="AU39" s="4"/>
      <c r="AV39" s="4"/>
      <c r="AW39" s="4"/>
      <c r="AX39" s="4" t="str">
        <f>IF(AT39&gt;1,MONTH(AT39),"")</f>
        <v/>
      </c>
      <c r="AY39" s="4" t="str">
        <f>IF(AT39&gt;1,DAY(AT39),"")</f>
        <v/>
      </c>
      <c r="AZ39" s="4" t="str">
        <f t="shared" si="0"/>
        <v/>
      </c>
      <c r="BA39" s="4" t="str">
        <f t="shared" si="1"/>
        <v/>
      </c>
      <c r="BB39" s="4" t="str">
        <f t="shared" si="2"/>
        <v/>
      </c>
      <c r="BC39" s="4"/>
      <c r="BD39" s="4" t="str">
        <f t="shared" si="3"/>
        <v/>
      </c>
      <c r="BE39" s="33" t="str">
        <f>IF(AK39="","",VLOOKUP(AK39,BH:BJ,3,FALSE))</f>
        <v/>
      </c>
      <c r="BF39" s="12" t="s">
        <v>0</v>
      </c>
      <c r="BG39" s="3">
        <v>38</v>
      </c>
      <c r="BH39" s="3" t="s">
        <v>147</v>
      </c>
      <c r="BI39" s="3" t="s">
        <v>39</v>
      </c>
      <c r="BJ39" s="3" t="s">
        <v>258</v>
      </c>
    </row>
    <row r="40" spans="1:62">
      <c r="A40" s="3" t="str">
        <f t="shared" si="4"/>
        <v>#back(text=戻る,left)</v>
      </c>
      <c r="B40" s="3" t="s">
        <v>0</v>
      </c>
      <c r="C40" s="3" t="s">
        <v>151</v>
      </c>
      <c r="R40" s="3"/>
      <c r="S40" s="3"/>
      <c r="T40" s="3"/>
      <c r="U40" s="3"/>
      <c r="V40" s="3"/>
      <c r="AE40" s="27">
        <v>39</v>
      </c>
      <c r="AF40" s="28" t="str">
        <f>AF39</f>
        <v>無色</v>
      </c>
      <c r="AG40" s="4"/>
      <c r="AH40" s="4"/>
      <c r="AI40" s="4"/>
      <c r="AJ40" s="4"/>
      <c r="AK40" s="4"/>
      <c r="AL40" s="4"/>
      <c r="AM40" s="4"/>
      <c r="AN40" s="4"/>
      <c r="AO40" s="4"/>
      <c r="AP40" s="4"/>
      <c r="AQ40" s="4"/>
      <c r="AR40" s="4"/>
      <c r="AS40" s="4"/>
      <c r="AT40" s="40"/>
      <c r="AU40" s="4"/>
      <c r="AV40" s="4"/>
      <c r="AW40" s="4"/>
      <c r="AX40" s="4" t="str">
        <f>IF(AT40&gt;1,MONTH(AT40),"")</f>
        <v/>
      </c>
      <c r="AY40" s="4" t="str">
        <f>IF(AT40&gt;1,DAY(AT40),"")</f>
        <v/>
      </c>
      <c r="AZ40" s="4" t="str">
        <f t="shared" si="0"/>
        <v/>
      </c>
      <c r="BA40" s="4" t="str">
        <f t="shared" si="1"/>
        <v/>
      </c>
      <c r="BB40" s="4" t="str">
        <f t="shared" si="2"/>
        <v/>
      </c>
      <c r="BC40" s="4"/>
      <c r="BD40" s="4" t="str">
        <f t="shared" si="3"/>
        <v/>
      </c>
      <c r="BE40" s="33" t="str">
        <f>IF(AK40="","",VLOOKUP(AK40,BH:BJ,3,FALSE))</f>
        <v/>
      </c>
      <c r="BF40" s="12" t="s">
        <v>0</v>
      </c>
      <c r="BG40" s="3">
        <v>39</v>
      </c>
      <c r="BH40" s="3" t="s">
        <v>259</v>
      </c>
      <c r="BI40" s="3" t="s">
        <v>39</v>
      </c>
      <c r="BJ40" s="3" t="s">
        <v>54</v>
      </c>
    </row>
    <row r="41" spans="1:62">
      <c r="A41" s="3" t="str">
        <f t="shared" si="4"/>
        <v>&amp;br;</v>
      </c>
      <c r="B41" s="3" t="s">
        <v>0</v>
      </c>
      <c r="C41" s="3" t="s">
        <v>161</v>
      </c>
      <c r="R41" s="3"/>
      <c r="S41" s="3"/>
      <c r="T41" s="3"/>
      <c r="U41" s="3"/>
      <c r="V41" s="3"/>
      <c r="AE41" s="27">
        <v>40</v>
      </c>
      <c r="AF41" s="28" t="str">
        <f>AF40</f>
        <v>無色</v>
      </c>
      <c r="AG41" s="4"/>
      <c r="AH41" s="4"/>
      <c r="AI41" s="4"/>
      <c r="AJ41" s="4"/>
      <c r="AK41" s="4"/>
      <c r="AL41" s="4"/>
      <c r="AM41" s="4"/>
      <c r="AN41" s="4"/>
      <c r="AO41" s="4"/>
      <c r="AP41" s="4"/>
      <c r="AQ41" s="4"/>
      <c r="AR41" s="4"/>
      <c r="AS41" s="4"/>
      <c r="AT41" s="40"/>
      <c r="AU41" s="4"/>
      <c r="AV41" s="4"/>
      <c r="AW41" s="4"/>
      <c r="AX41" s="4" t="str">
        <f>IF(AT41&gt;1,MONTH(AT41),"")</f>
        <v/>
      </c>
      <c r="AY41" s="4" t="str">
        <f>IF(AT41&gt;1,DAY(AT41),"")</f>
        <v/>
      </c>
      <c r="AZ41" s="4" t="str">
        <f t="shared" si="0"/>
        <v/>
      </c>
      <c r="BA41" s="4" t="str">
        <f t="shared" si="1"/>
        <v/>
      </c>
      <c r="BB41" s="4" t="str">
        <f t="shared" si="2"/>
        <v/>
      </c>
      <c r="BC41" s="4"/>
      <c r="BD41" s="4" t="str">
        <f t="shared" si="3"/>
        <v/>
      </c>
      <c r="BE41" s="33" t="str">
        <f>IF(AK41="","",VLOOKUP(AK41,BH:BJ,3,FALSE))</f>
        <v/>
      </c>
      <c r="BF41" s="12" t="s">
        <v>0</v>
      </c>
      <c r="BG41" s="3">
        <v>40</v>
      </c>
      <c r="BH41" s="3" t="s">
        <v>181</v>
      </c>
      <c r="BI41" s="3" t="s">
        <v>39</v>
      </c>
      <c r="BJ41" s="3" t="s">
        <v>260</v>
      </c>
    </row>
    <row r="42" spans="1:62">
      <c r="A42" s="3" t="str">
        <f t="shared" si="4"/>
        <v>#comment(above,nsize=[15],size=[30],num=[10])</v>
      </c>
      <c r="B42" s="3" t="s">
        <v>0</v>
      </c>
      <c r="C42" s="3" t="s">
        <v>170</v>
      </c>
      <c r="R42" s="3"/>
      <c r="S42" s="3"/>
      <c r="T42" s="3"/>
      <c r="U42" s="3"/>
      <c r="V42" s="3"/>
      <c r="AE42" s="27">
        <v>41</v>
      </c>
      <c r="AF42" s="28" t="str">
        <f>AF41</f>
        <v>無色</v>
      </c>
      <c r="AG42" s="4"/>
      <c r="AH42" s="4"/>
      <c r="AI42" s="4"/>
      <c r="AJ42" s="4"/>
      <c r="AK42" s="4"/>
      <c r="AL42" s="4"/>
      <c r="AM42" s="4"/>
      <c r="AN42" s="4"/>
      <c r="AO42" s="4"/>
      <c r="AP42" s="4"/>
      <c r="AQ42" s="4"/>
      <c r="AR42" s="4"/>
      <c r="AS42" s="4"/>
      <c r="AT42" s="40"/>
      <c r="AU42" s="4"/>
      <c r="AV42" s="4"/>
      <c r="AW42" s="4"/>
      <c r="AX42" s="4" t="str">
        <f>IF(AT42&gt;1,MONTH(AT42),"")</f>
        <v/>
      </c>
      <c r="AY42" s="4" t="str">
        <f>IF(AT42&gt;1,DAY(AT42),"")</f>
        <v/>
      </c>
      <c r="AZ42" s="4" t="str">
        <f t="shared" si="0"/>
        <v/>
      </c>
      <c r="BA42" s="4" t="str">
        <f t="shared" si="1"/>
        <v/>
      </c>
      <c r="BB42" s="4" t="str">
        <f t="shared" si="2"/>
        <v/>
      </c>
      <c r="BC42" s="4"/>
      <c r="BD42" s="4" t="str">
        <f t="shared" si="3"/>
        <v/>
      </c>
      <c r="BE42" s="33" t="str">
        <f>IF(AK42="","",VLOOKUP(AK42,BH:BJ,3,FALSE))</f>
        <v/>
      </c>
      <c r="BF42" s="12" t="s">
        <v>0</v>
      </c>
      <c r="BG42" s="3">
        <v>41</v>
      </c>
      <c r="BH42" s="3" t="s">
        <v>261</v>
      </c>
      <c r="BI42" s="3" t="s">
        <v>39</v>
      </c>
      <c r="BJ42" s="3" t="s">
        <v>262</v>
      </c>
    </row>
    <row r="43" spans="1:62">
      <c r="A43" s="3" t="str">
        <f t="shared" si="4"/>
        <v>&amp;br;&amp;br;</v>
      </c>
      <c r="B43" s="3" t="s">
        <v>0</v>
      </c>
      <c r="C43" s="3" t="s">
        <v>142</v>
      </c>
      <c r="R43" s="3"/>
      <c r="S43" s="3"/>
      <c r="T43" s="3"/>
      <c r="U43" s="3"/>
      <c r="V43" s="3"/>
      <c r="AE43" s="27">
        <v>42</v>
      </c>
      <c r="AF43" s="28" t="str">
        <f>AF42</f>
        <v>無色</v>
      </c>
      <c r="AG43" s="4"/>
      <c r="AH43" s="4"/>
      <c r="AI43" s="4"/>
      <c r="AJ43" s="4"/>
      <c r="AK43" s="4"/>
      <c r="AL43" s="4"/>
      <c r="AM43" s="4"/>
      <c r="AN43" s="4"/>
      <c r="AO43" s="4"/>
      <c r="AP43" s="4"/>
      <c r="AQ43" s="4"/>
      <c r="AR43" s="4"/>
      <c r="AS43" s="4"/>
      <c r="AT43" s="40"/>
      <c r="AU43" s="4"/>
      <c r="AV43" s="4"/>
      <c r="AW43" s="4"/>
      <c r="AX43" s="4" t="str">
        <f>IF(AT43&gt;1,MONTH(AT43),"")</f>
        <v/>
      </c>
      <c r="AY43" s="4" t="str">
        <f>IF(AT43&gt;1,DAY(AT43),"")</f>
        <v/>
      </c>
      <c r="AZ43" s="4" t="str">
        <f t="shared" si="0"/>
        <v/>
      </c>
      <c r="BA43" s="4" t="str">
        <f t="shared" si="1"/>
        <v/>
      </c>
      <c r="BB43" s="4" t="str">
        <f t="shared" si="2"/>
        <v/>
      </c>
      <c r="BC43" s="4"/>
      <c r="BD43" s="4" t="str">
        <f t="shared" si="3"/>
        <v/>
      </c>
      <c r="BE43" s="33" t="str">
        <f>IF(AK43="","",VLOOKUP(AK43,BH:BJ,3,FALSE))</f>
        <v/>
      </c>
      <c r="BF43" s="12" t="s">
        <v>0</v>
      </c>
      <c r="BG43" s="3">
        <v>42</v>
      </c>
      <c r="BH43" s="3" t="s">
        <v>263</v>
      </c>
      <c r="BI43" s="3" t="s">
        <v>39</v>
      </c>
      <c r="BJ43" s="3" t="s">
        <v>264</v>
      </c>
    </row>
    <row r="44" spans="1:62">
      <c r="A44" s="3" t="str">
        <f t="shared" si="4"/>
        <v/>
      </c>
      <c r="B44" s="3" t="s">
        <v>0</v>
      </c>
      <c r="Q44" s="8"/>
      <c r="R44" s="9"/>
      <c r="S44" s="9"/>
      <c r="T44" s="9"/>
      <c r="U44" s="9"/>
      <c r="V44" s="10"/>
      <c r="W44" s="11">
        <v>4</v>
      </c>
      <c r="X44" s="8"/>
      <c r="Y44" s="29"/>
      <c r="Z44" s="29"/>
      <c r="AA44" s="30"/>
      <c r="AE44" s="27">
        <v>43</v>
      </c>
      <c r="AF44" s="28" t="str">
        <f>AF43</f>
        <v>無色</v>
      </c>
      <c r="AG44" s="4"/>
      <c r="AH44" s="4"/>
      <c r="AI44" s="4"/>
      <c r="AJ44" s="4"/>
      <c r="AK44" s="4"/>
      <c r="AL44" s="4"/>
      <c r="AM44" s="4"/>
      <c r="AN44" s="4"/>
      <c r="AO44" s="4"/>
      <c r="AP44" s="4"/>
      <c r="AQ44" s="4"/>
      <c r="AR44" s="4"/>
      <c r="AS44" s="4"/>
      <c r="AT44" s="40"/>
      <c r="AU44" s="4"/>
      <c r="AV44" s="4"/>
      <c r="AW44" s="4"/>
      <c r="AX44" s="4" t="str">
        <f>IF(AT44&gt;1,MONTH(AT44),"")</f>
        <v/>
      </c>
      <c r="AY44" s="4" t="str">
        <f>IF(AT44&gt;1,DAY(AT44),"")</f>
        <v/>
      </c>
      <c r="AZ44" s="4" t="str">
        <f t="shared" si="0"/>
        <v/>
      </c>
      <c r="BA44" s="4" t="str">
        <f t="shared" si="1"/>
        <v/>
      </c>
      <c r="BB44" s="4" t="str">
        <f t="shared" si="2"/>
        <v/>
      </c>
      <c r="BC44" s="4"/>
      <c r="BD44" s="4" t="str">
        <f t="shared" si="3"/>
        <v/>
      </c>
      <c r="BE44" s="33" t="str">
        <f>IF(AK44="","",VLOOKUP(AK44,BH:BJ,3,FALSE))</f>
        <v/>
      </c>
      <c r="BF44" s="12" t="s">
        <v>0</v>
      </c>
      <c r="BG44" s="3">
        <v>43</v>
      </c>
      <c r="BH44" s="3" t="s">
        <v>265</v>
      </c>
      <c r="BI44" s="3" t="s">
        <v>39</v>
      </c>
      <c r="BJ44" s="3" t="s">
        <v>266</v>
      </c>
    </row>
    <row r="45" spans="1:62">
      <c r="A45" s="3" t="str">
        <f t="shared" si="4"/>
        <v>*領事府の空船口/Consulate Skygate</v>
      </c>
      <c r="B45" s="3" t="s">
        <v>0</v>
      </c>
      <c r="C45" s="3" t="str">
        <f>"*"&amp;R45&amp;"/"&amp;T45</f>
        <v>*領事府の空船口/Consulate Skygate</v>
      </c>
      <c r="Q45" s="12" t="s">
        <v>9</v>
      </c>
      <c r="R45" s="13" t="str">
        <f>INDEX(AJ:AJ,W44+1)</f>
        <v>領事府の空船口</v>
      </c>
      <c r="S45" s="14" t="s">
        <v>10</v>
      </c>
      <c r="T45" s="13" t="str">
        <f>INDEX(AK:AK,W44+1)</f>
        <v>Consulate Skygate</v>
      </c>
      <c r="U45" s="14"/>
      <c r="V45" s="15"/>
      <c r="W45" s="16"/>
      <c r="X45" s="12"/>
      <c r="Y45" s="31"/>
      <c r="Z45" s="31"/>
      <c r="AA45" s="32"/>
      <c r="AE45" s="27">
        <v>44</v>
      </c>
      <c r="AF45" s="28" t="str">
        <f>AF44</f>
        <v>無色</v>
      </c>
      <c r="AG45" s="4"/>
      <c r="AH45" s="4"/>
      <c r="AI45" s="4"/>
      <c r="AJ45" s="4"/>
      <c r="AK45" s="4"/>
      <c r="AL45" s="4"/>
      <c r="AM45" s="4"/>
      <c r="AN45" s="4"/>
      <c r="AO45" s="4"/>
      <c r="AP45" s="4"/>
      <c r="AQ45" s="4"/>
      <c r="AR45" s="4"/>
      <c r="AS45" s="4"/>
      <c r="AT45" s="40"/>
      <c r="AU45" s="4"/>
      <c r="AV45" s="4"/>
      <c r="AW45" s="4"/>
      <c r="AX45" s="4" t="str">
        <f>IF(AT45&gt;1,MONTH(AT45),"")</f>
        <v/>
      </c>
      <c r="AY45" s="4" t="str">
        <f>IF(AT45&gt;1,DAY(AT45),"")</f>
        <v/>
      </c>
      <c r="AZ45" s="4" t="str">
        <f t="shared" si="0"/>
        <v/>
      </c>
      <c r="BA45" s="4" t="str">
        <f t="shared" si="1"/>
        <v/>
      </c>
      <c r="BB45" s="4" t="str">
        <f t="shared" si="2"/>
        <v/>
      </c>
      <c r="BC45" s="4"/>
      <c r="BD45" s="4" t="str">
        <f t="shared" si="3"/>
        <v/>
      </c>
      <c r="BE45" s="33" t="str">
        <f>IF(AK45="","",VLOOKUP(AK45,BH:BJ,3,FALSE))</f>
        <v/>
      </c>
      <c r="BF45" s="12" t="s">
        <v>0</v>
      </c>
      <c r="BG45" s="3">
        <v>44</v>
      </c>
      <c r="BH45" s="3" t="s">
        <v>267</v>
      </c>
      <c r="BI45" s="3" t="s">
        <v>39</v>
      </c>
      <c r="BJ45" s="3" t="s">
        <v>268</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無色</v>
      </c>
      <c r="S46" s="18" t="s">
        <v>7</v>
      </c>
      <c r="T46" s="13" t="str">
        <f>INDEX(AG:AG,W44+1)</f>
        <v>コモン</v>
      </c>
      <c r="U46" s="18" t="s">
        <v>8</v>
      </c>
      <c r="V46" s="13">
        <f>INDEX(AI:AI,W44+1)</f>
        <v>11</v>
      </c>
      <c r="W46" s="19"/>
      <c r="X46" s="13" t="str">
        <f>INDEX(AQ:AQ,W44+1)</f>
        <v>到達</v>
      </c>
      <c r="Y46" s="31"/>
      <c r="Z46" s="31"/>
      <c r="AA46" s="32"/>
      <c r="AE46" s="27">
        <v>45</v>
      </c>
      <c r="AF46" s="28" t="str">
        <f>AF45</f>
        <v>無色</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3" t="s">
        <v>269</v>
      </c>
      <c r="BI46" s="3" t="s">
        <v>39</v>
      </c>
      <c r="BJ46" s="3" t="s">
        <v>270</v>
      </c>
    </row>
    <row r="47" spans="1:62">
      <c r="A47" s="3" t="str">
        <f t="shared" si="4"/>
        <v>|色|無色|レアリティ|コモン|マナコスト|11|</v>
      </c>
      <c r="B47" s="3" t="s">
        <v>0</v>
      </c>
      <c r="C47" s="3" t="s">
        <v>83</v>
      </c>
      <c r="D47" s="7" t="s">
        <v>6</v>
      </c>
      <c r="E47" s="3" t="s">
        <v>83</v>
      </c>
      <c r="F47" s="3" t="str">
        <f>IF(R46=0,"",R46)</f>
        <v>無色</v>
      </c>
      <c r="G47" s="3" t="s">
        <v>83</v>
      </c>
      <c r="H47" s="7" t="s">
        <v>92</v>
      </c>
      <c r="I47" s="3" t="s">
        <v>83</v>
      </c>
      <c r="J47" s="3" t="str">
        <f>IF(T46=0,"",T46)</f>
        <v>コモン</v>
      </c>
      <c r="K47" s="3" t="s">
        <v>83</v>
      </c>
      <c r="L47" s="7" t="s">
        <v>93</v>
      </c>
      <c r="M47" s="3" t="s">
        <v>83</v>
      </c>
      <c r="N47" s="3">
        <f>IF(V46=0,"",V46)</f>
        <v>11</v>
      </c>
      <c r="O47" s="3" t="s">
        <v>83</v>
      </c>
      <c r="Q47" s="12" t="s">
        <v>11</v>
      </c>
      <c r="R47" s="13" t="str">
        <f>INDEX(AL:AL,W44+1)</f>
        <v>クリーチャー</v>
      </c>
      <c r="S47" s="18" t="s">
        <v>94</v>
      </c>
      <c r="T47" s="13" t="str">
        <f>INDEX(AN:AN,W44+1)</f>
        <v>壁</v>
      </c>
      <c r="U47" s="13">
        <f>INDEX(AO:AO,W44+1)</f>
        <v>0</v>
      </c>
      <c r="V47" s="13">
        <f>INDEX(AP:AP,W44+1)</f>
        <v>0</v>
      </c>
      <c r="W47" s="19"/>
      <c r="X47" s="13" t="str">
        <f>INDEX(AZ:AZ,W44+1)</f>
        <v>到達</v>
      </c>
      <c r="Y47" s="13" t="str">
        <f>INDEX(BA:BA,W44+1)</f>
        <v/>
      </c>
      <c r="Z47" s="13" t="str">
        <f>INDEX(BB:BB,W44+1)</f>
        <v/>
      </c>
      <c r="AA47" s="13">
        <f>INDEX(BC:BC,W44+1)</f>
        <v>0</v>
      </c>
      <c r="AE47" s="27">
        <v>46</v>
      </c>
      <c r="AF47" s="28" t="str">
        <f>AF46</f>
        <v>無色</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3" t="s">
        <v>271</v>
      </c>
      <c r="BI47" s="3" t="s">
        <v>39</v>
      </c>
      <c r="BJ47" s="3" t="s">
        <v>272</v>
      </c>
    </row>
    <row r="48" spans="1:62">
      <c r="A48" s="3" t="str">
        <f t="shared" si="4"/>
        <v>|種別|クリーチャー|サブタイプ|壁|||</v>
      </c>
      <c r="B48" s="3" t="s">
        <v>0</v>
      </c>
      <c r="C48" s="3" t="s">
        <v>83</v>
      </c>
      <c r="D48" s="7" t="s">
        <v>11</v>
      </c>
      <c r="E48" s="3" t="s">
        <v>83</v>
      </c>
      <c r="F48" s="3" t="str">
        <f>IF(R47=0,"",R47)</f>
        <v>クリーチャー</v>
      </c>
      <c r="G48" s="3" t="s">
        <v>83</v>
      </c>
      <c r="H48" s="7" t="s">
        <v>104</v>
      </c>
      <c r="I48" s="3" t="s">
        <v>83</v>
      </c>
      <c r="J48" s="3" t="str">
        <f>IF(T47=0,"",T47)</f>
        <v>壁</v>
      </c>
      <c r="K48" s="3" t="s">
        <v>83</v>
      </c>
      <c r="L48" s="3" t="str">
        <f>IF(U47=0,"",U47)</f>
        <v/>
      </c>
      <c r="M48" s="3" t="s">
        <v>83</v>
      </c>
      <c r="N48" s="3" t="str">
        <f>IF(V47=0,"",V47)</f>
        <v/>
      </c>
      <c r="O48" s="3" t="s">
        <v>83</v>
      </c>
      <c r="Q48" s="12" t="s">
        <v>105</v>
      </c>
      <c r="R48" s="13" t="str">
        <f>INDEX(BD:BD,W44+1)</f>
        <v>到達</v>
      </c>
      <c r="S48" s="14"/>
      <c r="T48" s="14"/>
      <c r="U48" s="14"/>
      <c r="V48" s="15"/>
      <c r="W48" s="19"/>
      <c r="X48" s="11"/>
      <c r="Y48" s="11"/>
      <c r="Z48" s="11"/>
      <c r="AA48" s="33"/>
      <c r="AE48" s="27">
        <v>47</v>
      </c>
      <c r="AF48" s="28" t="str">
        <f>AF47</f>
        <v>無色</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3" t="s">
        <v>273</v>
      </c>
      <c r="BI48" s="3" t="s">
        <v>39</v>
      </c>
      <c r="BJ48" s="3" t="s">
        <v>274</v>
      </c>
    </row>
    <row r="49" spans="1:62">
      <c r="A49" s="3" t="str">
        <f t="shared" si="4"/>
        <v>|テキスト|&gt;|&gt;|&gt;|&gt;|到達|</v>
      </c>
      <c r="B49" s="3" t="s">
        <v>0</v>
      </c>
      <c r="C49" s="3" t="s">
        <v>83</v>
      </c>
      <c r="D49" s="7" t="s">
        <v>105</v>
      </c>
      <c r="E49" s="3" t="s">
        <v>83</v>
      </c>
      <c r="F49" s="7" t="s">
        <v>115</v>
      </c>
      <c r="G49" s="3" t="s">
        <v>83</v>
      </c>
      <c r="H49" s="7" t="s">
        <v>115</v>
      </c>
      <c r="I49" s="3" t="s">
        <v>83</v>
      </c>
      <c r="J49" s="7" t="s">
        <v>115</v>
      </c>
      <c r="K49" s="3" t="s">
        <v>83</v>
      </c>
      <c r="L49" s="7" t="s">
        <v>115</v>
      </c>
      <c r="M49" s="3" t="s">
        <v>83</v>
      </c>
      <c r="N49" s="3" t="str">
        <f>IF(R48=0,"",R48)</f>
        <v>到達</v>
      </c>
      <c r="O49" s="3" t="s">
        <v>83</v>
      </c>
      <c r="Q49" s="17" t="s">
        <v>27</v>
      </c>
      <c r="R49" s="13" t="str">
        <f>INDEX(BE:BE,W44+1)</f>
        <v/>
      </c>
      <c r="S49" s="12" t="s">
        <v>116</v>
      </c>
      <c r="T49" s="13" t="str">
        <f>IF(X49="","",X49&amp;IF(Y49="",""," "&amp;Y49)&amp;IF(Z49="",""," "&amp;Z49)&amp;IF(AA49="",""," "&amp;AA49))</f>
        <v>Reach  </v>
      </c>
      <c r="U49" s="14"/>
      <c r="V49" s="15"/>
      <c r="W49" s="19" t="s">
        <v>116</v>
      </c>
      <c r="X49" s="12" t="str">
        <f t="shared" ref="X49:AA49" si="12">IF(ISERROR(IF(LEN(X48)&gt;1,X48,VLOOKUP(X47,$AC:$AD,2,FALSE))),"",IF(LEN(X48)&gt;1,X48,VLOOKUP(X47,$AC:$AD,2,FALSE)))</f>
        <v>Reach</v>
      </c>
      <c r="Y49" s="12" t="str">
        <f t="shared" si="12"/>
        <v/>
      </c>
      <c r="Z49" s="12" t="str">
        <f t="shared" si="12"/>
        <v/>
      </c>
      <c r="AA49" s="12" t="str">
        <f t="shared" si="12"/>
        <v> </v>
      </c>
      <c r="AE49" s="27">
        <v>48</v>
      </c>
      <c r="AF49" s="28" t="str">
        <f>AF48</f>
        <v>無色</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3" t="s">
        <v>275</v>
      </c>
      <c r="BI49" s="3" t="s">
        <v>39</v>
      </c>
      <c r="BJ49" s="3" t="s">
        <v>276</v>
      </c>
    </row>
    <row r="50" spans="1:62">
      <c r="A50" s="3" t="str">
        <f t="shared" si="4"/>
        <v>|英テキスト|&gt;|&gt;|&gt;|&gt;|Reach  &amp;br;|</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Reach  &amp;br;</v>
      </c>
      <c r="O50" s="3" t="s">
        <v>83</v>
      </c>
      <c r="Q50" s="12" t="s">
        <v>18</v>
      </c>
      <c r="R50" s="13" t="str">
        <f>IF(INDEX(AX:AX,W44+1)="",0,INDEX(AX:AX,W44+1)&amp;"/"&amp;INDEX(AY:AY,W44+1))</f>
        <v>1/3</v>
      </c>
      <c r="S50" s="14"/>
      <c r="T50" s="14"/>
      <c r="U50" s="14"/>
      <c r="V50" s="15"/>
      <c r="W50" s="19"/>
      <c r="X50" s="12"/>
      <c r="Y50" s="31"/>
      <c r="Z50" s="31"/>
      <c r="AA50" s="32"/>
      <c r="AE50" s="27">
        <v>49</v>
      </c>
      <c r="AF50" s="28" t="str">
        <f>AF49</f>
        <v>無色</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3" t="s">
        <v>277</v>
      </c>
      <c r="BI50" s="3" t="s">
        <v>39</v>
      </c>
      <c r="BJ50" s="3" t="s">
        <v>278</v>
      </c>
    </row>
    <row r="51" ht="14.25" spans="1:62">
      <c r="A51" s="3" t="str">
        <f t="shared" si="4"/>
        <v>|PT|&gt;|1/3|シールド数|&gt;||</v>
      </c>
      <c r="B51" s="3" t="s">
        <v>0</v>
      </c>
      <c r="C51" s="3" t="s">
        <v>83</v>
      </c>
      <c r="D51" s="3" t="s">
        <v>18</v>
      </c>
      <c r="E51" s="3" t="s">
        <v>83</v>
      </c>
      <c r="F51" s="3" t="s">
        <v>115</v>
      </c>
      <c r="G51" s="3" t="s">
        <v>83</v>
      </c>
      <c r="H51" s="3" t="str">
        <f>IF(R50=0,"",R50)</f>
        <v>1/3</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無色</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3" t="s">
        <v>279</v>
      </c>
      <c r="BI51" s="3" t="s">
        <v>39</v>
      </c>
      <c r="BJ51" s="3" t="s">
        <v>280</v>
      </c>
    </row>
    <row r="52" spans="1:62">
      <c r="A52" s="3" t="str">
        <f t="shared" si="4"/>
        <v>&amp;br;&amp;br;</v>
      </c>
      <c r="B52" s="3" t="s">
        <v>0</v>
      </c>
      <c r="C52" s="3" t="s">
        <v>142</v>
      </c>
      <c r="R52" s="3"/>
      <c r="S52" s="3"/>
      <c r="T52" s="3"/>
      <c r="U52" s="3"/>
      <c r="V52" s="3"/>
      <c r="BF52" s="12" t="s">
        <v>0</v>
      </c>
      <c r="BG52" s="3">
        <v>51</v>
      </c>
      <c r="BH52" s="3" t="s">
        <v>281</v>
      </c>
      <c r="BI52" s="3" t="s">
        <v>39</v>
      </c>
      <c r="BJ52" s="3" t="s">
        <v>282</v>
      </c>
    </row>
    <row r="53" spans="1:62">
      <c r="A53" s="3" t="str">
        <f t="shared" si="4"/>
        <v>#back(text=戻る,left)</v>
      </c>
      <c r="B53" s="3" t="s">
        <v>0</v>
      </c>
      <c r="C53" s="3" t="s">
        <v>151</v>
      </c>
      <c r="R53" s="3"/>
      <c r="S53" s="3"/>
      <c r="T53" s="3"/>
      <c r="U53" s="3"/>
      <c r="V53" s="3"/>
      <c r="BF53" s="12" t="s">
        <v>0</v>
      </c>
      <c r="BG53" s="3">
        <v>52</v>
      </c>
      <c r="BH53" s="3" t="s">
        <v>283</v>
      </c>
      <c r="BI53" s="3" t="s">
        <v>39</v>
      </c>
      <c r="BJ53" s="3" t="s">
        <v>284</v>
      </c>
    </row>
    <row r="54" spans="1:62">
      <c r="A54" s="3" t="str">
        <f t="shared" si="4"/>
        <v>&amp;br;</v>
      </c>
      <c r="B54" s="3" t="s">
        <v>0</v>
      </c>
      <c r="C54" s="3" t="s">
        <v>161</v>
      </c>
      <c r="R54" s="3"/>
      <c r="S54" s="3"/>
      <c r="T54" s="3"/>
      <c r="U54" s="3"/>
      <c r="V54" s="3"/>
      <c r="BF54" s="12" t="s">
        <v>0</v>
      </c>
      <c r="BG54" s="3">
        <v>53</v>
      </c>
      <c r="BH54" s="3" t="s">
        <v>285</v>
      </c>
      <c r="BI54" s="3" t="s">
        <v>39</v>
      </c>
      <c r="BJ54" s="3" t="s">
        <v>286</v>
      </c>
    </row>
    <row r="55" spans="1:62">
      <c r="A55" s="3" t="str">
        <f t="shared" si="4"/>
        <v>#comment(above,nsize=[15],size=[30],num=[10])</v>
      </c>
      <c r="B55" s="3" t="s">
        <v>0</v>
      </c>
      <c r="C55" s="3" t="s">
        <v>170</v>
      </c>
      <c r="R55" s="3"/>
      <c r="S55" s="3"/>
      <c r="T55" s="3"/>
      <c r="U55" s="3"/>
      <c r="V55" s="3"/>
      <c r="BF55" s="12" t="s">
        <v>0</v>
      </c>
      <c r="BG55" s="3">
        <v>54</v>
      </c>
      <c r="BH55" s="3" t="s">
        <v>287</v>
      </c>
      <c r="BI55" s="3" t="s">
        <v>39</v>
      </c>
      <c r="BJ55" s="3" t="s">
        <v>288</v>
      </c>
    </row>
    <row r="56" spans="1:62">
      <c r="A56" s="3" t="str">
        <f t="shared" si="4"/>
        <v>&amp;br;&amp;br;</v>
      </c>
      <c r="B56" s="3" t="s">
        <v>0</v>
      </c>
      <c r="C56" s="3" t="s">
        <v>142</v>
      </c>
      <c r="R56" s="3"/>
      <c r="S56" s="3"/>
      <c r="T56" s="3"/>
      <c r="U56" s="3"/>
      <c r="V56" s="3"/>
      <c r="BF56" s="12" t="s">
        <v>0</v>
      </c>
      <c r="BG56" s="3">
        <v>55</v>
      </c>
      <c r="BH56" s="3" t="s">
        <v>289</v>
      </c>
      <c r="BI56" s="3" t="s">
        <v>39</v>
      </c>
      <c r="BJ56" s="3" t="s">
        <v>290</v>
      </c>
    </row>
    <row r="57" spans="1:62">
      <c r="A57" s="3" t="str">
        <f t="shared" si="4"/>
        <v/>
      </c>
      <c r="B57" s="3" t="s">
        <v>0</v>
      </c>
      <c r="Q57" s="8"/>
      <c r="R57" s="9"/>
      <c r="S57" s="9"/>
      <c r="T57" s="9"/>
      <c r="U57" s="9"/>
      <c r="V57" s="10"/>
      <c r="W57" s="11">
        <v>5</v>
      </c>
      <c r="X57" s="8"/>
      <c r="Y57" s="29"/>
      <c r="Z57" s="29"/>
      <c r="AA57" s="30"/>
      <c r="BF57" s="12" t="s">
        <v>0</v>
      </c>
      <c r="BG57" s="3">
        <v>56</v>
      </c>
      <c r="BH57" s="3" t="s">
        <v>48</v>
      </c>
      <c r="BI57" s="3" t="s">
        <v>39</v>
      </c>
      <c r="BJ57" s="3" t="s">
        <v>291</v>
      </c>
    </row>
    <row r="58" spans="1:62">
      <c r="A58" s="3" t="str">
        <f t="shared" si="4"/>
        <v>*ダッカラの孔雀/Dukhara Peafowl</v>
      </c>
      <c r="B58" s="3" t="s">
        <v>0</v>
      </c>
      <c r="C58" s="3" t="str">
        <f>"*"&amp;R58&amp;"/"&amp;T58</f>
        <v>*ダッカラの孔雀/Dukhara Peafowl</v>
      </c>
      <c r="Q58" s="12" t="s">
        <v>9</v>
      </c>
      <c r="R58" s="13" t="str">
        <f>INDEX(AJ:AJ,W57+1)</f>
        <v>ダッカラの孔雀</v>
      </c>
      <c r="S58" s="14" t="s">
        <v>10</v>
      </c>
      <c r="T58" s="13" t="str">
        <f>INDEX(AK:AK,W57+1)</f>
        <v>Dukhara Peafowl</v>
      </c>
      <c r="U58" s="14"/>
      <c r="V58" s="15"/>
      <c r="W58" s="16"/>
      <c r="X58" s="12"/>
      <c r="Y58" s="31"/>
      <c r="Z58" s="31"/>
      <c r="AA58" s="32"/>
      <c r="BF58" s="12" t="s">
        <v>0</v>
      </c>
      <c r="BG58" s="3">
        <v>57</v>
      </c>
      <c r="BH58" s="3" t="s">
        <v>292</v>
      </c>
      <c r="BI58" s="3" t="s">
        <v>39</v>
      </c>
      <c r="BJ58" s="3" t="s">
        <v>293</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無色</v>
      </c>
      <c r="S59" s="18" t="s">
        <v>7</v>
      </c>
      <c r="T59" s="13" t="str">
        <f>INDEX(AG:AG,W57+1)</f>
        <v>コモン</v>
      </c>
      <c r="U59" s="18" t="s">
        <v>8</v>
      </c>
      <c r="V59" s="13">
        <f>INDEX(AI:AI,W57+1)</f>
        <v>6</v>
      </c>
      <c r="W59" s="19"/>
      <c r="X59" s="13" t="str">
        <f>INDEX(AQ:AQ,W57+1)</f>
        <v>あなたが3個以上の青ジェムをマッチさせたとき、あなたの次のターン開始時まで、このクリーチャーは飛行を得る。</v>
      </c>
      <c r="Y59" s="31"/>
      <c r="Z59" s="31"/>
      <c r="AA59" s="32"/>
      <c r="BF59" s="12" t="s">
        <v>0</v>
      </c>
      <c r="BG59" s="3">
        <v>58</v>
      </c>
      <c r="BH59" s="3" t="s">
        <v>294</v>
      </c>
      <c r="BI59" s="3" t="s">
        <v>39</v>
      </c>
      <c r="BJ59" s="3" t="s">
        <v>295</v>
      </c>
    </row>
    <row r="60" spans="1:62">
      <c r="A60" s="3" t="str">
        <f t="shared" si="4"/>
        <v>|色|無色|レアリティ|コモン|マナコスト|6|</v>
      </c>
      <c r="B60" s="3" t="s">
        <v>0</v>
      </c>
      <c r="C60" s="3" t="s">
        <v>83</v>
      </c>
      <c r="D60" s="7" t="s">
        <v>6</v>
      </c>
      <c r="E60" s="3" t="s">
        <v>83</v>
      </c>
      <c r="F60" s="3" t="str">
        <f>IF(R59=0,"",R59)</f>
        <v>無色</v>
      </c>
      <c r="G60" s="3" t="s">
        <v>83</v>
      </c>
      <c r="H60" s="7" t="s">
        <v>92</v>
      </c>
      <c r="I60" s="3" t="s">
        <v>83</v>
      </c>
      <c r="J60" s="3" t="str">
        <f>IF(T59=0,"",T59)</f>
        <v>コモン</v>
      </c>
      <c r="K60" s="3" t="s">
        <v>83</v>
      </c>
      <c r="L60" s="7" t="s">
        <v>93</v>
      </c>
      <c r="M60" s="3" t="s">
        <v>83</v>
      </c>
      <c r="N60" s="3">
        <f>IF(V59=0,"",V59)</f>
        <v>6</v>
      </c>
      <c r="O60" s="3" t="s">
        <v>83</v>
      </c>
      <c r="Q60" s="12" t="s">
        <v>11</v>
      </c>
      <c r="R60" s="13" t="str">
        <f>INDEX(AL:AL,W57+1)</f>
        <v>クリーチャー</v>
      </c>
      <c r="S60" s="18" t="s">
        <v>94</v>
      </c>
      <c r="T60" s="13" t="str">
        <f>INDEX(AN:AN,W57+1)</f>
        <v>鳥</v>
      </c>
      <c r="U60" s="13">
        <f>INDEX(AO:AO,W57+1)</f>
        <v>0</v>
      </c>
      <c r="V60" s="13">
        <f>INDEX(AP:AP,W57+1)</f>
        <v>0</v>
      </c>
      <c r="W60" s="19"/>
      <c r="X60" s="13" t="str">
        <f>INDEX(AZ:AZ,W57+1)</f>
        <v>あな</v>
      </c>
      <c r="Y60" s="13" t="str">
        <f>INDEX(BA:BA,W57+1)</f>
        <v/>
      </c>
      <c r="Z60" s="13" t="str">
        <f>INDEX(BB:BB,W57+1)</f>
        <v/>
      </c>
      <c r="AA60" s="13">
        <f>INDEX(BC:BC,W57+1)</f>
        <v>0</v>
      </c>
      <c r="BF60" s="12" t="s">
        <v>0</v>
      </c>
      <c r="BG60" s="3">
        <v>59</v>
      </c>
      <c r="BH60" s="3" t="s">
        <v>296</v>
      </c>
      <c r="BI60" s="3" t="s">
        <v>39</v>
      </c>
      <c r="BJ60" s="3" t="s">
        <v>297</v>
      </c>
    </row>
    <row r="61" spans="1:62">
      <c r="A61" s="3" t="str">
        <f t="shared" si="4"/>
        <v>|種別|クリーチャー|サブタイプ|鳥|||</v>
      </c>
      <c r="B61" s="3" t="s">
        <v>0</v>
      </c>
      <c r="C61" s="3" t="s">
        <v>83</v>
      </c>
      <c r="D61" s="7" t="s">
        <v>11</v>
      </c>
      <c r="E61" s="3" t="s">
        <v>83</v>
      </c>
      <c r="F61" s="3" t="str">
        <f>IF(R60=0,"",R60)</f>
        <v>クリーチャー</v>
      </c>
      <c r="G61" s="3" t="s">
        <v>83</v>
      </c>
      <c r="H61" s="7" t="s">
        <v>104</v>
      </c>
      <c r="I61" s="3" t="s">
        <v>83</v>
      </c>
      <c r="J61" s="3" t="str">
        <f>IF(T60=0,"",T60)</f>
        <v>鳥</v>
      </c>
      <c r="K61" s="3" t="s">
        <v>83</v>
      </c>
      <c r="L61" s="3" t="str">
        <f>IF(U60=0,"",U60)</f>
        <v/>
      </c>
      <c r="M61" s="3" t="s">
        <v>83</v>
      </c>
      <c r="N61" s="3" t="str">
        <f>IF(V60=0,"",V60)</f>
        <v/>
      </c>
      <c r="O61" s="3" t="s">
        <v>83</v>
      </c>
      <c r="Q61" s="12" t="s">
        <v>105</v>
      </c>
      <c r="R61" s="13" t="str">
        <f>INDEX(BD:BD,W57+1)</f>
        <v>あなたが3個以上の青ジェムをマッチさせたとき、あなたの次のターン開始時まで、このクリーチャーは飛行を得る。</v>
      </c>
      <c r="S61" s="14"/>
      <c r="T61" s="14"/>
      <c r="U61" s="14"/>
      <c r="V61" s="15"/>
      <c r="W61" s="19"/>
      <c r="X61" s="11"/>
      <c r="Y61" s="11"/>
      <c r="Z61" s="11"/>
      <c r="AA61" s="33"/>
      <c r="BF61" s="12" t="s">
        <v>0</v>
      </c>
      <c r="BG61" s="3">
        <v>60</v>
      </c>
      <c r="BH61" s="3" t="s">
        <v>298</v>
      </c>
      <c r="BI61" s="3" t="s">
        <v>39</v>
      </c>
      <c r="BJ61" s="3" t="s">
        <v>299</v>
      </c>
    </row>
    <row r="62" spans="1:62">
      <c r="A62" s="3" t="str">
        <f t="shared" si="4"/>
        <v>|テキスト|&gt;|&gt;|&gt;|&gt;|あなたが3個以上の青ジェムをマッチさせたとき、あなたの次のターン開始時まで、このクリーチャーは飛行を得る。|</v>
      </c>
      <c r="B62" s="3" t="s">
        <v>0</v>
      </c>
      <c r="C62" s="3" t="s">
        <v>83</v>
      </c>
      <c r="D62" s="7" t="s">
        <v>105</v>
      </c>
      <c r="E62" s="3" t="s">
        <v>83</v>
      </c>
      <c r="F62" s="7" t="s">
        <v>115</v>
      </c>
      <c r="G62" s="3" t="s">
        <v>83</v>
      </c>
      <c r="H62" s="7" t="s">
        <v>115</v>
      </c>
      <c r="I62" s="3" t="s">
        <v>83</v>
      </c>
      <c r="J62" s="7" t="s">
        <v>115</v>
      </c>
      <c r="K62" s="3" t="s">
        <v>83</v>
      </c>
      <c r="L62" s="7" t="s">
        <v>115</v>
      </c>
      <c r="M62" s="3" t="s">
        <v>83</v>
      </c>
      <c r="N62" s="3" t="str">
        <f>IF(R61=0,"",R61)</f>
        <v>あなたが3個以上の青ジェムをマッチさせたとき、あなたの次のターン開始時まで、このクリーチャーは飛行を得る。</v>
      </c>
      <c r="O62" s="3" t="s">
        <v>83</v>
      </c>
      <c r="Q62" s="17" t="s">
        <v>27</v>
      </c>
      <c r="R62" s="13" t="str">
        <f>INDEX(BE:BE,W57+1)</f>
        <v>When you match 3 or more blue gems, this creature gains Flying until the beginning of your next turn.</v>
      </c>
      <c r="S62" s="12" t="s">
        <v>116</v>
      </c>
      <c r="T62" s="13" t="str">
        <f>IF(X62="","",X62&amp;IF(Y62="",""," "&amp;Y62)&amp;IF(Z62="",""," "&amp;Z62)&amp;IF(AA62="",""," "&amp;AA62))</f>
        <v/>
      </c>
      <c r="U62" s="14"/>
      <c r="V62" s="15"/>
      <c r="W62" s="19" t="s">
        <v>116</v>
      </c>
      <c r="X62" s="12" t="str">
        <f t="shared" ref="X62:AA62" si="14">IF(ISERROR(IF(LEN(X61)&gt;1,X61,VLOOKUP(X60,$AC:$AD,2,FALSE))),"",IF(LEN(X61)&gt;1,X61,VLOOKUP(X60,$AC:$AD,2,FALSE)))</f>
        <v/>
      </c>
      <c r="Y62" s="12" t="str">
        <f t="shared" si="14"/>
        <v/>
      </c>
      <c r="Z62" s="12" t="str">
        <f t="shared" si="14"/>
        <v/>
      </c>
      <c r="AA62" s="12" t="str">
        <f t="shared" si="14"/>
        <v> </v>
      </c>
      <c r="BF62" s="12" t="s">
        <v>0</v>
      </c>
      <c r="BG62" s="3">
        <v>61</v>
      </c>
      <c r="BH62" s="3" t="s">
        <v>300</v>
      </c>
      <c r="BI62" s="3" t="s">
        <v>39</v>
      </c>
      <c r="BJ62" s="3" t="s">
        <v>301</v>
      </c>
    </row>
    <row r="63" spans="1:62">
      <c r="A63" s="3" t="str">
        <f t="shared" si="4"/>
        <v>|英テキスト|&gt;|&gt;|&gt;|&gt;|When you match 3 or more blue gems, this creature gains Flying until the beginning of your next turn.|</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When you match 3 or more blue gems, this creature gains Flying until the beginning of your next turn.</v>
      </c>
      <c r="O63" s="3" t="s">
        <v>83</v>
      </c>
      <c r="Q63" s="12" t="s">
        <v>18</v>
      </c>
      <c r="R63" s="13" t="str">
        <f>IF(INDEX(AX:AX,W57+1)="",0,INDEX(AX:AX,W57+1)&amp;"/"&amp;INDEX(AY:AY,W57+1))</f>
        <v>1/3</v>
      </c>
      <c r="S63" s="14"/>
      <c r="T63" s="14"/>
      <c r="U63" s="14"/>
      <c r="V63" s="15"/>
      <c r="W63" s="19"/>
      <c r="X63" s="12"/>
      <c r="Y63" s="31"/>
      <c r="Z63" s="31"/>
      <c r="AA63" s="32"/>
      <c r="BF63" s="12" t="s">
        <v>0</v>
      </c>
      <c r="BG63" s="3">
        <v>62</v>
      </c>
      <c r="BH63" s="3" t="s">
        <v>302</v>
      </c>
      <c r="BI63" s="3" t="s">
        <v>39</v>
      </c>
      <c r="BJ63" s="3" t="s">
        <v>303</v>
      </c>
    </row>
    <row r="64" spans="1:62">
      <c r="A64" s="3" t="str">
        <f t="shared" si="4"/>
        <v>|PT|&gt;|1/3|シールド数|&gt;||</v>
      </c>
      <c r="B64" s="3" t="s">
        <v>0</v>
      </c>
      <c r="C64" s="3" t="s">
        <v>83</v>
      </c>
      <c r="D64" s="3" t="s">
        <v>18</v>
      </c>
      <c r="E64" s="3" t="s">
        <v>83</v>
      </c>
      <c r="F64" s="3" t="s">
        <v>115</v>
      </c>
      <c r="G64" s="3" t="s">
        <v>83</v>
      </c>
      <c r="H64" s="3" t="str">
        <f>IF(R63=0,"",R63)</f>
        <v>1/3</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c r="BH64" s="3" t="s">
        <v>304</v>
      </c>
      <c r="BI64" s="3" t="s">
        <v>39</v>
      </c>
      <c r="BJ64" s="3" t="s">
        <v>305</v>
      </c>
    </row>
    <row r="65" spans="1:62">
      <c r="A65" s="3" t="str">
        <f t="shared" si="4"/>
        <v>&amp;br;&amp;br;</v>
      </c>
      <c r="B65" s="3" t="s">
        <v>0</v>
      </c>
      <c r="C65" s="3" t="s">
        <v>142</v>
      </c>
      <c r="R65" s="3"/>
      <c r="S65" s="3"/>
      <c r="T65" s="3"/>
      <c r="U65" s="3"/>
      <c r="V65" s="3"/>
      <c r="BF65" s="12" t="s">
        <v>0</v>
      </c>
      <c r="BG65" s="3">
        <v>64</v>
      </c>
      <c r="BH65" s="3" t="s">
        <v>306</v>
      </c>
      <c r="BI65" s="3" t="s">
        <v>39</v>
      </c>
      <c r="BJ65" s="3" t="s">
        <v>307</v>
      </c>
    </row>
    <row r="66" spans="1:62">
      <c r="A66" s="3" t="str">
        <f t="shared" si="4"/>
        <v>#back(text=戻る,left)</v>
      </c>
      <c r="B66" s="3" t="s">
        <v>0</v>
      </c>
      <c r="C66" s="3" t="s">
        <v>151</v>
      </c>
      <c r="R66" s="3"/>
      <c r="S66" s="3"/>
      <c r="T66" s="3"/>
      <c r="U66" s="3"/>
      <c r="V66" s="3"/>
      <c r="BF66" s="12" t="s">
        <v>0</v>
      </c>
      <c r="BG66" s="3">
        <v>65</v>
      </c>
      <c r="BH66" s="3" t="s">
        <v>308</v>
      </c>
      <c r="BI66" s="3" t="s">
        <v>39</v>
      </c>
      <c r="BJ66" s="3" t="s">
        <v>309</v>
      </c>
    </row>
    <row r="67" spans="1:62">
      <c r="A67" s="3" t="str">
        <f t="shared" si="4"/>
        <v>&amp;br;</v>
      </c>
      <c r="B67" s="3" t="s">
        <v>0</v>
      </c>
      <c r="C67" s="3" t="s">
        <v>161</v>
      </c>
      <c r="R67" s="3"/>
      <c r="S67" s="3"/>
      <c r="T67" s="3"/>
      <c r="U67" s="3"/>
      <c r="V67" s="3"/>
      <c r="BF67" s="12" t="s">
        <v>0</v>
      </c>
      <c r="BG67" s="3">
        <v>66</v>
      </c>
      <c r="BH67" s="3" t="s">
        <v>310</v>
      </c>
      <c r="BI67" s="3" t="s">
        <v>39</v>
      </c>
      <c r="BJ67" s="3" t="s">
        <v>311</v>
      </c>
    </row>
    <row r="68" spans="1:62">
      <c r="A68" s="3" t="str">
        <f t="shared" si="4"/>
        <v>#comment(above,nsize=[15],size=[30],num=[10])</v>
      </c>
      <c r="B68" s="3" t="s">
        <v>0</v>
      </c>
      <c r="C68" s="3" t="s">
        <v>170</v>
      </c>
      <c r="R68" s="3"/>
      <c r="S68" s="3"/>
      <c r="T68" s="3"/>
      <c r="U68" s="3"/>
      <c r="V68" s="3"/>
      <c r="BF68" s="12" t="s">
        <v>0</v>
      </c>
      <c r="BG68" s="3">
        <v>67</v>
      </c>
      <c r="BH68" s="3" t="s">
        <v>312</v>
      </c>
      <c r="BI68" s="3" t="s">
        <v>39</v>
      </c>
      <c r="BJ68" s="3" t="s">
        <v>313</v>
      </c>
    </row>
    <row r="69" spans="1:62">
      <c r="A69" s="3" t="str">
        <f t="shared" si="4"/>
        <v>&amp;br;&amp;br;</v>
      </c>
      <c r="B69" s="3" t="s">
        <v>0</v>
      </c>
      <c r="C69" s="3" t="s">
        <v>142</v>
      </c>
      <c r="R69" s="3"/>
      <c r="S69" s="3"/>
      <c r="T69" s="3"/>
      <c r="U69" s="3"/>
      <c r="V69" s="3"/>
      <c r="BF69" s="12" t="s">
        <v>0</v>
      </c>
      <c r="BG69" s="3">
        <v>68</v>
      </c>
      <c r="BH69" s="3" t="s">
        <v>314</v>
      </c>
      <c r="BI69" s="3" t="s">
        <v>39</v>
      </c>
      <c r="BJ69" s="3" t="s">
        <v>315</v>
      </c>
    </row>
    <row r="70" spans="1:62">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c r="BH70" s="3" t="s">
        <v>316</v>
      </c>
      <c r="BI70" s="3" t="s">
        <v>39</v>
      </c>
      <c r="BJ70" s="3" t="s">
        <v>317</v>
      </c>
    </row>
    <row r="71" spans="1:62">
      <c r="A71" s="3" t="str">
        <f t="shared" si="15"/>
        <v>*ナーナムのコブラ/Narnam Cobra</v>
      </c>
      <c r="B71" s="3" t="s">
        <v>0</v>
      </c>
      <c r="C71" s="3" t="str">
        <f>"*"&amp;R71&amp;"/"&amp;T71</f>
        <v>*ナーナムのコブラ/Narnam Cobra</v>
      </c>
      <c r="Q71" s="12" t="s">
        <v>9</v>
      </c>
      <c r="R71" s="13" t="str">
        <f>INDEX(AJ:AJ,W70+1)</f>
        <v>ナーナムのコブラ</v>
      </c>
      <c r="S71" s="14" t="s">
        <v>10</v>
      </c>
      <c r="T71" s="13" t="str">
        <f>INDEX(AK:AK,W70+1)</f>
        <v>Narnam Cobra</v>
      </c>
      <c r="U71" s="14"/>
      <c r="V71" s="15"/>
      <c r="W71" s="16"/>
      <c r="X71" s="12"/>
      <c r="Y71" s="31"/>
      <c r="Z71" s="31"/>
      <c r="AA71" s="32"/>
      <c r="BF71" s="12" t="s">
        <v>0</v>
      </c>
      <c r="BG71" s="3">
        <v>70</v>
      </c>
      <c r="BH71" s="3" t="s">
        <v>121</v>
      </c>
      <c r="BI71" s="3" t="s">
        <v>39</v>
      </c>
      <c r="BJ71" s="3" t="s">
        <v>318</v>
      </c>
    </row>
    <row r="72" spans="1:62">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無色</v>
      </c>
      <c r="S72" s="18" t="s">
        <v>7</v>
      </c>
      <c r="T72" s="13" t="str">
        <f>INDEX(AG:AG,W70+1)</f>
        <v>コモン</v>
      </c>
      <c r="U72" s="18" t="s">
        <v>8</v>
      </c>
      <c r="V72" s="13">
        <f>INDEX(AI:AI,W70+1)</f>
        <v>5</v>
      </c>
      <c r="W72" s="19"/>
      <c r="X72" s="13" t="str">
        <f>INDEX(AQ:AQ,W70+1)</f>
        <v>あなたが3個以上の緑ジェムをマッチさせたとき、あなたの次のターン開始時まで、このクリーチャーは接死を得る。</v>
      </c>
      <c r="Y72" s="31"/>
      <c r="Z72" s="31"/>
      <c r="AA72" s="32"/>
      <c r="BF72" s="12" t="s">
        <v>0</v>
      </c>
      <c r="BG72" s="3">
        <v>71</v>
      </c>
      <c r="BH72" s="3" t="s">
        <v>319</v>
      </c>
      <c r="BI72" s="3" t="s">
        <v>39</v>
      </c>
      <c r="BJ72" s="3" t="s">
        <v>320</v>
      </c>
    </row>
    <row r="73" spans="1:62">
      <c r="A73" s="3" t="str">
        <f t="shared" si="15"/>
        <v>|色|無色|レアリティ|コモン|マナコスト|5|</v>
      </c>
      <c r="B73" s="3" t="s">
        <v>0</v>
      </c>
      <c r="C73" s="3" t="s">
        <v>83</v>
      </c>
      <c r="D73" s="7" t="s">
        <v>6</v>
      </c>
      <c r="E73" s="3" t="s">
        <v>83</v>
      </c>
      <c r="F73" s="3" t="str">
        <f>IF(R72=0,"",R72)</f>
        <v>無色</v>
      </c>
      <c r="G73" s="3" t="s">
        <v>83</v>
      </c>
      <c r="H73" s="7" t="s">
        <v>92</v>
      </c>
      <c r="I73" s="3" t="s">
        <v>83</v>
      </c>
      <c r="J73" s="3" t="str">
        <f>IF(T72=0,"",T72)</f>
        <v>コモン</v>
      </c>
      <c r="K73" s="3" t="s">
        <v>83</v>
      </c>
      <c r="L73" s="7" t="s">
        <v>93</v>
      </c>
      <c r="M73" s="3" t="s">
        <v>83</v>
      </c>
      <c r="N73" s="3">
        <f>IF(V72=0,"",V72)</f>
        <v>5</v>
      </c>
      <c r="O73" s="3" t="s">
        <v>83</v>
      </c>
      <c r="Q73" s="12" t="s">
        <v>11</v>
      </c>
      <c r="R73" s="13" t="str">
        <f>INDEX(AL:AL,W70+1)</f>
        <v>クリーチャー</v>
      </c>
      <c r="S73" s="18" t="s">
        <v>94</v>
      </c>
      <c r="T73" s="13" t="str">
        <f>INDEX(AN:AN,W70+1)</f>
        <v>蛇</v>
      </c>
      <c r="U73" s="13" t="str">
        <f>INDEX(AO:AO,W70+1)</f>
        <v>構築物</v>
      </c>
      <c r="V73" s="13">
        <f>INDEX(AP:AP,W70+1)</f>
        <v>0</v>
      </c>
      <c r="W73" s="19"/>
      <c r="X73" s="13" t="str">
        <f>INDEX(AZ:AZ,W70+1)</f>
        <v>あな</v>
      </c>
      <c r="Y73" s="13" t="str">
        <f>INDEX(BA:BA,W70+1)</f>
        <v/>
      </c>
      <c r="Z73" s="13" t="str">
        <f>INDEX(BB:BB,W70+1)</f>
        <v/>
      </c>
      <c r="AA73" s="13">
        <f>INDEX(BC:BC,W70+1)</f>
        <v>0</v>
      </c>
      <c r="BF73" s="12" t="s">
        <v>0</v>
      </c>
      <c r="BG73" s="3">
        <v>72</v>
      </c>
      <c r="BH73" s="3" t="s">
        <v>204</v>
      </c>
      <c r="BI73" s="3" t="s">
        <v>39</v>
      </c>
      <c r="BJ73" s="3" t="s">
        <v>321</v>
      </c>
    </row>
    <row r="74" spans="1:62">
      <c r="A74" s="3" t="str">
        <f t="shared" si="15"/>
        <v>|種別|クリーチャー|サブタイプ|蛇|構築物||</v>
      </c>
      <c r="B74" s="3" t="s">
        <v>0</v>
      </c>
      <c r="C74" s="3" t="s">
        <v>83</v>
      </c>
      <c r="D74" s="7" t="s">
        <v>11</v>
      </c>
      <c r="E74" s="3" t="s">
        <v>83</v>
      </c>
      <c r="F74" s="3" t="str">
        <f>IF(R73=0,"",R73)</f>
        <v>クリーチャー</v>
      </c>
      <c r="G74" s="3" t="s">
        <v>83</v>
      </c>
      <c r="H74" s="7" t="s">
        <v>104</v>
      </c>
      <c r="I74" s="3" t="s">
        <v>83</v>
      </c>
      <c r="J74" s="3" t="str">
        <f>IF(T73=0,"",T73)</f>
        <v>蛇</v>
      </c>
      <c r="K74" s="3" t="s">
        <v>83</v>
      </c>
      <c r="L74" s="3" t="str">
        <f>IF(U73=0,"",U73)</f>
        <v>構築物</v>
      </c>
      <c r="M74" s="3" t="s">
        <v>83</v>
      </c>
      <c r="N74" s="3" t="str">
        <f>IF(V73=0,"",V73)</f>
        <v/>
      </c>
      <c r="O74" s="3" t="s">
        <v>83</v>
      </c>
      <c r="Q74" s="12" t="s">
        <v>105</v>
      </c>
      <c r="R74" s="13" t="str">
        <f>INDEX(BD:BD,W70+1)</f>
        <v>あなたが3個以上の緑ジェムをマッチさせたとき、あなたの次のターン開始時まで、このクリーチャーは接死を得る。</v>
      </c>
      <c r="S74" s="14"/>
      <c r="T74" s="14"/>
      <c r="U74" s="14"/>
      <c r="V74" s="15"/>
      <c r="W74" s="19"/>
      <c r="X74" s="11"/>
      <c r="Y74" s="11"/>
      <c r="Z74" s="11"/>
      <c r="AA74" s="33"/>
      <c r="BF74" s="12" t="s">
        <v>0</v>
      </c>
      <c r="BG74" s="3">
        <v>73</v>
      </c>
      <c r="BH74" s="3" t="s">
        <v>322</v>
      </c>
      <c r="BI74" s="3" t="s">
        <v>39</v>
      </c>
      <c r="BJ74" s="3" t="s">
        <v>323</v>
      </c>
    </row>
    <row r="75" spans="1:62">
      <c r="A75" s="3" t="str">
        <f t="shared" si="15"/>
        <v>|テキスト|&gt;|&gt;|&gt;|&gt;|あなたが3個以上の緑ジェムをマッチさせたとき、あなたの次のターン開始時まで、このクリーチャーは接死を得る。|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あなたが3個以上の緑ジェムをマッチさせたとき、あなたの次のターン開始時まで、このクリーチャーは接死を得る。</v>
      </c>
      <c r="O75" s="3" t="s">
        <v>83</v>
      </c>
      <c r="Q75" s="17" t="s">
        <v>27</v>
      </c>
      <c r="R75" s="13" t="str">
        <f>INDEX(BE:BE,W70+1)</f>
        <v>When you match 3 or more Green gems, this creature gains Deathtouch until the end of your turn.</v>
      </c>
      <c r="S75" s="14" t="s">
        <v>324</v>
      </c>
      <c r="T75" s="13" t="str">
        <f>IF(X75="","",X75&amp;IF(Y75="",""," "&amp;Y75)&amp;IF(Z75="",""," "&amp;Z75)&amp;IF(AA75="",""," "&amp;AA75))</f>
        <v/>
      </c>
      <c r="U75" s="14"/>
      <c r="V75" s="15"/>
      <c r="W75" s="19" t="s">
        <v>116</v>
      </c>
      <c r="X75" s="12" t="str">
        <f t="shared" ref="X75:AA75" si="17">IF(ISERROR(IF(LEN(X74)&gt;1,X74,VLOOKUP(X73,$AC:$AD,2,FALSE))),"",IF(LEN(X74)&gt;1,X74,VLOOKUP(X73,$AC:$AD,2,FALSE)))</f>
        <v/>
      </c>
      <c r="Y75" s="12" t="str">
        <f t="shared" si="17"/>
        <v/>
      </c>
      <c r="Z75" s="12" t="str">
        <f t="shared" si="17"/>
        <v/>
      </c>
      <c r="AA75" s="12" t="str">
        <f t="shared" si="17"/>
        <v> </v>
      </c>
      <c r="BF75" s="12" t="s">
        <v>0</v>
      </c>
      <c r="BG75" s="3">
        <v>74</v>
      </c>
      <c r="BH75" s="3" t="s">
        <v>325</v>
      </c>
      <c r="BI75" s="3" t="s">
        <v>39</v>
      </c>
      <c r="BJ75" s="3" t="s">
        <v>326</v>
      </c>
    </row>
    <row r="76" spans="1:62">
      <c r="A76" s="3" t="str">
        <f t="shared" si="15"/>
        <v>|英テキスト|&gt;|&gt;|&gt;|&gt;|When you match 3 or more Green gems, this creature gains Deathtouch until the end of your turn.|</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you match 3 or more Green gems, this creature gains Deathtouch until the end of your turn.</v>
      </c>
      <c r="O76" s="3" t="s">
        <v>83</v>
      </c>
      <c r="Q76" s="12" t="s">
        <v>18</v>
      </c>
      <c r="R76" s="13" t="str">
        <f>IF(INDEX(AX:AX,W70+1)="",0,INDEX(AX:AX,W70+1)&amp;"/"&amp;INDEX(AY:AY,W70+1))</f>
        <v>2/1</v>
      </c>
      <c r="S76" s="14"/>
      <c r="T76" s="14"/>
      <c r="U76" s="14"/>
      <c r="V76" s="15"/>
      <c r="W76" s="19"/>
      <c r="X76" s="12"/>
      <c r="Y76" s="31"/>
      <c r="Z76" s="31"/>
      <c r="AA76" s="32"/>
      <c r="BF76" s="12" t="s">
        <v>0</v>
      </c>
      <c r="BG76" s="3">
        <v>75</v>
      </c>
      <c r="BH76" s="3" t="s">
        <v>156</v>
      </c>
      <c r="BI76" s="3" t="s">
        <v>39</v>
      </c>
      <c r="BJ76" s="3" t="s">
        <v>327</v>
      </c>
    </row>
    <row r="77" spans="1:62">
      <c r="A77" s="3" t="str">
        <f t="shared" si="15"/>
        <v>|PT|&gt;|2/1|シールド数|&gt;||</v>
      </c>
      <c r="B77" s="3" t="s">
        <v>0</v>
      </c>
      <c r="C77" s="3" t="s">
        <v>83</v>
      </c>
      <c r="D77" s="3" t="s">
        <v>18</v>
      </c>
      <c r="E77" s="3" t="s">
        <v>83</v>
      </c>
      <c r="F77" s="3" t="s">
        <v>115</v>
      </c>
      <c r="G77" s="3" t="s">
        <v>83</v>
      </c>
      <c r="H77" s="3" t="str">
        <f>IF(R76=0,"",R76)</f>
        <v>2/1</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c r="BH77" s="3" t="s">
        <v>328</v>
      </c>
      <c r="BI77" s="3" t="s">
        <v>39</v>
      </c>
      <c r="BJ77" s="3" t="s">
        <v>329</v>
      </c>
    </row>
    <row r="78" spans="1:62">
      <c r="A78" s="3" t="str">
        <f t="shared" si="15"/>
        <v>&amp;br;&amp;br;</v>
      </c>
      <c r="B78" s="3" t="s">
        <v>0</v>
      </c>
      <c r="C78" s="3" t="s">
        <v>142</v>
      </c>
      <c r="R78" s="3"/>
      <c r="S78" s="3"/>
      <c r="T78" s="3"/>
      <c r="U78" s="3"/>
      <c r="V78" s="3"/>
      <c r="BF78" s="12" t="s">
        <v>0</v>
      </c>
      <c r="BG78" s="3">
        <v>77</v>
      </c>
      <c r="BH78" s="3" t="s">
        <v>330</v>
      </c>
      <c r="BI78" s="3" t="s">
        <v>39</v>
      </c>
      <c r="BJ78" s="3" t="s">
        <v>331</v>
      </c>
    </row>
    <row r="79" spans="1:62">
      <c r="A79" s="3" t="str">
        <f t="shared" si="15"/>
        <v>#back(text=戻る,left)</v>
      </c>
      <c r="B79" s="3" t="s">
        <v>0</v>
      </c>
      <c r="C79" s="3" t="s">
        <v>151</v>
      </c>
      <c r="R79" s="3"/>
      <c r="S79" s="3"/>
      <c r="T79" s="3"/>
      <c r="U79" s="3"/>
      <c r="V79" s="3"/>
      <c r="BF79" s="12" t="s">
        <v>0</v>
      </c>
      <c r="BG79" s="3">
        <v>78</v>
      </c>
      <c r="BH79" s="3" t="s">
        <v>332</v>
      </c>
      <c r="BI79" s="3" t="s">
        <v>39</v>
      </c>
      <c r="BJ79" s="3" t="s">
        <v>333</v>
      </c>
    </row>
    <row r="80" spans="1:62">
      <c r="A80" s="3" t="str">
        <f t="shared" si="15"/>
        <v>&amp;br;</v>
      </c>
      <c r="B80" s="3" t="s">
        <v>0</v>
      </c>
      <c r="C80" s="3" t="s">
        <v>161</v>
      </c>
      <c r="R80" s="3"/>
      <c r="S80" s="3"/>
      <c r="T80" s="3"/>
      <c r="U80" s="3"/>
      <c r="V80" s="3"/>
      <c r="BF80" s="12" t="s">
        <v>0</v>
      </c>
      <c r="BG80" s="3">
        <v>79</v>
      </c>
      <c r="BH80" s="3" t="s">
        <v>334</v>
      </c>
      <c r="BI80" s="3" t="s">
        <v>39</v>
      </c>
      <c r="BJ80" s="3" t="s">
        <v>335</v>
      </c>
    </row>
    <row r="81" spans="1:62">
      <c r="A81" s="3" t="str">
        <f t="shared" si="15"/>
        <v>#comment(above,nsize=[15],size=[30],num=[10])</v>
      </c>
      <c r="B81" s="3" t="s">
        <v>0</v>
      </c>
      <c r="C81" s="3" t="s">
        <v>170</v>
      </c>
      <c r="R81" s="3"/>
      <c r="S81" s="3"/>
      <c r="T81" s="3"/>
      <c r="U81" s="3"/>
      <c r="V81" s="3"/>
      <c r="BF81" s="12" t="s">
        <v>0</v>
      </c>
      <c r="BG81" s="3">
        <v>80</v>
      </c>
      <c r="BH81" s="3" t="s">
        <v>61</v>
      </c>
      <c r="BI81" s="3" t="s">
        <v>39</v>
      </c>
      <c r="BJ81" s="3" t="s">
        <v>40</v>
      </c>
    </row>
    <row r="82" spans="1:62">
      <c r="A82" s="3" t="str">
        <f t="shared" si="15"/>
        <v>&amp;br;&amp;br;</v>
      </c>
      <c r="B82" s="3" t="s">
        <v>0</v>
      </c>
      <c r="C82" s="3" t="s">
        <v>142</v>
      </c>
      <c r="R82" s="3"/>
      <c r="S82" s="3"/>
      <c r="T82" s="3"/>
      <c r="U82" s="3"/>
      <c r="V82" s="3"/>
      <c r="BF82" s="12" t="s">
        <v>0</v>
      </c>
      <c r="BG82" s="3">
        <v>81</v>
      </c>
      <c r="BH82" s="3" t="s">
        <v>336</v>
      </c>
      <c r="BI82" s="3" t="s">
        <v>39</v>
      </c>
      <c r="BJ82" s="3" t="s">
        <v>337</v>
      </c>
    </row>
    <row r="83" spans="1:62">
      <c r="A83" s="3" t="str">
        <f t="shared" si="15"/>
        <v/>
      </c>
      <c r="B83" s="3" t="s">
        <v>0</v>
      </c>
      <c r="Q83" s="8"/>
      <c r="R83" s="9"/>
      <c r="S83" s="9"/>
      <c r="T83" s="9"/>
      <c r="U83" s="9"/>
      <c r="V83" s="10"/>
      <c r="W83" s="11">
        <v>7</v>
      </c>
      <c r="X83" s="8"/>
      <c r="Y83" s="29"/>
      <c r="Z83" s="29"/>
      <c r="AA83" s="30"/>
      <c r="BF83" s="12" t="s">
        <v>0</v>
      </c>
      <c r="BG83" s="3">
        <v>82</v>
      </c>
      <c r="BH83" s="3" t="s">
        <v>338</v>
      </c>
      <c r="BI83" s="3" t="s">
        <v>39</v>
      </c>
      <c r="BJ83" s="3" t="s">
        <v>339</v>
      </c>
    </row>
    <row r="84" spans="1:62">
      <c r="A84" s="3" t="str">
        <f t="shared" si="15"/>
        <v>*プラカタの柱行虫/Prakhata Pillar-Bug</v>
      </c>
      <c r="B84" s="3" t="s">
        <v>0</v>
      </c>
      <c r="C84" s="3" t="str">
        <f>"*"&amp;R84&amp;"/"&amp;T84</f>
        <v>*プラカタの柱行虫/Prakhata Pillar-Bug</v>
      </c>
      <c r="Q84" s="12" t="s">
        <v>9</v>
      </c>
      <c r="R84" s="13" t="str">
        <f>INDEX(AJ:AJ,W83+1)</f>
        <v>プラカタの柱行虫</v>
      </c>
      <c r="S84" s="14" t="s">
        <v>10</v>
      </c>
      <c r="T84" s="13" t="str">
        <f>INDEX(AK:AK,W83+1)</f>
        <v>Prakhata Pillar-Bug</v>
      </c>
      <c r="U84" s="14"/>
      <c r="V84" s="15"/>
      <c r="W84" s="16"/>
      <c r="X84" s="12"/>
      <c r="Y84" s="31"/>
      <c r="Z84" s="31"/>
      <c r="AA84" s="32"/>
      <c r="BF84" s="12" t="s">
        <v>0</v>
      </c>
      <c r="BG84" s="3">
        <v>83</v>
      </c>
      <c r="BH84" s="3" t="s">
        <v>340</v>
      </c>
      <c r="BI84" s="3" t="s">
        <v>39</v>
      </c>
      <c r="BJ84" s="3" t="s">
        <v>341</v>
      </c>
    </row>
    <row r="85" spans="1:62">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無色</v>
      </c>
      <c r="S85" s="18" t="s">
        <v>7</v>
      </c>
      <c r="T85" s="13" t="str">
        <f>INDEX(AG:AG,W83+1)</f>
        <v>コモン</v>
      </c>
      <c r="U85" s="18" t="s">
        <v>8</v>
      </c>
      <c r="V85" s="13">
        <f>INDEX(AI:AI,W83+1)</f>
        <v>5</v>
      </c>
      <c r="W85" s="19"/>
      <c r="X85" s="13" t="str">
        <f>INDEX(AQ:AQ,W83+1)</f>
        <v>あなたが3個以上の黒ジェムをマッチさせたとき、あなたの次のターン開始時まで、このクリーチャーは絆魂を得る。</v>
      </c>
      <c r="Y85" s="31"/>
      <c r="Z85" s="31"/>
      <c r="AA85" s="32"/>
      <c r="BF85" s="12" t="s">
        <v>0</v>
      </c>
      <c r="BG85" s="3">
        <v>84</v>
      </c>
      <c r="BH85" s="3" t="s">
        <v>68</v>
      </c>
      <c r="BI85" s="3" t="s">
        <v>39</v>
      </c>
      <c r="BJ85" s="3" t="s">
        <v>342</v>
      </c>
    </row>
    <row r="86" spans="1:62">
      <c r="A86" s="3" t="str">
        <f t="shared" si="15"/>
        <v>|色|無色|レアリティ|コモン|マナコスト|5|</v>
      </c>
      <c r="B86" s="3" t="s">
        <v>0</v>
      </c>
      <c r="C86" s="3" t="s">
        <v>83</v>
      </c>
      <c r="D86" s="7" t="s">
        <v>6</v>
      </c>
      <c r="E86" s="3" t="s">
        <v>83</v>
      </c>
      <c r="F86" s="3" t="str">
        <f>IF(R85=0,"",R85)</f>
        <v>無色</v>
      </c>
      <c r="G86" s="3" t="s">
        <v>83</v>
      </c>
      <c r="H86" s="7" t="s">
        <v>92</v>
      </c>
      <c r="I86" s="3" t="s">
        <v>83</v>
      </c>
      <c r="J86" s="3" t="str">
        <f>IF(T85=0,"",T85)</f>
        <v>コモン</v>
      </c>
      <c r="K86" s="3" t="s">
        <v>83</v>
      </c>
      <c r="L86" s="7" t="s">
        <v>93</v>
      </c>
      <c r="M86" s="3" t="s">
        <v>83</v>
      </c>
      <c r="N86" s="3">
        <f>IF(V85=0,"",V85)</f>
        <v>5</v>
      </c>
      <c r="O86" s="3" t="s">
        <v>83</v>
      </c>
      <c r="Q86" s="12" t="s">
        <v>11</v>
      </c>
      <c r="R86" s="13" t="str">
        <f>INDEX(AL:AL,W83+1)</f>
        <v>クリーチャー</v>
      </c>
      <c r="S86" s="18" t="s">
        <v>94</v>
      </c>
      <c r="T86" s="13" t="str">
        <f>INDEX(AN:AN,W83+1)</f>
        <v>昆虫</v>
      </c>
      <c r="U86" s="13">
        <f>INDEX(AO:AO,W83+1)</f>
        <v>0</v>
      </c>
      <c r="V86" s="13">
        <f>INDEX(AP:AP,W83+1)</f>
        <v>0</v>
      </c>
      <c r="W86" s="19"/>
      <c r="X86" s="13" t="str">
        <f>INDEX(AZ:AZ,W83+1)</f>
        <v>あな</v>
      </c>
      <c r="Y86" s="13" t="str">
        <f>INDEX(BA:BA,W83+1)</f>
        <v/>
      </c>
      <c r="Z86" s="13" t="str">
        <f>INDEX(BB:BB,W83+1)</f>
        <v/>
      </c>
      <c r="AA86" s="13">
        <f>INDEX(BC:BC,W83+1)</f>
        <v>0</v>
      </c>
      <c r="BF86" s="12" t="s">
        <v>0</v>
      </c>
      <c r="BG86" s="3">
        <v>85</v>
      </c>
      <c r="BH86" s="3" t="s">
        <v>343</v>
      </c>
      <c r="BI86" s="3" t="s">
        <v>39</v>
      </c>
      <c r="BJ86" s="3" t="s">
        <v>40</v>
      </c>
    </row>
    <row r="87" spans="1:62">
      <c r="A87" s="3" t="str">
        <f t="shared" si="15"/>
        <v>|種別|クリーチャー|サブタイプ|昆虫|||</v>
      </c>
      <c r="B87" s="3" t="s">
        <v>0</v>
      </c>
      <c r="C87" s="3" t="s">
        <v>83</v>
      </c>
      <c r="D87" s="7" t="s">
        <v>11</v>
      </c>
      <c r="E87" s="3" t="s">
        <v>83</v>
      </c>
      <c r="F87" s="3" t="str">
        <f>IF(R86=0,"",R86)</f>
        <v>クリーチャー</v>
      </c>
      <c r="G87" s="3" t="s">
        <v>83</v>
      </c>
      <c r="H87" s="7" t="s">
        <v>104</v>
      </c>
      <c r="I87" s="3" t="s">
        <v>83</v>
      </c>
      <c r="J87" s="3" t="str">
        <f>IF(T86=0,"",T86)</f>
        <v>昆虫</v>
      </c>
      <c r="K87" s="3" t="s">
        <v>83</v>
      </c>
      <c r="L87" s="3" t="str">
        <f>IF(U86=0,"",U86)</f>
        <v/>
      </c>
      <c r="M87" s="3" t="s">
        <v>83</v>
      </c>
      <c r="N87" s="3" t="str">
        <f>IF(V86=0,"",V86)</f>
        <v/>
      </c>
      <c r="O87" s="3" t="s">
        <v>83</v>
      </c>
      <c r="Q87" s="12" t="s">
        <v>105</v>
      </c>
      <c r="R87" s="13" t="str">
        <f>INDEX(BD:BD,W83+1)</f>
        <v>あなたが3個以上の黒ジェムをマッチさせたとき、あなたの次のターン開始時まで、このクリーチャーは絆魂を得る。</v>
      </c>
      <c r="S87" s="14"/>
      <c r="T87" s="14"/>
      <c r="U87" s="14"/>
      <c r="V87" s="15"/>
      <c r="W87" s="19"/>
      <c r="X87" s="11"/>
      <c r="Y87" s="11"/>
      <c r="Z87" s="11"/>
      <c r="AA87" s="33"/>
      <c r="BF87" s="12" t="s">
        <v>0</v>
      </c>
      <c r="BG87" s="3">
        <v>86</v>
      </c>
      <c r="BH87" s="3" t="s">
        <v>344</v>
      </c>
      <c r="BI87" s="3" t="s">
        <v>39</v>
      </c>
      <c r="BJ87" s="3" t="s">
        <v>345</v>
      </c>
    </row>
    <row r="88" spans="1:62">
      <c r="A88" s="3" t="str">
        <f t="shared" si="15"/>
        <v>|テキスト|&gt;|&gt;|&gt;|&gt;|あなたが3個以上の黒ジェムをマッチさせたとき、あなたの次のターン開始時まで、このクリーチャーは絆魂を得る。|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あなたが3個以上の黒ジェムをマッチさせたとき、あなたの次のターン開始時まで、このクリーチャーは絆魂を得る。</v>
      </c>
      <c r="O88" s="3" t="s">
        <v>83</v>
      </c>
      <c r="Q88" s="17" t="s">
        <v>27</v>
      </c>
      <c r="R88" s="13" t="str">
        <f>INDEX(BE:BE,W83+1)</f>
        <v>When you match 3 or more Black gems, this creature gains Lifelink until the end of your turn.</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c r="BH88" s="3" t="s">
        <v>346</v>
      </c>
      <c r="BI88" s="3" t="s">
        <v>39</v>
      </c>
      <c r="BJ88" s="3" t="s">
        <v>347</v>
      </c>
    </row>
    <row r="89" spans="1:62">
      <c r="A89" s="3" t="str">
        <f t="shared" si="15"/>
        <v>|英テキスト|&gt;|&gt;|&gt;|&gt;|When you match 3 or more Black gems, this creature gains Lifelink until the end of your turn.|</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you match 3 or more Black gems, this creature gains Lifelink until the end of your turn.</v>
      </c>
      <c r="O89" s="3" t="s">
        <v>83</v>
      </c>
      <c r="Q89" s="12" t="s">
        <v>18</v>
      </c>
      <c r="R89" s="13" t="str">
        <f>IF(INDEX(AX:AX,W83+1)="",0,INDEX(AX:AX,W83+1)&amp;"/"&amp;INDEX(AY:AY,W83+1))</f>
        <v>2/2</v>
      </c>
      <c r="S89" s="14"/>
      <c r="T89" s="14"/>
      <c r="U89" s="14"/>
      <c r="V89" s="15"/>
      <c r="W89" s="19"/>
      <c r="X89" s="12"/>
      <c r="Y89" s="31"/>
      <c r="Z89" s="31"/>
      <c r="AA89" s="32"/>
      <c r="BF89" s="12" t="s">
        <v>0</v>
      </c>
      <c r="BG89" s="3">
        <v>88</v>
      </c>
      <c r="BH89" s="3" t="s">
        <v>348</v>
      </c>
      <c r="BI89" s="3" t="s">
        <v>39</v>
      </c>
      <c r="BJ89" s="3" t="s">
        <v>349</v>
      </c>
    </row>
    <row r="90" spans="1:62">
      <c r="A90" s="3" t="str">
        <f t="shared" si="15"/>
        <v>|PT|&gt;|2/2|シールド数|&gt;||</v>
      </c>
      <c r="B90" s="3" t="s">
        <v>0</v>
      </c>
      <c r="C90" s="3" t="s">
        <v>83</v>
      </c>
      <c r="D90" s="3" t="s">
        <v>18</v>
      </c>
      <c r="E90" s="3" t="s">
        <v>83</v>
      </c>
      <c r="F90" s="3" t="s">
        <v>115</v>
      </c>
      <c r="G90" s="3" t="s">
        <v>83</v>
      </c>
      <c r="H90" s="3" t="str">
        <f>IF(R89=0,"",R89)</f>
        <v>2/2</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c r="BH90" s="3" t="s">
        <v>350</v>
      </c>
      <c r="BI90" s="3" t="s">
        <v>39</v>
      </c>
      <c r="BJ90" s="3" t="s">
        <v>351</v>
      </c>
    </row>
    <row r="91" spans="1:62">
      <c r="A91" s="3" t="str">
        <f t="shared" si="15"/>
        <v>&amp;br;&amp;br;</v>
      </c>
      <c r="B91" s="3" t="s">
        <v>0</v>
      </c>
      <c r="C91" s="3" t="s">
        <v>142</v>
      </c>
      <c r="R91" s="3"/>
      <c r="S91" s="3"/>
      <c r="T91" s="3"/>
      <c r="U91" s="3"/>
      <c r="V91" s="3"/>
      <c r="BF91" s="12" t="s">
        <v>0</v>
      </c>
      <c r="BG91" s="3">
        <v>90</v>
      </c>
      <c r="BH91" s="3" t="s">
        <v>352</v>
      </c>
      <c r="BI91" s="3" t="s">
        <v>39</v>
      </c>
      <c r="BJ91" s="3" t="s">
        <v>40</v>
      </c>
    </row>
    <row r="92" spans="1:62">
      <c r="A92" s="3" t="str">
        <f t="shared" si="15"/>
        <v>#back(text=戻る,left)</v>
      </c>
      <c r="B92" s="3" t="s">
        <v>0</v>
      </c>
      <c r="C92" s="3" t="s">
        <v>151</v>
      </c>
      <c r="R92" s="3"/>
      <c r="S92" s="3"/>
      <c r="T92" s="3"/>
      <c r="U92" s="3"/>
      <c r="V92" s="3"/>
      <c r="BF92" s="12" t="s">
        <v>0</v>
      </c>
      <c r="BG92" s="3">
        <v>91</v>
      </c>
      <c r="BH92" s="3" t="s">
        <v>353</v>
      </c>
      <c r="BI92" s="3" t="s">
        <v>39</v>
      </c>
      <c r="BJ92" s="3" t="s">
        <v>354</v>
      </c>
    </row>
    <row r="93" spans="1:62">
      <c r="A93" s="3" t="str">
        <f t="shared" si="15"/>
        <v>&amp;br;</v>
      </c>
      <c r="B93" s="3" t="s">
        <v>0</v>
      </c>
      <c r="C93" s="3" t="s">
        <v>161</v>
      </c>
      <c r="R93" s="3"/>
      <c r="S93" s="3"/>
      <c r="T93" s="3"/>
      <c r="U93" s="3"/>
      <c r="V93" s="3"/>
      <c r="BF93" s="12" t="s">
        <v>0</v>
      </c>
      <c r="BG93" s="3">
        <v>92</v>
      </c>
      <c r="BH93" s="3" t="s">
        <v>355</v>
      </c>
      <c r="BI93" s="3" t="s">
        <v>39</v>
      </c>
      <c r="BJ93" s="3" t="s">
        <v>356</v>
      </c>
    </row>
    <row r="94" spans="1:62">
      <c r="A94" s="3" t="str">
        <f t="shared" si="15"/>
        <v>#comment(above,nsize=[15],size=[30],num=[10])</v>
      </c>
      <c r="B94" s="3" t="s">
        <v>0</v>
      </c>
      <c r="C94" s="3" t="s">
        <v>170</v>
      </c>
      <c r="R94" s="3"/>
      <c r="S94" s="3"/>
      <c r="T94" s="3"/>
      <c r="U94" s="3"/>
      <c r="V94" s="3"/>
      <c r="BF94" s="12" t="s">
        <v>0</v>
      </c>
      <c r="BG94" s="3">
        <v>93</v>
      </c>
      <c r="BH94" s="3" t="s">
        <v>357</v>
      </c>
      <c r="BI94" s="3" t="s">
        <v>39</v>
      </c>
      <c r="BJ94" s="3" t="s">
        <v>342</v>
      </c>
    </row>
    <row r="95" spans="1:62">
      <c r="A95" s="3" t="str">
        <f t="shared" si="15"/>
        <v>&amp;br;&amp;br;</v>
      </c>
      <c r="B95" s="3" t="s">
        <v>0</v>
      </c>
      <c r="C95" s="3" t="s">
        <v>142</v>
      </c>
      <c r="R95" s="3"/>
      <c r="S95" s="3"/>
      <c r="T95" s="3"/>
      <c r="U95" s="3"/>
      <c r="V95" s="3"/>
      <c r="BF95" s="12" t="s">
        <v>0</v>
      </c>
      <c r="BG95" s="3">
        <v>94</v>
      </c>
      <c r="BH95" s="3" t="s">
        <v>358</v>
      </c>
      <c r="BI95" s="3" t="s">
        <v>39</v>
      </c>
      <c r="BJ95" s="3" t="s">
        <v>359</v>
      </c>
    </row>
    <row r="96" spans="1:62">
      <c r="A96" s="3" t="str">
        <f t="shared" si="15"/>
        <v/>
      </c>
      <c r="B96" s="3" t="s">
        <v>0</v>
      </c>
      <c r="Q96" s="8"/>
      <c r="R96" s="9"/>
      <c r="S96" s="9"/>
      <c r="T96" s="9"/>
      <c r="U96" s="9"/>
      <c r="V96" s="10"/>
      <c r="W96" s="11">
        <v>8</v>
      </c>
      <c r="X96" s="8"/>
      <c r="Y96" s="29"/>
      <c r="Z96" s="29"/>
      <c r="AA96" s="30"/>
      <c r="BF96" s="12" t="s">
        <v>0</v>
      </c>
      <c r="BG96" s="3">
        <v>95</v>
      </c>
      <c r="BH96" s="3" t="s">
        <v>360</v>
      </c>
      <c r="BI96" s="3" t="s">
        <v>39</v>
      </c>
      <c r="BJ96" s="3" t="s">
        <v>361</v>
      </c>
    </row>
    <row r="97" spans="1:62">
      <c r="A97" s="3" t="str">
        <f t="shared" si="15"/>
        <v>*改革派の貨物車/Renegade Freighter</v>
      </c>
      <c r="B97" s="3" t="s">
        <v>0</v>
      </c>
      <c r="C97" s="3" t="str">
        <f>"*"&amp;R97&amp;"/"&amp;T97</f>
        <v>*改革派の貨物車/Renegade Freighter</v>
      </c>
      <c r="Q97" s="12" t="s">
        <v>9</v>
      </c>
      <c r="R97" s="13" t="str">
        <f>INDEX(AJ:AJ,W96+1)</f>
        <v>改革派の貨物車</v>
      </c>
      <c r="S97" s="14" t="s">
        <v>10</v>
      </c>
      <c r="T97" s="13" t="str">
        <f>INDEX(AK:AK,W96+1)</f>
        <v>Renegade Freighter</v>
      </c>
      <c r="U97" s="14"/>
      <c r="V97" s="15"/>
      <c r="W97" s="16"/>
      <c r="X97" s="12"/>
      <c r="Y97" s="31"/>
      <c r="Z97" s="31"/>
      <c r="AA97" s="32"/>
      <c r="BF97" s="12" t="s">
        <v>0</v>
      </c>
      <c r="BG97" s="3">
        <v>96</v>
      </c>
      <c r="BH97" s="3" t="s">
        <v>362</v>
      </c>
      <c r="BI97" s="3" t="s">
        <v>39</v>
      </c>
      <c r="BJ97" s="3" t="s">
        <v>363</v>
      </c>
    </row>
    <row r="98" spans="1:62">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無色</v>
      </c>
      <c r="S98" s="18" t="s">
        <v>7</v>
      </c>
      <c r="T98" s="13" t="str">
        <f>INDEX(AG:AG,W96+1)</f>
        <v>コモン</v>
      </c>
      <c r="U98" s="18" t="s">
        <v>8</v>
      </c>
      <c r="V98" s="13">
        <f>INDEX(AI:AI,W96+1)</f>
        <v>9</v>
      </c>
      <c r="W98" s="19"/>
      <c r="X98" s="13" t="str">
        <f>INDEX(AQ:AQ,W96+1)</f>
        <v>このクリーチャーが攻撃したとき、あなたのターン終了時までこれは+1/+1の修整を受けるとともにトランプルを得る。</v>
      </c>
      <c r="Y98" s="31"/>
      <c r="Z98" s="31"/>
      <c r="AA98" s="32"/>
      <c r="BF98" s="12" t="s">
        <v>0</v>
      </c>
      <c r="BG98" s="3">
        <v>97</v>
      </c>
      <c r="BH98" s="3" t="s">
        <v>364</v>
      </c>
      <c r="BI98" s="3" t="s">
        <v>39</v>
      </c>
      <c r="BJ98" s="3" t="s">
        <v>365</v>
      </c>
    </row>
    <row r="99" spans="1:62">
      <c r="A99" s="3" t="str">
        <f t="shared" si="15"/>
        <v>|色|無色|レアリティ|コモン|マナコスト|9|</v>
      </c>
      <c r="B99" s="3" t="s">
        <v>0</v>
      </c>
      <c r="C99" s="3" t="s">
        <v>83</v>
      </c>
      <c r="D99" s="7" t="s">
        <v>6</v>
      </c>
      <c r="E99" s="3" t="s">
        <v>83</v>
      </c>
      <c r="F99" s="3" t="str">
        <f>IF(R98=0,"",R98)</f>
        <v>無色</v>
      </c>
      <c r="G99" s="3" t="s">
        <v>83</v>
      </c>
      <c r="H99" s="7" t="s">
        <v>92</v>
      </c>
      <c r="I99" s="3" t="s">
        <v>83</v>
      </c>
      <c r="J99" s="3" t="str">
        <f>IF(T98=0,"",T98)</f>
        <v>コモン</v>
      </c>
      <c r="K99" s="3" t="s">
        <v>83</v>
      </c>
      <c r="L99" s="7" t="s">
        <v>93</v>
      </c>
      <c r="M99" s="3" t="s">
        <v>83</v>
      </c>
      <c r="N99" s="3">
        <f>IF(V98=0,"",V98)</f>
        <v>9</v>
      </c>
      <c r="O99" s="3" t="s">
        <v>83</v>
      </c>
      <c r="Q99" s="12" t="s">
        <v>11</v>
      </c>
      <c r="R99" s="13" t="str">
        <f>INDEX(AL:AL,W96+1)</f>
        <v>クリーチャー</v>
      </c>
      <c r="S99" s="18" t="s">
        <v>94</v>
      </c>
      <c r="T99" s="13" t="str">
        <f>INDEX(AN:AN,W96+1)</f>
        <v>機体</v>
      </c>
      <c r="U99" s="13">
        <f>INDEX(AO:AO,W96+1)</f>
        <v>0</v>
      </c>
      <c r="V99" s="13">
        <f>INDEX(AP:AP,W96+1)</f>
        <v>0</v>
      </c>
      <c r="W99" s="19"/>
      <c r="X99" s="13" t="str">
        <f>INDEX(AZ:AZ,W96+1)</f>
        <v>この</v>
      </c>
      <c r="Y99" s="13" t="str">
        <f>INDEX(BA:BA,W96+1)</f>
        <v/>
      </c>
      <c r="Z99" s="13" t="str">
        <f>INDEX(BB:BB,W96+1)</f>
        <v/>
      </c>
      <c r="AA99" s="13">
        <f>INDEX(BC:BC,W96+1)</f>
        <v>0</v>
      </c>
      <c r="BF99" s="12" t="s">
        <v>0</v>
      </c>
      <c r="BG99" s="3">
        <v>98</v>
      </c>
      <c r="BH99" s="3" t="s">
        <v>366</v>
      </c>
      <c r="BI99" s="3" t="s">
        <v>39</v>
      </c>
      <c r="BJ99" s="3" t="s">
        <v>54</v>
      </c>
    </row>
    <row r="100" spans="1:62">
      <c r="A100" s="3" t="str">
        <f t="shared" si="15"/>
        <v>|種別|クリーチャー|サブタイプ|機体|||</v>
      </c>
      <c r="B100" s="3" t="s">
        <v>0</v>
      </c>
      <c r="C100" s="3" t="s">
        <v>83</v>
      </c>
      <c r="D100" s="7" t="s">
        <v>11</v>
      </c>
      <c r="E100" s="3" t="s">
        <v>83</v>
      </c>
      <c r="F100" s="3" t="str">
        <f>IF(R99=0,"",R99)</f>
        <v>クリーチャー</v>
      </c>
      <c r="G100" s="3" t="s">
        <v>83</v>
      </c>
      <c r="H100" s="7" t="s">
        <v>104</v>
      </c>
      <c r="I100" s="3" t="s">
        <v>83</v>
      </c>
      <c r="J100" s="3" t="str">
        <f>IF(T99=0,"",T99)</f>
        <v>機体</v>
      </c>
      <c r="K100" s="3" t="s">
        <v>83</v>
      </c>
      <c r="L100" s="3" t="str">
        <f>IF(U99=0,"",U99)</f>
        <v/>
      </c>
      <c r="M100" s="3" t="s">
        <v>83</v>
      </c>
      <c r="N100" s="3" t="str">
        <f>IF(V99=0,"",V99)</f>
        <v/>
      </c>
      <c r="O100" s="3" t="s">
        <v>83</v>
      </c>
      <c r="Q100" s="12" t="s">
        <v>105</v>
      </c>
      <c r="R100" s="13" t="str">
        <f>INDEX(BD:BD,W96+1)</f>
        <v>このクリーチャーが攻撃したとき、あなたのターン終了時までこれは+1/+1の修整を受けるとともにトランプルを得る。&amp;br;搭乗1</v>
      </c>
      <c r="S100" s="14"/>
      <c r="T100" s="14"/>
      <c r="U100" s="14"/>
      <c r="V100" s="15"/>
      <c r="W100" s="19"/>
      <c r="X100" s="11"/>
      <c r="Y100" s="11"/>
      <c r="Z100" s="11"/>
      <c r="AA100" s="33"/>
      <c r="BF100" s="12" t="s">
        <v>0</v>
      </c>
      <c r="BG100" s="3">
        <v>99</v>
      </c>
      <c r="BH100" s="3" t="s">
        <v>367</v>
      </c>
      <c r="BI100" s="3" t="s">
        <v>39</v>
      </c>
      <c r="BJ100" s="3" t="s">
        <v>368</v>
      </c>
    </row>
    <row r="101" spans="1:62">
      <c r="A101" s="3" t="str">
        <f t="shared" si="15"/>
        <v>|テキスト|&gt;|&gt;|&gt;|&gt;|このクリーチャーが攻撃したとき、あなたのターン終了時までこれは+1/+1の修整を受けるとともにトランプルを得る。&amp;br;搭乗1|</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このクリーチャーが攻撃したとき、あなたのターン終了時までこれは+1/+1の修整を受けるとともにトランプルを得る。&amp;br;搭乗1</v>
      </c>
      <c r="O101" s="3" t="s">
        <v>83</v>
      </c>
      <c r="Q101" s="17" t="s">
        <v>27</v>
      </c>
      <c r="R101" s="13" t="str">
        <f>INDEX(BE:BE,W96+1)</f>
        <v>When this creature attacks, it gains +1/+1 and Trample until the end of your turn.&amp;br;Crew 1.</v>
      </c>
      <c r="S101" s="14" t="s">
        <v>324</v>
      </c>
      <c r="T101" s="13" t="str">
        <f>IF(X101="","",X101&amp;IF(Y101="",""," "&amp;Y101)&amp;IF(Z101="",""," "&amp;Z101)&amp;IF(AA101="",""," "&amp;AA101))</f>
        <v/>
      </c>
      <c r="U101" s="14"/>
      <c r="V101" s="15"/>
      <c r="W101" s="19" t="s">
        <v>116</v>
      </c>
      <c r="X101" s="12" t="str">
        <f t="shared" ref="X101:AA101" si="21">IF(ISERROR(IF(LEN(X100)&gt;1,X100,VLOOKUP(X99,$AC:$AD,2,FALSE))),"",IF(LEN(X100)&gt;1,X100,VLOOKUP(X99,$AC:$AD,2,FALSE)))</f>
        <v/>
      </c>
      <c r="Y101" s="12" t="str">
        <f t="shared" si="21"/>
        <v/>
      </c>
      <c r="Z101" s="12" t="str">
        <f t="shared" si="21"/>
        <v/>
      </c>
      <c r="AA101" s="12" t="str">
        <f t="shared" si="21"/>
        <v> </v>
      </c>
      <c r="BF101" s="12" t="s">
        <v>0</v>
      </c>
      <c r="BG101" s="3">
        <v>100</v>
      </c>
      <c r="BH101" s="3" t="s">
        <v>369</v>
      </c>
      <c r="BI101" s="3" t="s">
        <v>39</v>
      </c>
      <c r="BJ101" s="3" t="s">
        <v>370</v>
      </c>
    </row>
    <row r="102" spans="1:62">
      <c r="A102" s="3" t="str">
        <f t="shared" si="15"/>
        <v>|英テキスト|&gt;|&gt;|&gt;|&gt;|When this creature attacks, it gains +1/+1 and Trample until the end of your turn.&amp;br;Crew 1.|</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When this creature attacks, it gains +1/+1 and Trample until the end of your turn.&amp;br;Crew 1.</v>
      </c>
      <c r="O102" s="3" t="s">
        <v>83</v>
      </c>
      <c r="Q102" s="12" t="s">
        <v>18</v>
      </c>
      <c r="R102" s="13" t="str">
        <f>IF(INDEX(AX:AX,W96+1)="",0,INDEX(AX:AX,W96+1)&amp;"/"&amp;INDEX(AY:AY,W96+1))</f>
        <v>2/2</v>
      </c>
      <c r="S102" s="14"/>
      <c r="T102" s="14"/>
      <c r="U102" s="14"/>
      <c r="V102" s="15"/>
      <c r="W102" s="19"/>
      <c r="X102" s="12"/>
      <c r="Y102" s="31"/>
      <c r="Z102" s="31"/>
      <c r="AA102" s="32"/>
      <c r="BF102" s="12" t="s">
        <v>0</v>
      </c>
      <c r="BG102" s="3">
        <v>101</v>
      </c>
      <c r="BH102" s="3" t="s">
        <v>371</v>
      </c>
      <c r="BI102" s="3" t="s">
        <v>39</v>
      </c>
      <c r="BJ102" s="3" t="s">
        <v>372</v>
      </c>
    </row>
    <row r="103" spans="1:62">
      <c r="A103" s="3" t="str">
        <f t="shared" si="15"/>
        <v>|PT|&gt;|2/2|シールド数|&gt;||</v>
      </c>
      <c r="B103" s="3" t="s">
        <v>0</v>
      </c>
      <c r="C103" s="3" t="s">
        <v>83</v>
      </c>
      <c r="D103" s="3" t="s">
        <v>18</v>
      </c>
      <c r="E103" s="3" t="s">
        <v>83</v>
      </c>
      <c r="F103" s="3" t="s">
        <v>115</v>
      </c>
      <c r="G103" s="3" t="s">
        <v>83</v>
      </c>
      <c r="H103" s="3" t="str">
        <f>IF(R102=0,"",R102)</f>
        <v>2/2</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c r="BH103" s="3" t="s">
        <v>373</v>
      </c>
      <c r="BI103" s="3" t="s">
        <v>39</v>
      </c>
      <c r="BJ103" s="3" t="s">
        <v>374</v>
      </c>
    </row>
    <row r="104" spans="1:62">
      <c r="A104" s="3" t="str">
        <f t="shared" si="15"/>
        <v>&amp;br;&amp;br;</v>
      </c>
      <c r="B104" s="3" t="s">
        <v>0</v>
      </c>
      <c r="C104" s="3" t="s">
        <v>142</v>
      </c>
      <c r="R104" s="3"/>
      <c r="S104" s="3"/>
      <c r="T104" s="3"/>
      <c r="U104" s="3"/>
      <c r="V104" s="3"/>
      <c r="BF104" s="12" t="s">
        <v>0</v>
      </c>
      <c r="BG104" s="3">
        <v>103</v>
      </c>
      <c r="BH104" s="3" t="s">
        <v>375</v>
      </c>
      <c r="BI104" s="3" t="s">
        <v>39</v>
      </c>
      <c r="BJ104" s="3" t="s">
        <v>376</v>
      </c>
    </row>
    <row r="105" spans="1:62">
      <c r="A105" s="3" t="str">
        <f t="shared" si="15"/>
        <v>#back(text=戻る,left)</v>
      </c>
      <c r="B105" s="3" t="s">
        <v>0</v>
      </c>
      <c r="C105" s="3" t="s">
        <v>151</v>
      </c>
      <c r="R105" s="3"/>
      <c r="S105" s="3"/>
      <c r="T105" s="3"/>
      <c r="U105" s="3"/>
      <c r="V105" s="3"/>
      <c r="BF105" s="12" t="s">
        <v>0</v>
      </c>
      <c r="BG105" s="3">
        <v>104</v>
      </c>
      <c r="BH105" s="3" t="s">
        <v>190</v>
      </c>
      <c r="BI105" s="3" t="s">
        <v>39</v>
      </c>
      <c r="BJ105" s="3" t="s">
        <v>377</v>
      </c>
    </row>
    <row r="106" spans="1:62">
      <c r="A106" s="3" t="str">
        <f t="shared" si="15"/>
        <v>&amp;br;</v>
      </c>
      <c r="B106" s="3" t="s">
        <v>0</v>
      </c>
      <c r="C106" s="3" t="s">
        <v>161</v>
      </c>
      <c r="R106" s="3"/>
      <c r="S106" s="3"/>
      <c r="T106" s="3"/>
      <c r="U106" s="3"/>
      <c r="V106" s="3"/>
      <c r="BF106" s="12" t="s">
        <v>0</v>
      </c>
      <c r="BG106" s="3">
        <v>105</v>
      </c>
      <c r="BH106" s="3" t="s">
        <v>378</v>
      </c>
      <c r="BI106" s="3" t="s">
        <v>39</v>
      </c>
      <c r="BJ106" s="3" t="s">
        <v>379</v>
      </c>
    </row>
    <row r="107" spans="1:62">
      <c r="A107" s="3" t="str">
        <f t="shared" si="15"/>
        <v>#comment(above,nsize=[15],size=[30],num=[10])</v>
      </c>
      <c r="B107" s="3" t="s">
        <v>0</v>
      </c>
      <c r="C107" s="3" t="s">
        <v>170</v>
      </c>
      <c r="R107" s="3"/>
      <c r="S107" s="3"/>
      <c r="T107" s="3"/>
      <c r="U107" s="3"/>
      <c r="V107" s="3"/>
      <c r="BF107" s="12" t="s">
        <v>0</v>
      </c>
      <c r="BG107" s="3">
        <v>106</v>
      </c>
      <c r="BH107" s="3" t="s">
        <v>380</v>
      </c>
      <c r="BI107" s="3" t="s">
        <v>39</v>
      </c>
      <c r="BJ107" s="3" t="s">
        <v>381</v>
      </c>
    </row>
    <row r="108" spans="1:62">
      <c r="A108" s="3" t="str">
        <f t="shared" si="15"/>
        <v>&amp;br;&amp;br;</v>
      </c>
      <c r="B108" s="3" t="s">
        <v>0</v>
      </c>
      <c r="C108" s="3" t="s">
        <v>142</v>
      </c>
      <c r="R108" s="3"/>
      <c r="S108" s="3"/>
      <c r="T108" s="3"/>
      <c r="U108" s="3"/>
      <c r="V108" s="3"/>
      <c r="BF108" s="12" t="s">
        <v>0</v>
      </c>
      <c r="BG108" s="3">
        <v>107</v>
      </c>
      <c r="BH108" s="3" t="s">
        <v>382</v>
      </c>
      <c r="BI108" s="3" t="s">
        <v>39</v>
      </c>
      <c r="BJ108" s="3" t="s">
        <v>383</v>
      </c>
    </row>
    <row r="109" spans="1:62">
      <c r="A109" s="3" t="str">
        <f t="shared" si="15"/>
        <v/>
      </c>
      <c r="B109" s="3" t="s">
        <v>0</v>
      </c>
      <c r="Q109" s="8"/>
      <c r="R109" s="9"/>
      <c r="S109" s="9"/>
      <c r="T109" s="9"/>
      <c r="U109" s="9"/>
      <c r="V109" s="10"/>
      <c r="W109" s="11">
        <v>9</v>
      </c>
      <c r="X109" s="8"/>
      <c r="Y109" s="29"/>
      <c r="Z109" s="29"/>
      <c r="AA109" s="30"/>
      <c r="BF109" s="12" t="s">
        <v>0</v>
      </c>
      <c r="BG109" s="3">
        <v>108</v>
      </c>
      <c r="BH109" s="3" t="s">
        <v>384</v>
      </c>
      <c r="BI109" s="3" t="s">
        <v>39</v>
      </c>
      <c r="BJ109" s="3" t="s">
        <v>385</v>
      </c>
    </row>
    <row r="110" spans="1:62">
      <c r="A110" s="3" t="str">
        <f t="shared" si="15"/>
        <v>*自己組立機械/Self-Assembler</v>
      </c>
      <c r="B110" s="3" t="s">
        <v>0</v>
      </c>
      <c r="C110" s="3" t="str">
        <f>"*"&amp;R110&amp;"/"&amp;T110</f>
        <v>*自己組立機械/Self-Assembler</v>
      </c>
      <c r="Q110" s="12" t="s">
        <v>9</v>
      </c>
      <c r="R110" s="13" t="str">
        <f>INDEX(AJ:AJ,W109+1)</f>
        <v>自己組立機械</v>
      </c>
      <c r="S110" s="14" t="s">
        <v>10</v>
      </c>
      <c r="T110" s="13" t="str">
        <f>INDEX(AK:AK,W109+1)</f>
        <v>Self-Assembler</v>
      </c>
      <c r="U110" s="14"/>
      <c r="V110" s="15"/>
      <c r="W110" s="16"/>
      <c r="X110" s="12"/>
      <c r="Y110" s="31"/>
      <c r="Z110" s="31"/>
      <c r="AA110" s="32"/>
      <c r="BF110" s="12" t="s">
        <v>0</v>
      </c>
      <c r="BG110" s="3">
        <v>109</v>
      </c>
      <c r="BH110" s="3" t="s">
        <v>386</v>
      </c>
      <c r="BI110" s="3" t="s">
        <v>39</v>
      </c>
      <c r="BJ110" s="3" t="s">
        <v>387</v>
      </c>
    </row>
    <row r="111" spans="1:62">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無色</v>
      </c>
      <c r="S111" s="18" t="s">
        <v>7</v>
      </c>
      <c r="T111" s="13" t="str">
        <f>INDEX(AG:AG,W109+1)</f>
        <v>コモン</v>
      </c>
      <c r="U111" s="18" t="s">
        <v>8</v>
      </c>
      <c r="V111" s="13">
        <f>INDEX(AI:AI,W109+1)</f>
        <v>8</v>
      </c>
      <c r="W111" s="19"/>
      <c r="X111" s="13" t="str">
        <f>INDEX(AQ:AQ,W109+1)</f>
        <v>あなたがこのクリーチャーをと穴得たとき、あなたのライブラリーから次のこれと同じカードを取ってくる。</v>
      </c>
      <c r="Y111" s="31"/>
      <c r="Z111" s="31"/>
      <c r="AA111" s="32"/>
      <c r="BF111" s="12" t="s">
        <v>0</v>
      </c>
      <c r="BG111" s="3">
        <v>110</v>
      </c>
      <c r="BH111" s="3" t="s">
        <v>388</v>
      </c>
      <c r="BI111" s="3" t="s">
        <v>39</v>
      </c>
      <c r="BJ111" s="3" t="s">
        <v>389</v>
      </c>
    </row>
    <row r="112" spans="1:62">
      <c r="A112" s="3" t="str">
        <f t="shared" si="15"/>
        <v>|色|無色|レアリティ|コモン|マナコスト|8|</v>
      </c>
      <c r="B112" s="3" t="s">
        <v>0</v>
      </c>
      <c r="C112" s="3" t="s">
        <v>83</v>
      </c>
      <c r="D112" s="7" t="s">
        <v>6</v>
      </c>
      <c r="E112" s="3" t="s">
        <v>83</v>
      </c>
      <c r="F112" s="3" t="str">
        <f>IF(R111=0,"",R111)</f>
        <v>無色</v>
      </c>
      <c r="G112" s="3" t="s">
        <v>83</v>
      </c>
      <c r="H112" s="7" t="s">
        <v>92</v>
      </c>
      <c r="I112" s="3" t="s">
        <v>83</v>
      </c>
      <c r="J112" s="3" t="str">
        <f>IF(T111=0,"",T111)</f>
        <v>コモン</v>
      </c>
      <c r="K112" s="3" t="s">
        <v>83</v>
      </c>
      <c r="L112" s="7" t="s">
        <v>93</v>
      </c>
      <c r="M112" s="3" t="s">
        <v>83</v>
      </c>
      <c r="N112" s="3">
        <f>IF(V111=0,"",V111)</f>
        <v>8</v>
      </c>
      <c r="O112" s="3" t="s">
        <v>83</v>
      </c>
      <c r="Q112" s="12" t="s">
        <v>11</v>
      </c>
      <c r="R112" s="13" t="str">
        <f>INDEX(AL:AL,W109+1)</f>
        <v>クリーチャー</v>
      </c>
      <c r="S112" s="18" t="s">
        <v>94</v>
      </c>
      <c r="T112" s="13" t="str">
        <f>INDEX(AN:AN,W109+1)</f>
        <v>組立作業員</v>
      </c>
      <c r="U112" s="13">
        <f>INDEX(AO:AO,W109+1)</f>
        <v>0</v>
      </c>
      <c r="V112" s="13">
        <f>INDEX(AP:AP,W109+1)</f>
        <v>0</v>
      </c>
      <c r="W112" s="19"/>
      <c r="X112" s="13" t="str">
        <f>INDEX(AZ:AZ,W109+1)</f>
        <v>あな</v>
      </c>
      <c r="Y112" s="13" t="str">
        <f>INDEX(BA:BA,W109+1)</f>
        <v/>
      </c>
      <c r="Z112" s="13" t="str">
        <f>INDEX(BB:BB,W109+1)</f>
        <v/>
      </c>
      <c r="AA112" s="13">
        <f>INDEX(BC:BC,W109+1)</f>
        <v>0</v>
      </c>
      <c r="BF112" s="12" t="s">
        <v>0</v>
      </c>
      <c r="BG112" s="3">
        <v>111</v>
      </c>
      <c r="BH112" s="3" t="s">
        <v>390</v>
      </c>
      <c r="BI112" s="3" t="s">
        <v>39</v>
      </c>
      <c r="BJ112" s="3" t="s">
        <v>391</v>
      </c>
    </row>
    <row r="113" spans="1:62">
      <c r="A113" s="3" t="str">
        <f t="shared" si="15"/>
        <v>|種別|クリーチャー|サブタイプ|組立作業員|||</v>
      </c>
      <c r="B113" s="3" t="s">
        <v>0</v>
      </c>
      <c r="C113" s="3" t="s">
        <v>83</v>
      </c>
      <c r="D113" s="7" t="s">
        <v>11</v>
      </c>
      <c r="E113" s="3" t="s">
        <v>83</v>
      </c>
      <c r="F113" s="3" t="str">
        <f>IF(R112=0,"",R112)</f>
        <v>クリーチャー</v>
      </c>
      <c r="G113" s="3" t="s">
        <v>83</v>
      </c>
      <c r="H113" s="7" t="s">
        <v>104</v>
      </c>
      <c r="I113" s="3" t="s">
        <v>83</v>
      </c>
      <c r="J113" s="3" t="str">
        <f>IF(T112=0,"",T112)</f>
        <v>組立作業員</v>
      </c>
      <c r="K113" s="3" t="s">
        <v>83</v>
      </c>
      <c r="L113" s="3" t="str">
        <f>IF(U112=0,"",U112)</f>
        <v/>
      </c>
      <c r="M113" s="3" t="s">
        <v>83</v>
      </c>
      <c r="N113" s="3" t="str">
        <f>IF(V112=0,"",V112)</f>
        <v/>
      </c>
      <c r="O113" s="3" t="s">
        <v>83</v>
      </c>
      <c r="Q113" s="12" t="s">
        <v>105</v>
      </c>
      <c r="R113" s="13" t="str">
        <f>INDEX(BD:BD,W109+1)</f>
        <v>あなたがこのクリーチャーをと穴得たとき、あなたのライブラリーから次のこれと同じカードを取ってくる。</v>
      </c>
      <c r="S113" s="14"/>
      <c r="T113" s="14"/>
      <c r="U113" s="14"/>
      <c r="V113" s="15"/>
      <c r="W113" s="19"/>
      <c r="X113" s="11"/>
      <c r="Y113" s="11"/>
      <c r="Z113" s="11"/>
      <c r="AA113" s="33"/>
      <c r="BF113" s="12" t="s">
        <v>0</v>
      </c>
      <c r="BG113" s="3">
        <v>112</v>
      </c>
      <c r="BH113" s="3" t="s">
        <v>392</v>
      </c>
      <c r="BI113" s="3" t="s">
        <v>39</v>
      </c>
      <c r="BJ113" s="3" t="s">
        <v>393</v>
      </c>
    </row>
    <row r="114" spans="1:62">
      <c r="A114" s="3" t="str">
        <f t="shared" si="15"/>
        <v>|テキスト|&gt;|&gt;|&gt;|&gt;|あなたがこのクリーチャーをと穴得たとき、あなたのライブラリーから次のこれと同じカードを取ってくる。|</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あなたがこのクリーチャーをと穴得たとき、あなたのライブラリーから次のこれと同じカードを取ってくる。</v>
      </c>
      <c r="O114" s="3" t="s">
        <v>83</v>
      </c>
      <c r="Q114" s="17" t="s">
        <v>27</v>
      </c>
      <c r="R114" s="13" t="str">
        <f>INDEX(BE:BE,W109+1)</f>
        <v>When you cast this creature, Fetch the next copy of this card from your library.</v>
      </c>
      <c r="S114" s="14" t="s">
        <v>324</v>
      </c>
      <c r="T114" s="13" t="str">
        <f>IF(X114="","",X114&amp;IF(Y114="",""," "&amp;Y114)&amp;IF(Z114="",""," "&amp;Z114)&amp;IF(AA114="",""," "&amp;AA114))</f>
        <v/>
      </c>
      <c r="U114" s="14"/>
      <c r="V114" s="15"/>
      <c r="W114" s="19" t="s">
        <v>116</v>
      </c>
      <c r="X114" s="12" t="str">
        <f t="shared" ref="X114:AA114" si="23">IF(ISERROR(IF(LEN(X113)&gt;1,X113,VLOOKUP(X112,$AC:$AD,2,FALSE))),"",IF(LEN(X113)&gt;1,X113,VLOOKUP(X112,$AC:$AD,2,FALSE)))</f>
        <v/>
      </c>
      <c r="Y114" s="12" t="str">
        <f t="shared" si="23"/>
        <v/>
      </c>
      <c r="Z114" s="12" t="str">
        <f t="shared" si="23"/>
        <v/>
      </c>
      <c r="AA114" s="12" t="str">
        <f t="shared" si="23"/>
        <v> </v>
      </c>
      <c r="BF114" s="12" t="s">
        <v>0</v>
      </c>
      <c r="BG114" s="3">
        <v>113</v>
      </c>
      <c r="BH114" s="3" t="s">
        <v>394</v>
      </c>
      <c r="BI114" s="3" t="s">
        <v>39</v>
      </c>
      <c r="BJ114" s="3" t="s">
        <v>395</v>
      </c>
    </row>
    <row r="115" spans="1:62">
      <c r="A115" s="3" t="str">
        <f t="shared" si="15"/>
        <v>|英テキスト|&gt;|&gt;|&gt;|&gt;|When you cast this creature, Fetch the next copy of this card from your library.|</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When you cast this creature, Fetch the next copy of this card from your library.</v>
      </c>
      <c r="O115" s="3" t="s">
        <v>83</v>
      </c>
      <c r="Q115" s="12" t="s">
        <v>18</v>
      </c>
      <c r="R115" s="13" t="str">
        <f>IF(INDEX(AX:AX,W109+1)="",0,INDEX(AX:AX,W109+1)&amp;"/"&amp;INDEX(AY:AY,W109+1))</f>
        <v>2/2</v>
      </c>
      <c r="S115" s="14"/>
      <c r="T115" s="14"/>
      <c r="U115" s="14"/>
      <c r="V115" s="15"/>
      <c r="W115" s="19"/>
      <c r="X115" s="12"/>
      <c r="Y115" s="31"/>
      <c r="Z115" s="31"/>
      <c r="AA115" s="32"/>
      <c r="BF115" s="12" t="s">
        <v>0</v>
      </c>
      <c r="BG115" s="3">
        <v>114</v>
      </c>
      <c r="BH115" s="3" t="s">
        <v>396</v>
      </c>
      <c r="BI115" s="3" t="s">
        <v>39</v>
      </c>
      <c r="BJ115" s="3" t="s">
        <v>397</v>
      </c>
    </row>
    <row r="116" spans="1:62">
      <c r="A116" s="3" t="str">
        <f t="shared" si="15"/>
        <v>|PT|&gt;|2/2|シールド数|&gt;||</v>
      </c>
      <c r="B116" s="3" t="s">
        <v>0</v>
      </c>
      <c r="C116" s="3" t="s">
        <v>83</v>
      </c>
      <c r="D116" s="3" t="s">
        <v>18</v>
      </c>
      <c r="E116" s="3" t="s">
        <v>83</v>
      </c>
      <c r="F116" s="3" t="s">
        <v>115</v>
      </c>
      <c r="G116" s="3" t="s">
        <v>83</v>
      </c>
      <c r="H116" s="3" t="str">
        <f>IF(R115=0,"",R115)</f>
        <v>2/2</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c r="BH116" s="3" t="s">
        <v>398</v>
      </c>
      <c r="BI116" s="3" t="s">
        <v>39</v>
      </c>
      <c r="BJ116" s="3" t="s">
        <v>399</v>
      </c>
    </row>
    <row r="117" spans="1:62">
      <c r="A117" s="3" t="str">
        <f t="shared" si="15"/>
        <v>&amp;br;&amp;br;</v>
      </c>
      <c r="B117" s="3" t="s">
        <v>0</v>
      </c>
      <c r="C117" s="3" t="s">
        <v>142</v>
      </c>
      <c r="R117" s="3"/>
      <c r="S117" s="3"/>
      <c r="T117" s="3"/>
      <c r="U117" s="3"/>
      <c r="V117" s="3"/>
      <c r="BF117" s="12" t="s">
        <v>0</v>
      </c>
      <c r="BG117" s="3">
        <v>116</v>
      </c>
      <c r="BH117" s="3" t="s">
        <v>400</v>
      </c>
      <c r="BI117" s="3" t="s">
        <v>39</v>
      </c>
      <c r="BJ117" s="3" t="s">
        <v>401</v>
      </c>
    </row>
    <row r="118" spans="1:62">
      <c r="A118" s="3" t="str">
        <f t="shared" si="15"/>
        <v>#back(text=戻る,left)</v>
      </c>
      <c r="B118" s="3" t="s">
        <v>0</v>
      </c>
      <c r="C118" s="3" t="s">
        <v>151</v>
      </c>
      <c r="R118" s="3"/>
      <c r="S118" s="3"/>
      <c r="T118" s="3"/>
      <c r="U118" s="3"/>
      <c r="V118" s="3"/>
      <c r="BF118" s="12" t="s">
        <v>0</v>
      </c>
      <c r="BG118" s="3">
        <v>117</v>
      </c>
      <c r="BH118" s="3" t="s">
        <v>77</v>
      </c>
      <c r="BI118" s="3" t="s">
        <v>39</v>
      </c>
      <c r="BJ118" s="3" t="s">
        <v>402</v>
      </c>
    </row>
    <row r="119" spans="1:62">
      <c r="A119" s="3" t="str">
        <f t="shared" si="15"/>
        <v>&amp;br;</v>
      </c>
      <c r="B119" s="3" t="s">
        <v>0</v>
      </c>
      <c r="C119" s="3" t="s">
        <v>161</v>
      </c>
      <c r="R119" s="3"/>
      <c r="S119" s="3"/>
      <c r="T119" s="3"/>
      <c r="U119" s="3"/>
      <c r="V119" s="3"/>
      <c r="BF119" s="12" t="s">
        <v>0</v>
      </c>
      <c r="BG119" s="3">
        <v>118</v>
      </c>
      <c r="BH119" s="3" t="s">
        <v>403</v>
      </c>
      <c r="BI119" s="3" t="s">
        <v>39</v>
      </c>
      <c r="BJ119" s="3" t="s">
        <v>404</v>
      </c>
    </row>
    <row r="120" spans="1:62">
      <c r="A120" s="3" t="str">
        <f t="shared" si="15"/>
        <v>#comment(above,nsize=[15],size=[30],num=[10])</v>
      </c>
      <c r="B120" s="3" t="s">
        <v>0</v>
      </c>
      <c r="C120" s="3" t="s">
        <v>170</v>
      </c>
      <c r="R120" s="3"/>
      <c r="S120" s="3"/>
      <c r="T120" s="3"/>
      <c r="U120" s="3"/>
      <c r="V120" s="3"/>
      <c r="BF120" s="12" t="s">
        <v>0</v>
      </c>
      <c r="BG120" s="3">
        <v>119</v>
      </c>
      <c r="BH120" s="3" t="s">
        <v>405</v>
      </c>
      <c r="BI120" s="3" t="s">
        <v>39</v>
      </c>
      <c r="BJ120" s="3" t="s">
        <v>406</v>
      </c>
    </row>
    <row r="121" spans="1:62">
      <c r="A121" s="3" t="str">
        <f t="shared" si="15"/>
        <v>&amp;br;&amp;br;</v>
      </c>
      <c r="B121" s="3" t="s">
        <v>0</v>
      </c>
      <c r="C121" s="3" t="s">
        <v>142</v>
      </c>
      <c r="R121" s="3"/>
      <c r="S121" s="3"/>
      <c r="T121" s="3"/>
      <c r="U121" s="3"/>
      <c r="V121" s="3"/>
      <c r="BF121" s="12" t="s">
        <v>0</v>
      </c>
      <c r="BG121" s="3">
        <v>120</v>
      </c>
      <c r="BH121" s="3" t="s">
        <v>407</v>
      </c>
      <c r="BI121" s="3" t="s">
        <v>39</v>
      </c>
      <c r="BJ121" s="3" t="s">
        <v>408</v>
      </c>
    </row>
    <row r="122" spans="1:62">
      <c r="A122" s="3" t="str">
        <f t="shared" si="15"/>
        <v/>
      </c>
      <c r="B122" s="3" t="s">
        <v>0</v>
      </c>
      <c r="Q122" s="8"/>
      <c r="R122" s="9"/>
      <c r="S122" s="9"/>
      <c r="T122" s="9"/>
      <c r="U122" s="9"/>
      <c r="V122" s="10"/>
      <c r="W122" s="11">
        <v>10</v>
      </c>
      <c r="X122" s="8"/>
      <c r="Y122" s="29"/>
      <c r="Z122" s="29"/>
      <c r="AA122" s="30"/>
      <c r="BF122" s="12" t="s">
        <v>0</v>
      </c>
      <c r="BG122" s="3">
        <v>121</v>
      </c>
      <c r="BH122" s="3" t="s">
        <v>409</v>
      </c>
      <c r="BI122" s="3" t="s">
        <v>39</v>
      </c>
      <c r="BJ122" s="3" t="s">
        <v>315</v>
      </c>
    </row>
    <row r="123" spans="1:62">
      <c r="A123" s="3" t="str">
        <f t="shared" si="15"/>
        <v>*航空艇/Sky Skiff</v>
      </c>
      <c r="B123" s="3" t="s">
        <v>0</v>
      </c>
      <c r="C123" s="3" t="str">
        <f>"*"&amp;R123&amp;"/"&amp;T123</f>
        <v>*航空艇/Sky Skiff</v>
      </c>
      <c r="Q123" s="12" t="s">
        <v>9</v>
      </c>
      <c r="R123" s="13" t="str">
        <f>INDEX(AJ:AJ,W122+1)</f>
        <v>航空艇</v>
      </c>
      <c r="S123" s="14" t="s">
        <v>10</v>
      </c>
      <c r="T123" s="13" t="str">
        <f>INDEX(AK:AK,W122+1)</f>
        <v>Sky Skiff</v>
      </c>
      <c r="U123" s="14"/>
      <c r="V123" s="15"/>
      <c r="W123" s="16"/>
      <c r="X123" s="12"/>
      <c r="Y123" s="31"/>
      <c r="Z123" s="31"/>
      <c r="AA123" s="32"/>
      <c r="BF123" s="12" t="s">
        <v>0</v>
      </c>
      <c r="BG123" s="3">
        <v>122</v>
      </c>
      <c r="BH123" s="3" t="s">
        <v>410</v>
      </c>
      <c r="BI123" s="3" t="s">
        <v>39</v>
      </c>
      <c r="BJ123" s="3" t="s">
        <v>411</v>
      </c>
    </row>
    <row r="124" spans="1:62">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無色</v>
      </c>
      <c r="S124" s="18" t="s">
        <v>7</v>
      </c>
      <c r="T124" s="13" t="str">
        <f>INDEX(AG:AG,W122+1)</f>
        <v>コモン</v>
      </c>
      <c r="U124" s="18" t="s">
        <v>8</v>
      </c>
      <c r="V124" s="13">
        <f>INDEX(AI:AI,W122+1)</f>
        <v>8</v>
      </c>
      <c r="W124" s="19"/>
      <c r="X124" s="13" t="str">
        <f>INDEX(AQ:AQ,W122+1)</f>
        <v>飛行</v>
      </c>
      <c r="Y124" s="31"/>
      <c r="Z124" s="31"/>
      <c r="AA124" s="32"/>
      <c r="BF124" s="12" t="s">
        <v>0</v>
      </c>
      <c r="BG124" s="3">
        <v>123</v>
      </c>
      <c r="BH124" s="3" t="s">
        <v>412</v>
      </c>
      <c r="BI124" s="3" t="s">
        <v>39</v>
      </c>
      <c r="BJ124" s="3" t="s">
        <v>413</v>
      </c>
    </row>
    <row r="125" spans="1:62">
      <c r="A125" s="3" t="str">
        <f t="shared" si="15"/>
        <v>|色|無色|レアリティ|コモン|マナコスト|8|</v>
      </c>
      <c r="B125" s="3" t="s">
        <v>0</v>
      </c>
      <c r="C125" s="3" t="s">
        <v>83</v>
      </c>
      <c r="D125" s="7" t="s">
        <v>6</v>
      </c>
      <c r="E125" s="3" t="s">
        <v>83</v>
      </c>
      <c r="F125" s="3" t="str">
        <f>IF(R124=0,"",R124)</f>
        <v>無色</v>
      </c>
      <c r="G125" s="3" t="s">
        <v>83</v>
      </c>
      <c r="H125" s="7" t="s">
        <v>92</v>
      </c>
      <c r="I125" s="3" t="s">
        <v>83</v>
      </c>
      <c r="J125" s="3" t="str">
        <f>IF(T124=0,"",T124)</f>
        <v>コモン</v>
      </c>
      <c r="K125" s="3" t="s">
        <v>83</v>
      </c>
      <c r="L125" s="7" t="s">
        <v>93</v>
      </c>
      <c r="M125" s="3" t="s">
        <v>83</v>
      </c>
      <c r="N125" s="3">
        <f>IF(V124=0,"",V124)</f>
        <v>8</v>
      </c>
      <c r="O125" s="3" t="s">
        <v>83</v>
      </c>
      <c r="Q125" s="12" t="s">
        <v>11</v>
      </c>
      <c r="R125" s="13" t="str">
        <f>INDEX(AL:AL,W122+1)</f>
        <v>クリーチャー</v>
      </c>
      <c r="S125" s="18" t="s">
        <v>94</v>
      </c>
      <c r="T125" s="13" t="str">
        <f>INDEX(AN:AN,W122+1)</f>
        <v>機体</v>
      </c>
      <c r="U125" s="13">
        <f>INDEX(AO:AO,W122+1)</f>
        <v>0</v>
      </c>
      <c r="V125" s="13">
        <f>INDEX(AP:AP,W122+1)</f>
        <v>0</v>
      </c>
      <c r="W125" s="19"/>
      <c r="X125" s="13" t="str">
        <f>INDEX(AZ:AZ,W122+1)</f>
        <v>飛行</v>
      </c>
      <c r="Y125" s="13" t="str">
        <f>INDEX(BA:BA,W122+1)</f>
        <v/>
      </c>
      <c r="Z125" s="13" t="str">
        <f>INDEX(BB:BB,W122+1)</f>
        <v/>
      </c>
      <c r="AA125" s="13">
        <f>INDEX(BC:BC,W122+1)</f>
        <v>0</v>
      </c>
      <c r="BF125" s="12" t="s">
        <v>0</v>
      </c>
      <c r="BG125" s="3">
        <v>124</v>
      </c>
      <c r="BH125" s="3" t="s">
        <v>414</v>
      </c>
      <c r="BI125" s="3" t="s">
        <v>39</v>
      </c>
      <c r="BJ125" s="3" t="s">
        <v>415</v>
      </c>
    </row>
    <row r="126" spans="1:62">
      <c r="A126" s="3" t="str">
        <f t="shared" si="15"/>
        <v>|種別|クリーチャー|サブタイプ|機体|||</v>
      </c>
      <c r="B126" s="3" t="s">
        <v>0</v>
      </c>
      <c r="C126" s="3" t="s">
        <v>83</v>
      </c>
      <c r="D126" s="7" t="s">
        <v>11</v>
      </c>
      <c r="E126" s="3" t="s">
        <v>83</v>
      </c>
      <c r="F126" s="3" t="str">
        <f>IF(R125=0,"",R125)</f>
        <v>クリーチャー</v>
      </c>
      <c r="G126" s="3" t="s">
        <v>83</v>
      </c>
      <c r="H126" s="7" t="s">
        <v>104</v>
      </c>
      <c r="I126" s="3" t="s">
        <v>83</v>
      </c>
      <c r="J126" s="3" t="str">
        <f>IF(T125=0,"",T125)</f>
        <v>機体</v>
      </c>
      <c r="K126" s="3" t="s">
        <v>83</v>
      </c>
      <c r="L126" s="3" t="str">
        <f>IF(U125=0,"",U125)</f>
        <v/>
      </c>
      <c r="M126" s="3" t="s">
        <v>83</v>
      </c>
      <c r="N126" s="3" t="str">
        <f>IF(V125=0,"",V125)</f>
        <v/>
      </c>
      <c r="O126" s="3" t="s">
        <v>83</v>
      </c>
      <c r="Q126" s="12" t="s">
        <v>105</v>
      </c>
      <c r="R126" s="13" t="str">
        <f>INDEX(BD:BD,W122+1)</f>
        <v>飛行&amp;br;搭乗1</v>
      </c>
      <c r="S126" s="14"/>
      <c r="T126" s="14"/>
      <c r="U126" s="14"/>
      <c r="V126" s="15"/>
      <c r="W126" s="19"/>
      <c r="X126" s="11"/>
      <c r="Y126" s="11"/>
      <c r="Z126" s="11"/>
      <c r="AA126" s="33"/>
      <c r="BF126" s="12" t="s">
        <v>0</v>
      </c>
      <c r="BG126" s="3">
        <v>125</v>
      </c>
      <c r="BH126" s="3" t="s">
        <v>416</v>
      </c>
      <c r="BI126" s="3" t="s">
        <v>39</v>
      </c>
      <c r="BJ126" s="3" t="s">
        <v>417</v>
      </c>
    </row>
    <row r="127" spans="1:62">
      <c r="A127" s="3" t="str">
        <f t="shared" si="15"/>
        <v>|テキスト|&gt;|&gt;|&gt;|&gt;|飛行&amp;br;搭乗1|</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飛行&amp;br;搭乗1</v>
      </c>
      <c r="O127" s="3" t="s">
        <v>83</v>
      </c>
      <c r="Q127" s="17" t="s">
        <v>27</v>
      </c>
      <c r="R127" s="13" t="str">
        <f>INDEX(BE:BE,W122+1)</f>
        <v>Crew 1.</v>
      </c>
      <c r="S127" s="14" t="s">
        <v>324</v>
      </c>
      <c r="T127" s="13" t="str">
        <f>IF(X127="","",X127&amp;IF(Y127="",""," "&amp;Y127)&amp;IF(Z127="",""," "&amp;Z127)&amp;IF(AA127="",""," "&amp;AA127))</f>
        <v>Flying  </v>
      </c>
      <c r="U127" s="14"/>
      <c r="V127" s="15"/>
      <c r="W127" s="19" t="s">
        <v>116</v>
      </c>
      <c r="X127" s="12" t="str">
        <f t="shared" ref="X127:AA127" si="25">IF(ISERROR(IF(LEN(X126)&gt;1,X126,VLOOKUP(X125,$AC:$AD,2,FALSE))),"",IF(LEN(X126)&gt;1,X126,VLOOKUP(X125,$AC:$AD,2,FALSE)))</f>
        <v>Flying</v>
      </c>
      <c r="Y127" s="12" t="str">
        <f t="shared" si="25"/>
        <v/>
      </c>
      <c r="Z127" s="12" t="str">
        <f t="shared" si="25"/>
        <v/>
      </c>
      <c r="AA127" s="12" t="str">
        <f t="shared" si="25"/>
        <v> </v>
      </c>
      <c r="BF127" s="12" t="s">
        <v>0</v>
      </c>
      <c r="BG127" s="3">
        <v>126</v>
      </c>
      <c r="BH127" s="3" t="s">
        <v>418</v>
      </c>
      <c r="BI127" s="3" t="s">
        <v>39</v>
      </c>
      <c r="BJ127" s="3" t="s">
        <v>40</v>
      </c>
    </row>
    <row r="128" spans="1:62">
      <c r="A128" s="3" t="str">
        <f t="shared" si="15"/>
        <v>|英テキスト|&gt;|&gt;|&gt;|&gt;|Flying  &amp;br;Crew 1.|</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Flying  &amp;br;Crew 1.</v>
      </c>
      <c r="O128" s="3" t="s">
        <v>83</v>
      </c>
      <c r="Q128" s="12" t="s">
        <v>18</v>
      </c>
      <c r="R128" s="13" t="str">
        <f>IF(INDEX(AX:AX,W122+1)="",0,INDEX(AX:AX,W122+1)&amp;"/"&amp;INDEX(AY:AY,W122+1))</f>
        <v>2/2</v>
      </c>
      <c r="S128" s="14"/>
      <c r="T128" s="14"/>
      <c r="U128" s="14"/>
      <c r="V128" s="15"/>
      <c r="W128" s="19"/>
      <c r="X128" s="12"/>
      <c r="Y128" s="31"/>
      <c r="Z128" s="31"/>
      <c r="AA128" s="32"/>
      <c r="BF128" s="12" t="s">
        <v>0</v>
      </c>
      <c r="BG128" s="3">
        <v>127</v>
      </c>
      <c r="BH128" s="3" t="s">
        <v>419</v>
      </c>
      <c r="BI128" s="3" t="s">
        <v>39</v>
      </c>
      <c r="BJ128" s="3" t="s">
        <v>420</v>
      </c>
    </row>
    <row r="129" spans="1:62">
      <c r="A129" s="3" t="str">
        <f t="shared" si="15"/>
        <v>|PT|&gt;|2/2|シールド数|&gt;||</v>
      </c>
      <c r="B129" s="3" t="s">
        <v>0</v>
      </c>
      <c r="C129" s="3" t="s">
        <v>83</v>
      </c>
      <c r="D129" s="3" t="s">
        <v>18</v>
      </c>
      <c r="E129" s="3" t="s">
        <v>83</v>
      </c>
      <c r="F129" s="3" t="s">
        <v>115</v>
      </c>
      <c r="G129" s="3" t="s">
        <v>83</v>
      </c>
      <c r="H129" s="3" t="str">
        <f>IF(R128=0,"",R128)</f>
        <v>2/2</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c r="BH129" s="3" t="s">
        <v>421</v>
      </c>
      <c r="BI129" s="3" t="s">
        <v>39</v>
      </c>
      <c r="BJ129" s="3" t="s">
        <v>422</v>
      </c>
    </row>
    <row r="130" spans="1:62">
      <c r="A130" s="3" t="str">
        <f t="shared" si="15"/>
        <v>&amp;br;&amp;br;</v>
      </c>
      <c r="B130" s="3" t="s">
        <v>0</v>
      </c>
      <c r="C130" s="3" t="s">
        <v>142</v>
      </c>
      <c r="R130" s="3"/>
      <c r="S130" s="3"/>
      <c r="T130" s="3"/>
      <c r="U130" s="3"/>
      <c r="V130" s="3"/>
      <c r="BF130" s="12" t="s">
        <v>0</v>
      </c>
      <c r="BG130" s="3">
        <v>129</v>
      </c>
      <c r="BH130" s="3" t="s">
        <v>130</v>
      </c>
      <c r="BI130" s="3" t="s">
        <v>39</v>
      </c>
      <c r="BJ130" s="3" t="s">
        <v>423</v>
      </c>
    </row>
    <row r="131" spans="1:62">
      <c r="A131" s="3" t="str">
        <f t="shared" si="15"/>
        <v>#back(text=戻る,left)</v>
      </c>
      <c r="B131" s="3" t="s">
        <v>0</v>
      </c>
      <c r="C131" s="3" t="s">
        <v>151</v>
      </c>
      <c r="R131" s="3"/>
      <c r="S131" s="3"/>
      <c r="T131" s="3"/>
      <c r="U131" s="3"/>
      <c r="V131" s="3"/>
      <c r="BF131" s="12" t="s">
        <v>0</v>
      </c>
      <c r="BG131" s="3">
        <v>130</v>
      </c>
      <c r="BH131" s="3" t="s">
        <v>89</v>
      </c>
      <c r="BI131" s="3" t="s">
        <v>39</v>
      </c>
      <c r="BJ131" s="3" t="s">
        <v>40</v>
      </c>
    </row>
    <row r="132" spans="1:62">
      <c r="A132" s="3" t="str">
        <f t="shared" si="15"/>
        <v>&amp;br;</v>
      </c>
      <c r="B132" s="3" t="s">
        <v>0</v>
      </c>
      <c r="C132" s="3" t="s">
        <v>161</v>
      </c>
      <c r="R132" s="3"/>
      <c r="S132" s="3"/>
      <c r="T132" s="3"/>
      <c r="U132" s="3"/>
      <c r="V132" s="3"/>
      <c r="BF132" s="12" t="s">
        <v>0</v>
      </c>
      <c r="BG132" s="3">
        <v>131</v>
      </c>
      <c r="BH132" s="3" t="s">
        <v>424</v>
      </c>
      <c r="BI132" s="3" t="s">
        <v>39</v>
      </c>
      <c r="BJ132" s="3" t="s">
        <v>425</v>
      </c>
    </row>
    <row r="133" spans="1:62">
      <c r="A133" s="3" t="str">
        <f t="shared" si="15"/>
        <v>#comment(above,nsize=[15],size=[30],num=[10])</v>
      </c>
      <c r="B133" s="3" t="s">
        <v>0</v>
      </c>
      <c r="C133" s="3" t="s">
        <v>170</v>
      </c>
      <c r="R133" s="3"/>
      <c r="S133" s="3"/>
      <c r="T133" s="3"/>
      <c r="U133" s="3"/>
      <c r="V133" s="3"/>
      <c r="BF133" s="12" t="s">
        <v>0</v>
      </c>
      <c r="BG133" s="3">
        <v>132</v>
      </c>
      <c r="BH133" s="3" t="s">
        <v>426</v>
      </c>
      <c r="BI133" s="3" t="s">
        <v>39</v>
      </c>
      <c r="BJ133" s="3" t="s">
        <v>427</v>
      </c>
    </row>
    <row r="134" spans="1:62">
      <c r="A134" s="3" t="str">
        <f t="shared" ref="A134:A197" si="26">CONCATENATE(C134,D134,E134,F134,G134,H134,I134,J134,K134,L134,M134,N134,O134,P134)</f>
        <v>&amp;br;&amp;br;</v>
      </c>
      <c r="B134" s="3" t="s">
        <v>0</v>
      </c>
      <c r="C134" s="3" t="s">
        <v>142</v>
      </c>
      <c r="R134" s="3"/>
      <c r="S134" s="3"/>
      <c r="T134" s="3"/>
      <c r="U134" s="3"/>
      <c r="V134" s="3"/>
      <c r="BF134" s="12" t="s">
        <v>0</v>
      </c>
      <c r="BG134" s="3">
        <v>133</v>
      </c>
      <c r="BH134" s="3" t="s">
        <v>428</v>
      </c>
      <c r="BI134" s="3" t="s">
        <v>39</v>
      </c>
      <c r="BJ134" s="3" t="s">
        <v>429</v>
      </c>
    </row>
    <row r="135" spans="1:62">
      <c r="A135" s="3" t="str">
        <f t="shared" si="26"/>
        <v/>
      </c>
      <c r="B135" s="3" t="s">
        <v>0</v>
      </c>
      <c r="Q135" s="8"/>
      <c r="R135" s="9"/>
      <c r="S135" s="9"/>
      <c r="T135" s="9"/>
      <c r="U135" s="9"/>
      <c r="V135" s="10"/>
      <c r="W135" s="11">
        <v>11</v>
      </c>
      <c r="X135" s="8"/>
      <c r="Y135" s="29"/>
      <c r="Z135" s="29"/>
      <c r="AA135" s="30"/>
      <c r="BF135" s="12" t="s">
        <v>0</v>
      </c>
      <c r="BG135" s="3">
        <v>134</v>
      </c>
      <c r="BH135" s="3" t="s">
        <v>430</v>
      </c>
      <c r="BI135" s="3" t="s">
        <v>39</v>
      </c>
      <c r="BJ135" s="3" t="s">
        <v>431</v>
      </c>
    </row>
    <row r="136" spans="1:62">
      <c r="A136" s="3" t="str">
        <f t="shared" si="26"/>
        <v>*速接会のオオトカゲ/Weldfast Monitor</v>
      </c>
      <c r="B136" s="3" t="s">
        <v>0</v>
      </c>
      <c r="C136" s="3" t="str">
        <f>"*"&amp;R136&amp;"/"&amp;T136</f>
        <v>*速接会のオオトカゲ/Weldfast Monitor</v>
      </c>
      <c r="Q136" s="12" t="s">
        <v>9</v>
      </c>
      <c r="R136" s="13" t="str">
        <f>INDEX(AJ:AJ,W135+1)</f>
        <v>速接会のオオトカゲ</v>
      </c>
      <c r="S136" s="14" t="s">
        <v>10</v>
      </c>
      <c r="T136" s="13" t="str">
        <f>INDEX(AK:AK,W135+1)</f>
        <v>Weldfast Monitor</v>
      </c>
      <c r="U136" s="14"/>
      <c r="V136" s="15"/>
      <c r="W136" s="16"/>
      <c r="X136" s="12"/>
      <c r="Y136" s="31"/>
      <c r="Z136" s="31"/>
      <c r="AA136" s="32"/>
      <c r="BF136" s="12" t="s">
        <v>0</v>
      </c>
      <c r="BG136" s="3">
        <v>135</v>
      </c>
      <c r="BH136" s="3" t="s">
        <v>209</v>
      </c>
      <c r="BI136" s="3" t="s">
        <v>39</v>
      </c>
      <c r="BJ136" s="3" t="s">
        <v>432</v>
      </c>
    </row>
    <row r="137" spans="1:62">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無色</v>
      </c>
      <c r="S137" s="18" t="s">
        <v>7</v>
      </c>
      <c r="T137" s="13" t="str">
        <f>INDEX(AG:AG,W135+1)</f>
        <v>コモン</v>
      </c>
      <c r="U137" s="18" t="s">
        <v>8</v>
      </c>
      <c r="V137" s="13">
        <f>INDEX(AI:AI,W135+1)</f>
        <v>5</v>
      </c>
      <c r="W137" s="19"/>
      <c r="X137" s="13" t="str">
        <f>INDEX(AQ:AQ,W135+1)</f>
        <v>あなたが3個以上の赤ジェムをマッチさせたとき、あなたの次のターン開始時まで、このクリーチャーは「ブロックされない」を得る。</v>
      </c>
      <c r="Y137" s="31"/>
      <c r="Z137" s="31"/>
      <c r="AA137" s="32"/>
      <c r="BF137" s="12" t="s">
        <v>0</v>
      </c>
      <c r="BG137" s="3">
        <v>136</v>
      </c>
      <c r="BH137" s="3" t="s">
        <v>433</v>
      </c>
      <c r="BI137" s="3" t="s">
        <v>39</v>
      </c>
      <c r="BJ137" s="3" t="s">
        <v>434</v>
      </c>
    </row>
    <row r="138" spans="1:62">
      <c r="A138" s="3" t="str">
        <f t="shared" si="26"/>
        <v>|色|無色|レアリティ|コモン|マナコスト|5|</v>
      </c>
      <c r="B138" s="3" t="s">
        <v>0</v>
      </c>
      <c r="C138" s="3" t="s">
        <v>83</v>
      </c>
      <c r="D138" s="7" t="s">
        <v>6</v>
      </c>
      <c r="E138" s="3" t="s">
        <v>83</v>
      </c>
      <c r="F138" s="3" t="str">
        <f>IF(R137=0,"",R137)</f>
        <v>無色</v>
      </c>
      <c r="G138" s="3" t="s">
        <v>83</v>
      </c>
      <c r="H138" s="7" t="s">
        <v>92</v>
      </c>
      <c r="I138" s="3" t="s">
        <v>83</v>
      </c>
      <c r="J138" s="3" t="str">
        <f>IF(T137=0,"",T137)</f>
        <v>コモン</v>
      </c>
      <c r="K138" s="3" t="s">
        <v>83</v>
      </c>
      <c r="L138" s="7" t="s">
        <v>93</v>
      </c>
      <c r="M138" s="3" t="s">
        <v>83</v>
      </c>
      <c r="N138" s="3">
        <f>IF(V137=0,"",V137)</f>
        <v>5</v>
      </c>
      <c r="O138" s="3" t="s">
        <v>83</v>
      </c>
      <c r="Q138" s="12" t="s">
        <v>11</v>
      </c>
      <c r="R138" s="13" t="str">
        <f>INDEX(AL:AL,W135+1)</f>
        <v>クリーチャー</v>
      </c>
      <c r="S138" s="18" t="s">
        <v>94</v>
      </c>
      <c r="T138" s="13" t="str">
        <f>INDEX(AN:AN,W135+1)</f>
        <v>トカゲ</v>
      </c>
      <c r="U138" s="13">
        <f>INDEX(AO:AO,W135+1)</f>
        <v>0</v>
      </c>
      <c r="V138" s="13">
        <f>INDEX(AP:AP,W135+1)</f>
        <v>0</v>
      </c>
      <c r="W138" s="19"/>
      <c r="X138" s="13" t="str">
        <f>INDEX(AZ:AZ,W135+1)</f>
        <v>あな</v>
      </c>
      <c r="Y138" s="13" t="str">
        <f>INDEX(BA:BA,W135+1)</f>
        <v/>
      </c>
      <c r="Z138" s="13" t="str">
        <f>INDEX(BB:BB,W135+1)</f>
        <v/>
      </c>
      <c r="AA138" s="13">
        <f>INDEX(BC:BC,W135+1)</f>
        <v>0</v>
      </c>
      <c r="BF138" s="12" t="s">
        <v>0</v>
      </c>
      <c r="BG138" s="3">
        <v>137</v>
      </c>
      <c r="BH138" s="3" t="s">
        <v>435</v>
      </c>
      <c r="BI138" s="3" t="s">
        <v>39</v>
      </c>
      <c r="BJ138" s="3" t="s">
        <v>436</v>
      </c>
    </row>
    <row r="139" spans="1:62">
      <c r="A139" s="3" t="str">
        <f t="shared" si="26"/>
        <v>|種別|クリーチャー|サブタイプ|トカゲ|||</v>
      </c>
      <c r="B139" s="3" t="s">
        <v>0</v>
      </c>
      <c r="C139" s="3" t="s">
        <v>83</v>
      </c>
      <c r="D139" s="7" t="s">
        <v>11</v>
      </c>
      <c r="E139" s="3" t="s">
        <v>83</v>
      </c>
      <c r="F139" s="3" t="str">
        <f>IF(R138=0,"",R138)</f>
        <v>クリーチャー</v>
      </c>
      <c r="G139" s="3" t="s">
        <v>83</v>
      </c>
      <c r="H139" s="7" t="s">
        <v>104</v>
      </c>
      <c r="I139" s="3" t="s">
        <v>83</v>
      </c>
      <c r="J139" s="3" t="str">
        <f>IF(T138=0,"",T138)</f>
        <v>トカゲ</v>
      </c>
      <c r="K139" s="3" t="s">
        <v>83</v>
      </c>
      <c r="L139" s="3" t="str">
        <f>IF(U138=0,"",U138)</f>
        <v/>
      </c>
      <c r="M139" s="3" t="s">
        <v>83</v>
      </c>
      <c r="N139" s="3" t="str">
        <f>IF(V138=0,"",V138)</f>
        <v/>
      </c>
      <c r="O139" s="3" t="s">
        <v>83</v>
      </c>
      <c r="Q139" s="12" t="s">
        <v>105</v>
      </c>
      <c r="R139" s="13" t="str">
        <f>INDEX(BD:BD,W135+1)</f>
        <v>あなたが3個以上の赤ジェムをマッチさせたとき、あなたの次のターン開始時まで、このクリーチャーは「ブロックされない」を得る。</v>
      </c>
      <c r="S139" s="14"/>
      <c r="T139" s="14"/>
      <c r="U139" s="14"/>
      <c r="V139" s="15"/>
      <c r="W139" s="19"/>
      <c r="X139" s="11"/>
      <c r="Y139" s="11"/>
      <c r="Z139" s="11"/>
      <c r="AA139" s="33"/>
      <c r="BF139" s="12" t="s">
        <v>0</v>
      </c>
      <c r="BG139" s="3">
        <v>138</v>
      </c>
      <c r="BH139" s="3" t="s">
        <v>437</v>
      </c>
      <c r="BI139" s="3" t="s">
        <v>39</v>
      </c>
      <c r="BJ139" s="3" t="s">
        <v>438</v>
      </c>
    </row>
    <row r="140" spans="1:62">
      <c r="A140" s="3" t="str">
        <f t="shared" si="26"/>
        <v>|テキスト|&gt;|&gt;|&gt;|&gt;|あなたが3個以上の赤ジェムをマッチさせたとき、あなたの次のターン開始時まで、このクリーチャーは「ブロックされない」を得る。|</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あなたが3個以上の赤ジェムをマッチさせたとき、あなたの次のターン開始時まで、このクリーチャーは「ブロックされない」を得る。</v>
      </c>
      <c r="O140" s="3" t="s">
        <v>83</v>
      </c>
      <c r="Q140" s="17" t="s">
        <v>27</v>
      </c>
      <c r="R140" s="13" t="str">
        <f>INDEX(BE:BE,W135+1)</f>
        <v>When you match 3 or more Red gems, this creature gains Unblockable until the end of your turn.</v>
      </c>
      <c r="S140" s="14" t="s">
        <v>324</v>
      </c>
      <c r="T140" s="13" t="str">
        <f>IF(X140="","",X140&amp;IF(Y140="",""," "&amp;Y140)&amp;IF(Z140="",""," "&amp;Z140)&amp;IF(AA140="",""," "&amp;AA140))</f>
        <v/>
      </c>
      <c r="U140" s="14"/>
      <c r="V140" s="15"/>
      <c r="W140" s="19" t="s">
        <v>116</v>
      </c>
      <c r="X140" s="12" t="str">
        <f t="shared" ref="X140:AA140" si="28">IF(ISERROR(IF(LEN(X139)&gt;1,X139,VLOOKUP(X138,$AC:$AD,2,FALSE))),"",IF(LEN(X139)&gt;1,X139,VLOOKUP(X138,$AC:$AD,2,FALSE)))</f>
        <v/>
      </c>
      <c r="Y140" s="12" t="str">
        <f t="shared" si="28"/>
        <v/>
      </c>
      <c r="Z140" s="12" t="str">
        <f t="shared" si="28"/>
        <v/>
      </c>
      <c r="AA140" s="12" t="str">
        <f t="shared" si="28"/>
        <v> </v>
      </c>
      <c r="BF140" s="12" t="s">
        <v>0</v>
      </c>
      <c r="BG140" s="3">
        <v>139</v>
      </c>
      <c r="BH140" s="3" t="s">
        <v>439</v>
      </c>
      <c r="BI140" s="3" t="s">
        <v>39</v>
      </c>
      <c r="BJ140" s="3" t="s">
        <v>440</v>
      </c>
    </row>
    <row r="141" spans="1:62">
      <c r="A141" s="3" t="str">
        <f t="shared" si="26"/>
        <v>|英テキスト|&gt;|&gt;|&gt;|&gt;|When you match 3 or more Red gems, this creature gains Unblockable until the end of your turn.|</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When you match 3 or more Red gems, this creature gains Unblockable until the end of your turn.</v>
      </c>
      <c r="O141" s="3" t="s">
        <v>83</v>
      </c>
      <c r="Q141" s="12" t="s">
        <v>18</v>
      </c>
      <c r="R141" s="13" t="str">
        <f>IF(INDEX(AX:AX,W135+1)="",0,INDEX(AX:AX,W135+1)&amp;"/"&amp;INDEX(AY:AY,W135+1))</f>
        <v>3/1</v>
      </c>
      <c r="S141" s="14"/>
      <c r="T141" s="14"/>
      <c r="U141" s="14"/>
      <c r="V141" s="15"/>
      <c r="W141" s="19"/>
      <c r="X141" s="12"/>
      <c r="Y141" s="31"/>
      <c r="Z141" s="31"/>
      <c r="AA141" s="32"/>
      <c r="BF141" s="12" t="s">
        <v>0</v>
      </c>
      <c r="BG141" s="3">
        <v>140</v>
      </c>
      <c r="BH141" s="3" t="s">
        <v>441</v>
      </c>
      <c r="BI141" s="3" t="s">
        <v>39</v>
      </c>
      <c r="BJ141" s="3" t="s">
        <v>442</v>
      </c>
    </row>
    <row r="142" spans="1:62">
      <c r="A142" s="3" t="str">
        <f t="shared" si="26"/>
        <v>|PT|&gt;|3/1|シールド数|&gt;||</v>
      </c>
      <c r="B142" s="3" t="s">
        <v>0</v>
      </c>
      <c r="C142" s="3" t="s">
        <v>83</v>
      </c>
      <c r="D142" s="3" t="s">
        <v>18</v>
      </c>
      <c r="E142" s="3" t="s">
        <v>83</v>
      </c>
      <c r="F142" s="3" t="s">
        <v>115</v>
      </c>
      <c r="G142" s="3" t="s">
        <v>83</v>
      </c>
      <c r="H142" s="3" t="str">
        <f>IF(R141=0,"",R141)</f>
        <v>3/1</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c r="BH142" s="3" t="s">
        <v>443</v>
      </c>
      <c r="BI142" s="3" t="s">
        <v>39</v>
      </c>
      <c r="BJ142" s="3" t="s">
        <v>444</v>
      </c>
    </row>
    <row r="143" spans="1:62">
      <c r="A143" s="3" t="str">
        <f t="shared" si="26"/>
        <v>&amp;br;&amp;br;</v>
      </c>
      <c r="B143" s="3" t="s">
        <v>0</v>
      </c>
      <c r="C143" s="3" t="s">
        <v>142</v>
      </c>
      <c r="R143" s="3"/>
      <c r="S143" s="3"/>
      <c r="T143" s="3"/>
      <c r="U143" s="3"/>
      <c r="V143" s="3"/>
      <c r="BF143" s="12" t="s">
        <v>0</v>
      </c>
      <c r="BG143" s="3">
        <v>142</v>
      </c>
      <c r="BH143" s="3" t="s">
        <v>445</v>
      </c>
      <c r="BI143" s="3" t="s">
        <v>39</v>
      </c>
      <c r="BJ143" s="3" t="s">
        <v>446</v>
      </c>
    </row>
    <row r="144" spans="1:62">
      <c r="A144" s="3" t="str">
        <f t="shared" si="26"/>
        <v>#back(text=戻る,left)</v>
      </c>
      <c r="B144" s="3" t="s">
        <v>0</v>
      </c>
      <c r="C144" s="3" t="s">
        <v>151</v>
      </c>
      <c r="R144" s="3"/>
      <c r="S144" s="3"/>
      <c r="T144" s="3"/>
      <c r="U144" s="3"/>
      <c r="V144" s="3"/>
      <c r="BF144" s="12" t="s">
        <v>0</v>
      </c>
      <c r="BG144" s="3">
        <v>143</v>
      </c>
      <c r="BH144" s="3" t="s">
        <v>447</v>
      </c>
      <c r="BI144" s="3" t="s">
        <v>39</v>
      </c>
      <c r="BJ144" s="3" t="s">
        <v>448</v>
      </c>
    </row>
    <row r="145" spans="1:62">
      <c r="A145" s="3" t="str">
        <f t="shared" si="26"/>
        <v>&amp;br;</v>
      </c>
      <c r="B145" s="3" t="s">
        <v>0</v>
      </c>
      <c r="C145" s="3" t="s">
        <v>161</v>
      </c>
      <c r="R145" s="3"/>
      <c r="S145" s="3"/>
      <c r="T145" s="3"/>
      <c r="U145" s="3"/>
      <c r="V145" s="3"/>
      <c r="BF145" s="12" t="s">
        <v>0</v>
      </c>
      <c r="BG145" s="3">
        <v>144</v>
      </c>
      <c r="BH145" s="3" t="s">
        <v>449</v>
      </c>
      <c r="BI145" s="3" t="s">
        <v>39</v>
      </c>
      <c r="BJ145" s="3" t="s">
        <v>450</v>
      </c>
    </row>
    <row r="146" spans="1:62">
      <c r="A146" s="3" t="str">
        <f t="shared" si="26"/>
        <v>#comment(above,nsize=[15],size=[30],num=[10])</v>
      </c>
      <c r="B146" s="3" t="s">
        <v>0</v>
      </c>
      <c r="C146" s="3" t="s">
        <v>170</v>
      </c>
      <c r="R146" s="3"/>
      <c r="S146" s="3"/>
      <c r="T146" s="3"/>
      <c r="U146" s="3"/>
      <c r="V146" s="3"/>
      <c r="BF146" s="12" t="s">
        <v>0</v>
      </c>
      <c r="BG146" s="3">
        <v>145</v>
      </c>
      <c r="BH146" s="3" t="s">
        <v>451</v>
      </c>
      <c r="BI146" s="3" t="s">
        <v>39</v>
      </c>
      <c r="BJ146" s="3" t="s">
        <v>452</v>
      </c>
    </row>
    <row r="147" spans="1:62">
      <c r="A147" s="3" t="str">
        <f t="shared" si="26"/>
        <v>&amp;br;&amp;br;</v>
      </c>
      <c r="B147" s="3" t="s">
        <v>0</v>
      </c>
      <c r="C147" s="3" t="s">
        <v>142</v>
      </c>
      <c r="R147" s="3"/>
      <c r="S147" s="3"/>
      <c r="T147" s="3"/>
      <c r="U147" s="3"/>
      <c r="V147" s="3"/>
      <c r="BF147" s="12" t="s">
        <v>0</v>
      </c>
      <c r="BG147" s="3">
        <v>146</v>
      </c>
      <c r="BH147" s="3" t="s">
        <v>453</v>
      </c>
      <c r="BI147" s="3" t="s">
        <v>39</v>
      </c>
      <c r="BJ147" s="3" t="s">
        <v>454</v>
      </c>
    </row>
    <row r="148" spans="1:62">
      <c r="A148" s="3" t="str">
        <f t="shared" si="26"/>
        <v/>
      </c>
      <c r="B148" s="3" t="s">
        <v>0</v>
      </c>
      <c r="Q148" s="8"/>
      <c r="R148" s="9"/>
      <c r="S148" s="9"/>
      <c r="T148" s="9"/>
      <c r="U148" s="9"/>
      <c r="V148" s="10"/>
      <c r="W148" s="11">
        <v>12</v>
      </c>
      <c r="X148" s="8"/>
      <c r="Y148" s="29"/>
      <c r="Z148" s="29"/>
      <c r="AA148" s="30"/>
      <c r="BF148" s="12" t="s">
        <v>0</v>
      </c>
      <c r="BG148" s="3">
        <v>147</v>
      </c>
      <c r="BH148" s="3" t="s">
        <v>455</v>
      </c>
      <c r="BI148" s="3" t="s">
        <v>39</v>
      </c>
      <c r="BJ148" s="3" t="s">
        <v>456</v>
      </c>
    </row>
    <row r="149" spans="1:62">
      <c r="A149" s="3" t="str">
        <f t="shared" si="26"/>
        <v>*予言のプリズム/Prophetic Prism</v>
      </c>
      <c r="B149" s="3" t="s">
        <v>0</v>
      </c>
      <c r="C149" s="3" t="str">
        <f>"*"&amp;R149&amp;"/"&amp;T149</f>
        <v>*予言のプリズム/Prophetic Prism</v>
      </c>
      <c r="Q149" s="12" t="s">
        <v>9</v>
      </c>
      <c r="R149" s="13" t="str">
        <f>INDEX(AJ:AJ,W148+1)</f>
        <v>予言のプリズム</v>
      </c>
      <c r="S149" s="14" t="s">
        <v>10</v>
      </c>
      <c r="T149" s="13" t="str">
        <f>INDEX(AK:AK,W148+1)</f>
        <v>Prophetic Prism</v>
      </c>
      <c r="U149" s="14"/>
      <c r="V149" s="15"/>
      <c r="W149" s="16"/>
      <c r="X149" s="12"/>
      <c r="Y149" s="31"/>
      <c r="Z149" s="31"/>
      <c r="AA149" s="32"/>
      <c r="BF149" s="12" t="s">
        <v>0</v>
      </c>
      <c r="BG149" s="3">
        <v>148</v>
      </c>
      <c r="BH149" s="3" t="s">
        <v>457</v>
      </c>
      <c r="BI149" s="3" t="s">
        <v>39</v>
      </c>
      <c r="BJ149" s="3" t="s">
        <v>458</v>
      </c>
    </row>
    <row r="150" spans="1:62">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無色</v>
      </c>
      <c r="S150" s="18" t="s">
        <v>7</v>
      </c>
      <c r="T150" s="13" t="str">
        <f>INDEX(AG:AG,W148+1)</f>
        <v>コモン</v>
      </c>
      <c r="U150" s="18" t="s">
        <v>8</v>
      </c>
      <c r="V150" s="13">
        <f>INDEX(AI:AI,W148+1)</f>
        <v>7</v>
      </c>
      <c r="W150" s="19"/>
      <c r="X150" s="13" t="str">
        <f>INDEX(AQ:AQ,W148+1)</f>
        <v>カードを1枚引き、ジェム2個をあなたのプレインズウォーカーの色に変換する。</v>
      </c>
      <c r="Y150" s="31"/>
      <c r="Z150" s="31"/>
      <c r="AA150" s="32"/>
      <c r="BF150" s="12" t="s">
        <v>0</v>
      </c>
      <c r="BG150" s="3">
        <v>149</v>
      </c>
      <c r="BH150" s="3" t="s">
        <v>459</v>
      </c>
      <c r="BI150" s="3" t="s">
        <v>39</v>
      </c>
      <c r="BJ150" s="3" t="s">
        <v>186</v>
      </c>
    </row>
    <row r="151" spans="1:62">
      <c r="A151" s="3" t="str">
        <f t="shared" si="26"/>
        <v>|色|無色|レアリティ|コモン|マナコスト|7|</v>
      </c>
      <c r="B151" s="3" t="s">
        <v>0</v>
      </c>
      <c r="C151" s="3" t="s">
        <v>83</v>
      </c>
      <c r="D151" s="7" t="s">
        <v>6</v>
      </c>
      <c r="E151" s="3" t="s">
        <v>83</v>
      </c>
      <c r="F151" s="3" t="str">
        <f>IF(R150=0,"",R150)</f>
        <v>無色</v>
      </c>
      <c r="G151" s="3" t="s">
        <v>83</v>
      </c>
      <c r="H151" s="7" t="s">
        <v>92</v>
      </c>
      <c r="I151" s="3" t="s">
        <v>83</v>
      </c>
      <c r="J151" s="3" t="str">
        <f>IF(T150=0,"",T150)</f>
        <v>コモン</v>
      </c>
      <c r="K151" s="3" t="s">
        <v>83</v>
      </c>
      <c r="L151" s="7" t="s">
        <v>93</v>
      </c>
      <c r="M151" s="3" t="s">
        <v>83</v>
      </c>
      <c r="N151" s="3">
        <f>IF(V150=0,"",V150)</f>
        <v>7</v>
      </c>
      <c r="O151" s="3" t="s">
        <v>83</v>
      </c>
      <c r="Q151" s="12" t="s">
        <v>11</v>
      </c>
      <c r="R151" s="13" t="str">
        <f>INDEX(AL:AL,W148+1)</f>
        <v>呪文</v>
      </c>
      <c r="S151" s="18" t="s">
        <v>94</v>
      </c>
      <c r="T151" s="13">
        <f>INDEX(AN:AN,W148+1)</f>
        <v>0</v>
      </c>
      <c r="U151" s="13">
        <f>INDEX(AO:AO,W148+1)</f>
        <v>0</v>
      </c>
      <c r="V151" s="13">
        <f>INDEX(AP:AP,W148+1)</f>
        <v>0</v>
      </c>
      <c r="W151" s="19"/>
      <c r="X151" s="13" t="str">
        <f>INDEX(AZ:AZ,W148+1)</f>
        <v>カー</v>
      </c>
      <c r="Y151" s="13" t="str">
        <f>INDEX(BA:BA,W148+1)</f>
        <v/>
      </c>
      <c r="Z151" s="13" t="str">
        <f>INDEX(BB:BB,W148+1)</f>
        <v/>
      </c>
      <c r="AA151" s="13">
        <f>INDEX(BC:BC,W148+1)</f>
        <v>0</v>
      </c>
      <c r="BF151" s="12" t="s">
        <v>0</v>
      </c>
      <c r="BG151" s="3">
        <v>150</v>
      </c>
      <c r="BH151" s="3" t="s">
        <v>460</v>
      </c>
      <c r="BI151" s="3" t="s">
        <v>39</v>
      </c>
      <c r="BJ151" s="3" t="s">
        <v>461</v>
      </c>
    </row>
    <row r="152" spans="1:62">
      <c r="A152" s="3" t="str">
        <f t="shared" si="26"/>
        <v>|種別|呪文|サブタイプ||||</v>
      </c>
      <c r="B152" s="3" t="s">
        <v>0</v>
      </c>
      <c r="C152" s="3" t="s">
        <v>83</v>
      </c>
      <c r="D152" s="7" t="s">
        <v>11</v>
      </c>
      <c r="E152" s="3" t="s">
        <v>83</v>
      </c>
      <c r="F152" s="3" t="str">
        <f>IF(R151=0,"",R151)</f>
        <v>呪文</v>
      </c>
      <c r="G152" s="3" t="s">
        <v>83</v>
      </c>
      <c r="H152" s="7" t="s">
        <v>104</v>
      </c>
      <c r="I152" s="3" t="s">
        <v>83</v>
      </c>
      <c r="J152" s="3" t="str">
        <f>IF(T151=0,"",T151)</f>
        <v/>
      </c>
      <c r="K152" s="3" t="s">
        <v>83</v>
      </c>
      <c r="L152" s="3" t="str">
        <f>IF(U151=0,"",U151)</f>
        <v/>
      </c>
      <c r="M152" s="3" t="s">
        <v>83</v>
      </c>
      <c r="N152" s="3" t="str">
        <f>IF(V151=0,"",V151)</f>
        <v/>
      </c>
      <c r="O152" s="3" t="s">
        <v>83</v>
      </c>
      <c r="Q152" s="12" t="s">
        <v>105</v>
      </c>
      <c r="R152" s="13" t="str">
        <f>INDEX(BD:BD,W148+1)</f>
        <v>カードを1枚引き、ジェム2個をあなたのプレインズウォーカーの色に変換する。</v>
      </c>
      <c r="S152" s="14"/>
      <c r="T152" s="14"/>
      <c r="U152" s="14"/>
      <c r="V152" s="15"/>
      <c r="W152" s="19"/>
      <c r="X152" s="11"/>
      <c r="Y152" s="11"/>
      <c r="Z152" s="11"/>
      <c r="AA152" s="33"/>
      <c r="BF152" s="12" t="s">
        <v>0</v>
      </c>
      <c r="BG152" s="3">
        <v>151</v>
      </c>
      <c r="BH152" s="3" t="s">
        <v>462</v>
      </c>
      <c r="BI152" s="3" t="s">
        <v>39</v>
      </c>
      <c r="BJ152" s="3" t="s">
        <v>463</v>
      </c>
    </row>
    <row r="153" spans="1:62">
      <c r="A153" s="3" t="str">
        <f t="shared" si="26"/>
        <v>|テキスト|&gt;|&gt;|&gt;|&gt;|カードを1枚引き、ジェム2個をあなたのプレインズウォーカーの色に変換する。|</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カードを1枚引き、ジェム2個をあなたのプレインズウォーカーの色に変換する。</v>
      </c>
      <c r="O153" s="3" t="s">
        <v>83</v>
      </c>
      <c r="Q153" s="17" t="s">
        <v>27</v>
      </c>
      <c r="R153" s="13" t="str">
        <f>INDEX(BE:BE,W148+1)</f>
        <v>Draw 1 card and convert 2 gems to your Planeswalker's color.</v>
      </c>
      <c r="S153" s="14" t="s">
        <v>324</v>
      </c>
      <c r="T153" s="13" t="str">
        <f>IF(X153="","",X153&amp;IF(Y153="",""," "&amp;Y153)&amp;IF(Z153="",""," "&amp;Z153)&amp;IF(AA153="",""," "&amp;AA153))</f>
        <v/>
      </c>
      <c r="U153" s="14"/>
      <c r="V153" s="15"/>
      <c r="W153" s="19" t="s">
        <v>116</v>
      </c>
      <c r="X153" s="12" t="str">
        <f t="shared" ref="X153:AA153" si="30">IF(ISERROR(IF(LEN(X152)&gt;1,X152,VLOOKUP(X151,$AC:$AD,2,FALSE))),"",IF(LEN(X152)&gt;1,X152,VLOOKUP(X151,$AC:$AD,2,FALSE)))</f>
        <v/>
      </c>
      <c r="Y153" s="12" t="str">
        <f t="shared" si="30"/>
        <v/>
      </c>
      <c r="Z153" s="12" t="str">
        <f t="shared" si="30"/>
        <v/>
      </c>
      <c r="AA153" s="12" t="str">
        <f t="shared" si="30"/>
        <v> </v>
      </c>
      <c r="BF153" s="12" t="s">
        <v>0</v>
      </c>
      <c r="BG153" s="3">
        <v>152</v>
      </c>
      <c r="BH153" s="3" t="s">
        <v>175</v>
      </c>
      <c r="BI153" s="3" t="s">
        <v>39</v>
      </c>
      <c r="BJ153" s="3" t="s">
        <v>464</v>
      </c>
    </row>
    <row r="154" spans="1:62">
      <c r="A154" s="3" t="str">
        <f t="shared" si="26"/>
        <v>|英テキスト|&gt;|&gt;|&gt;|&gt;|Draw 1 card and convert 2 gems to your Planeswalker's color.|</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Draw 1 card and convert 2 gems to your Planeswalker's color.</v>
      </c>
      <c r="O154" s="3" t="s">
        <v>83</v>
      </c>
      <c r="Q154" s="12" t="s">
        <v>18</v>
      </c>
      <c r="R154" s="13">
        <f>IF(INDEX(AX:AX,W148+1)="",0,INDEX(AX:AX,W148+1)&amp;"/"&amp;INDEX(AY:AY,W148+1))</f>
        <v>0</v>
      </c>
      <c r="S154" s="14"/>
      <c r="T154" s="14"/>
      <c r="U154" s="14"/>
      <c r="V154" s="15"/>
      <c r="W154" s="19"/>
      <c r="X154" s="12"/>
      <c r="Y154" s="31"/>
      <c r="Z154" s="31"/>
      <c r="AA154" s="32"/>
      <c r="BF154" s="12" t="s">
        <v>0</v>
      </c>
      <c r="BG154" s="3">
        <v>153</v>
      </c>
      <c r="BH154" s="3" t="s">
        <v>465</v>
      </c>
      <c r="BI154" s="3" t="s">
        <v>39</v>
      </c>
      <c r="BJ154" s="3" t="s">
        <v>466</v>
      </c>
    </row>
    <row r="155" spans="1:62">
      <c r="A155" s="3" t="str">
        <f t="shared" si="26"/>
        <v>|PT|&gt;||シールド数|&gt;||</v>
      </c>
      <c r="B155" s="3" t="s">
        <v>0</v>
      </c>
      <c r="C155" s="3" t="s">
        <v>83</v>
      </c>
      <c r="D155" s="3" t="s">
        <v>18</v>
      </c>
      <c r="E155" s="3" t="s">
        <v>83</v>
      </c>
      <c r="F155" s="3" t="s">
        <v>115</v>
      </c>
      <c r="G155" s="3" t="s">
        <v>83</v>
      </c>
      <c r="H155" s="3" t="str">
        <f>IF(R154=0,"",R154)</f>
        <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c r="BH155" s="3" t="s">
        <v>467</v>
      </c>
      <c r="BI155" s="3" t="s">
        <v>39</v>
      </c>
      <c r="BJ155" s="3" t="s">
        <v>54</v>
      </c>
    </row>
    <row r="156" spans="1:62">
      <c r="A156" s="3" t="str">
        <f t="shared" si="26"/>
        <v>&amp;br;&amp;br;</v>
      </c>
      <c r="B156" s="3" t="s">
        <v>0</v>
      </c>
      <c r="C156" s="3" t="s">
        <v>142</v>
      </c>
      <c r="R156" s="3"/>
      <c r="S156" s="3"/>
      <c r="T156" s="3"/>
      <c r="U156" s="3"/>
      <c r="V156" s="3"/>
      <c r="BF156" s="12" t="s">
        <v>0</v>
      </c>
      <c r="BG156" s="3">
        <v>155</v>
      </c>
      <c r="BH156" s="3" t="s">
        <v>468</v>
      </c>
      <c r="BI156" s="3" t="s">
        <v>39</v>
      </c>
      <c r="BJ156" s="3" t="s">
        <v>469</v>
      </c>
    </row>
    <row r="157" spans="1:62">
      <c r="A157" s="3" t="str">
        <f t="shared" si="26"/>
        <v>#back(text=戻る,left)</v>
      </c>
      <c r="B157" s="3" t="s">
        <v>0</v>
      </c>
      <c r="C157" s="3" t="s">
        <v>151</v>
      </c>
      <c r="R157" s="3"/>
      <c r="S157" s="3"/>
      <c r="T157" s="3"/>
      <c r="U157" s="3"/>
      <c r="V157" s="3"/>
      <c r="BF157" s="12" t="s">
        <v>0</v>
      </c>
      <c r="BG157" s="3">
        <v>156</v>
      </c>
      <c r="BH157" s="3" t="s">
        <v>470</v>
      </c>
      <c r="BI157" s="3" t="s">
        <v>39</v>
      </c>
      <c r="BJ157" s="3" t="s">
        <v>471</v>
      </c>
    </row>
    <row r="158" spans="1:62">
      <c r="A158" s="3" t="str">
        <f t="shared" si="26"/>
        <v>&amp;br;</v>
      </c>
      <c r="B158" s="3" t="s">
        <v>0</v>
      </c>
      <c r="C158" s="3" t="s">
        <v>161</v>
      </c>
      <c r="R158" s="3"/>
      <c r="S158" s="3"/>
      <c r="T158" s="3"/>
      <c r="U158" s="3"/>
      <c r="V158" s="3"/>
      <c r="BF158" s="12" t="s">
        <v>0</v>
      </c>
      <c r="BG158" s="3">
        <v>157</v>
      </c>
      <c r="BH158" s="3" t="s">
        <v>472</v>
      </c>
      <c r="BI158" s="3" t="s">
        <v>39</v>
      </c>
      <c r="BJ158" s="3" t="s">
        <v>473</v>
      </c>
    </row>
    <row r="159" spans="1:62">
      <c r="A159" s="3" t="str">
        <f t="shared" si="26"/>
        <v>#comment(above,nsize=[15],size=[30],num=[10])</v>
      </c>
      <c r="B159" s="3" t="s">
        <v>0</v>
      </c>
      <c r="C159" s="3" t="s">
        <v>170</v>
      </c>
      <c r="R159" s="3"/>
      <c r="S159" s="3"/>
      <c r="T159" s="3"/>
      <c r="U159" s="3"/>
      <c r="V159" s="3"/>
      <c r="BF159" s="12" t="s">
        <v>0</v>
      </c>
      <c r="BG159" s="3">
        <v>158</v>
      </c>
      <c r="BH159" s="3" t="s">
        <v>474</v>
      </c>
      <c r="BI159" s="3" t="s">
        <v>39</v>
      </c>
      <c r="BJ159" s="3" t="s">
        <v>475</v>
      </c>
    </row>
    <row r="160" spans="1:62">
      <c r="A160" s="3" t="str">
        <f t="shared" si="26"/>
        <v>&amp;br;&amp;br;</v>
      </c>
      <c r="B160" s="3" t="s">
        <v>0</v>
      </c>
      <c r="C160" s="3" t="s">
        <v>142</v>
      </c>
      <c r="R160" s="3"/>
      <c r="S160" s="3"/>
      <c r="T160" s="3"/>
      <c r="U160" s="3"/>
      <c r="V160" s="3"/>
      <c r="BF160" s="12" t="s">
        <v>0</v>
      </c>
      <c r="BG160" s="3">
        <v>159</v>
      </c>
      <c r="BH160" s="3" t="s">
        <v>476</v>
      </c>
      <c r="BI160" s="3" t="s">
        <v>39</v>
      </c>
      <c r="BJ160" s="3" t="s">
        <v>477</v>
      </c>
    </row>
    <row r="161" spans="1:62">
      <c r="A161" s="3" t="str">
        <f t="shared" si="26"/>
        <v/>
      </c>
      <c r="B161" s="3" t="s">
        <v>0</v>
      </c>
      <c r="Q161" s="8"/>
      <c r="R161" s="9"/>
      <c r="S161" s="9"/>
      <c r="T161" s="9"/>
      <c r="U161" s="9"/>
      <c r="V161" s="10"/>
      <c r="W161" s="11">
        <v>13</v>
      </c>
      <c r="X161" s="8"/>
      <c r="Y161" s="29"/>
      <c r="Z161" s="29"/>
      <c r="AA161" s="30"/>
      <c r="BF161" s="12" t="s">
        <v>0</v>
      </c>
      <c r="BG161" s="3">
        <v>160</v>
      </c>
      <c r="BH161" s="3" t="s">
        <v>478</v>
      </c>
      <c r="BI161" s="3" t="s">
        <v>39</v>
      </c>
      <c r="BJ161" s="3" t="s">
        <v>479</v>
      </c>
    </row>
    <row r="162" spans="1:62">
      <c r="A162" s="3" t="str">
        <f t="shared" si="26"/>
        <v>*バリスタ突撃車/Ballista Charger</v>
      </c>
      <c r="B162" s="3" t="s">
        <v>0</v>
      </c>
      <c r="C162" s="3" t="str">
        <f>"*"&amp;R162&amp;"/"&amp;T162</f>
        <v>*バリスタ突撃車/Ballista Charger</v>
      </c>
      <c r="Q162" s="12" t="s">
        <v>9</v>
      </c>
      <c r="R162" s="13" t="str">
        <f>INDEX(AJ:AJ,W161+1)</f>
        <v>バリスタ突撃車</v>
      </c>
      <c r="S162" s="14" t="s">
        <v>10</v>
      </c>
      <c r="T162" s="13" t="str">
        <f>INDEX(AK:AK,W161+1)</f>
        <v>Ballista Charger</v>
      </c>
      <c r="U162" s="14"/>
      <c r="V162" s="15"/>
      <c r="W162" s="16"/>
      <c r="X162" s="12"/>
      <c r="Y162" s="31"/>
      <c r="Z162" s="31"/>
      <c r="AA162" s="32"/>
      <c r="BF162" s="12" t="s">
        <v>0</v>
      </c>
      <c r="BG162" s="3">
        <v>161</v>
      </c>
      <c r="BH162" s="3" t="s">
        <v>480</v>
      </c>
      <c r="BI162" s="3" t="s">
        <v>39</v>
      </c>
      <c r="BJ162" s="3" t="s">
        <v>481</v>
      </c>
    </row>
    <row r="163" spans="1:62">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無色</v>
      </c>
      <c r="S163" s="18" t="s">
        <v>7</v>
      </c>
      <c r="T163" s="13" t="str">
        <f>INDEX(AG:AG,W161+1)</f>
        <v>アンコモン</v>
      </c>
      <c r="U163" s="18" t="s">
        <v>8</v>
      </c>
      <c r="V163" s="13">
        <f>INDEX(AI:AI,W161+1)</f>
        <v>13</v>
      </c>
      <c r="W163" s="19"/>
      <c r="X163" s="13" t="str">
        <f>INDEX(AQ:AQ,W161+1)</f>
        <v>このクリーチャーが攻撃したとき、対戦相手は1点のダメージを受ける。</v>
      </c>
      <c r="Y163" s="31"/>
      <c r="Z163" s="31"/>
      <c r="AA163" s="32"/>
      <c r="BF163" s="12" t="s">
        <v>0</v>
      </c>
      <c r="BG163" s="3">
        <v>162</v>
      </c>
      <c r="BH163" s="3" t="s">
        <v>482</v>
      </c>
      <c r="BI163" s="3" t="s">
        <v>39</v>
      </c>
      <c r="BJ163" s="3" t="s">
        <v>483</v>
      </c>
    </row>
    <row r="164" spans="1:62">
      <c r="A164" s="3" t="str">
        <f t="shared" si="26"/>
        <v>|色|無色|レアリティ|アンコモン|マナコスト|13|</v>
      </c>
      <c r="B164" s="3" t="s">
        <v>0</v>
      </c>
      <c r="C164" s="3" t="s">
        <v>83</v>
      </c>
      <c r="D164" s="7" t="s">
        <v>6</v>
      </c>
      <c r="E164" s="3" t="s">
        <v>83</v>
      </c>
      <c r="F164" s="3" t="str">
        <f>IF(R163=0,"",R163)</f>
        <v>無色</v>
      </c>
      <c r="G164" s="3" t="s">
        <v>83</v>
      </c>
      <c r="H164" s="7" t="s">
        <v>92</v>
      </c>
      <c r="I164" s="3" t="s">
        <v>83</v>
      </c>
      <c r="J164" s="3" t="str">
        <f>IF(T163=0,"",T163)</f>
        <v>アンコモン</v>
      </c>
      <c r="K164" s="3" t="s">
        <v>83</v>
      </c>
      <c r="L164" s="7" t="s">
        <v>93</v>
      </c>
      <c r="M164" s="3" t="s">
        <v>83</v>
      </c>
      <c r="N164" s="3">
        <f>IF(V163=0,"",V163)</f>
        <v>13</v>
      </c>
      <c r="O164" s="3" t="s">
        <v>83</v>
      </c>
      <c r="Q164" s="12" t="s">
        <v>11</v>
      </c>
      <c r="R164" s="13" t="str">
        <f>INDEX(AL:AL,W161+1)</f>
        <v>クリーチャー</v>
      </c>
      <c r="S164" s="18" t="s">
        <v>94</v>
      </c>
      <c r="T164" s="13" t="str">
        <f>INDEX(AN:AN,W161+1)</f>
        <v>機体</v>
      </c>
      <c r="U164" s="13">
        <f>INDEX(AO:AO,W161+1)</f>
        <v>0</v>
      </c>
      <c r="V164" s="13">
        <f>INDEX(AP:AP,W161+1)</f>
        <v>0</v>
      </c>
      <c r="W164" s="19"/>
      <c r="X164" s="13" t="str">
        <f>INDEX(AZ:AZ,W161+1)</f>
        <v>この</v>
      </c>
      <c r="Y164" s="13" t="str">
        <f>INDEX(BA:BA,W161+1)</f>
        <v/>
      </c>
      <c r="Z164" s="13" t="str">
        <f>INDEX(BB:BB,W161+1)</f>
        <v/>
      </c>
      <c r="AA164" s="13">
        <f>INDEX(BC:BC,W161+1)</f>
        <v>0</v>
      </c>
      <c r="BF164" s="12" t="s">
        <v>0</v>
      </c>
      <c r="BG164" s="3">
        <v>163</v>
      </c>
      <c r="BH164" s="3" t="s">
        <v>484</v>
      </c>
      <c r="BI164" s="3" t="s">
        <v>39</v>
      </c>
      <c r="BJ164" s="3" t="s">
        <v>485</v>
      </c>
    </row>
    <row r="165" spans="1:62">
      <c r="A165" s="3" t="str">
        <f t="shared" si="26"/>
        <v>|種別|クリーチャー|サブタイプ|機体|||</v>
      </c>
      <c r="B165" s="3" t="s">
        <v>0</v>
      </c>
      <c r="C165" s="3" t="s">
        <v>83</v>
      </c>
      <c r="D165" s="7" t="s">
        <v>11</v>
      </c>
      <c r="E165" s="3" t="s">
        <v>83</v>
      </c>
      <c r="F165" s="3" t="str">
        <f>IF(R164=0,"",R164)</f>
        <v>クリーチャー</v>
      </c>
      <c r="G165" s="3" t="s">
        <v>83</v>
      </c>
      <c r="H165" s="7" t="s">
        <v>104</v>
      </c>
      <c r="I165" s="3" t="s">
        <v>83</v>
      </c>
      <c r="J165" s="3" t="str">
        <f>IF(T164=0,"",T164)</f>
        <v>機体</v>
      </c>
      <c r="K165" s="3" t="s">
        <v>83</v>
      </c>
      <c r="L165" s="3" t="str">
        <f>IF(U164=0,"",U164)</f>
        <v/>
      </c>
      <c r="M165" s="3" t="s">
        <v>83</v>
      </c>
      <c r="N165" s="3" t="str">
        <f>IF(V164=0,"",V164)</f>
        <v/>
      </c>
      <c r="O165" s="3" t="s">
        <v>83</v>
      </c>
      <c r="Q165" s="12" t="s">
        <v>105</v>
      </c>
      <c r="R165" s="13" t="str">
        <f>INDEX(BD:BD,W161+1)</f>
        <v>このクリーチャーが攻撃したとき、対戦相手は1点のダメージを受ける。&amp;br;搭乗2</v>
      </c>
      <c r="S165" s="14"/>
      <c r="T165" s="14"/>
      <c r="U165" s="14"/>
      <c r="V165" s="15"/>
      <c r="W165" s="19"/>
      <c r="X165" s="11"/>
      <c r="Y165" s="11"/>
      <c r="Z165" s="11"/>
      <c r="AA165" s="33"/>
      <c r="BF165" s="12" t="s">
        <v>0</v>
      </c>
      <c r="BG165" s="3">
        <v>164</v>
      </c>
      <c r="BH165" s="3" t="s">
        <v>99</v>
      </c>
      <c r="BI165" s="3" t="s">
        <v>39</v>
      </c>
      <c r="BJ165" s="3" t="s">
        <v>485</v>
      </c>
    </row>
    <row r="166" spans="1:62">
      <c r="A166" s="3" t="str">
        <f t="shared" si="26"/>
        <v>|テキスト|&gt;|&gt;|&gt;|&gt;|このクリーチャーが攻撃したとき、対戦相手は1点のダメージを受ける。&amp;br;搭乗2|</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このクリーチャーが攻撃したとき、対戦相手は1点のダメージを受ける。&amp;br;搭乗2</v>
      </c>
      <c r="O166" s="3" t="s">
        <v>83</v>
      </c>
      <c r="Q166" s="17" t="s">
        <v>27</v>
      </c>
      <c r="R166" s="13" t="str">
        <f>INDEX(BE:BE,W161+1)</f>
        <v>When this creature attacks, your opponent takes 1 damage.&amp;br;Crew 2.</v>
      </c>
      <c r="S166" s="14" t="s">
        <v>324</v>
      </c>
      <c r="T166" s="13" t="str">
        <f>IF(X166="","",X166&amp;IF(Y166="",""," "&amp;Y166)&amp;IF(Z166="",""," "&amp;Z166)&amp;IF(AA166="",""," "&amp;AA166))</f>
        <v/>
      </c>
      <c r="U166" s="14"/>
      <c r="V166" s="15"/>
      <c r="W166" s="19" t="s">
        <v>116</v>
      </c>
      <c r="X166" s="12" t="str">
        <f t="shared" ref="X166:AA166" si="32">IF(ISERROR(IF(LEN(X165)&gt;1,X165,VLOOKUP(X164,$AC:$AD,2,FALSE))),"",IF(LEN(X165)&gt;1,X165,VLOOKUP(X164,$AC:$AD,2,FALSE)))</f>
        <v/>
      </c>
      <c r="Y166" s="12" t="str">
        <f t="shared" si="32"/>
        <v/>
      </c>
      <c r="Z166" s="12" t="str">
        <f t="shared" si="32"/>
        <v/>
      </c>
      <c r="AA166" s="12" t="str">
        <f t="shared" si="32"/>
        <v> </v>
      </c>
      <c r="BF166" s="12" t="s">
        <v>0</v>
      </c>
      <c r="BG166" s="3">
        <v>165</v>
      </c>
      <c r="BH166" s="3" t="s">
        <v>486</v>
      </c>
      <c r="BI166" s="3" t="s">
        <v>39</v>
      </c>
      <c r="BJ166" s="3" t="s">
        <v>485</v>
      </c>
    </row>
    <row r="167" spans="1:62">
      <c r="A167" s="3" t="str">
        <f t="shared" si="26"/>
        <v>|英テキスト|&gt;|&gt;|&gt;|&gt;|When this creature attacks, your opponent takes 1 damage.&amp;br;Crew 2.|</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When this creature attacks, your opponent takes 1 damage.&amp;br;Crew 2.</v>
      </c>
      <c r="O167" s="3" t="s">
        <v>83</v>
      </c>
      <c r="Q167" s="12" t="s">
        <v>18</v>
      </c>
      <c r="R167" s="13" t="str">
        <f>IF(INDEX(AX:AX,W161+1)="",0,INDEX(AX:AX,W161+1)&amp;"/"&amp;INDEX(AY:AY,W161+1))</f>
        <v>4/4</v>
      </c>
      <c r="S167" s="14"/>
      <c r="T167" s="14"/>
      <c r="U167" s="14"/>
      <c r="V167" s="15"/>
      <c r="W167" s="19"/>
      <c r="X167" s="12"/>
      <c r="Y167" s="31"/>
      <c r="Z167" s="31"/>
      <c r="AA167" s="32"/>
      <c r="BF167" s="12" t="s">
        <v>0</v>
      </c>
      <c r="BG167" s="3">
        <v>166</v>
      </c>
      <c r="BH167" s="3" t="s">
        <v>487</v>
      </c>
      <c r="BI167" s="3" t="s">
        <v>39</v>
      </c>
      <c r="BJ167" s="3" t="s">
        <v>485</v>
      </c>
    </row>
    <row r="168" spans="1:62">
      <c r="A168" s="3" t="str">
        <f t="shared" si="26"/>
        <v>|PT|&gt;|4/4|シールド数|&gt;||</v>
      </c>
      <c r="B168" s="3" t="s">
        <v>0</v>
      </c>
      <c r="C168" s="3" t="s">
        <v>83</v>
      </c>
      <c r="D168" s="3" t="s">
        <v>18</v>
      </c>
      <c r="E168" s="3" t="s">
        <v>83</v>
      </c>
      <c r="F168" s="3" t="s">
        <v>115</v>
      </c>
      <c r="G168" s="3" t="s">
        <v>83</v>
      </c>
      <c r="H168" s="3" t="str">
        <f>IF(R167=0,"",R167)</f>
        <v>4/4</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c r="BH168" s="3" t="s">
        <v>488</v>
      </c>
      <c r="BI168" s="3" t="s">
        <v>39</v>
      </c>
      <c r="BJ168" s="3" t="s">
        <v>485</v>
      </c>
    </row>
    <row r="169" spans="1:62">
      <c r="A169" s="3" t="str">
        <f t="shared" si="26"/>
        <v>&amp;br;&amp;br;</v>
      </c>
      <c r="B169" s="3" t="s">
        <v>0</v>
      </c>
      <c r="C169" s="3" t="s">
        <v>142</v>
      </c>
      <c r="R169" s="3"/>
      <c r="S169" s="3"/>
      <c r="T169" s="3"/>
      <c r="U169" s="3"/>
      <c r="V169" s="3"/>
      <c r="BF169" s="12" t="s">
        <v>0</v>
      </c>
      <c r="BG169" s="3">
        <v>168</v>
      </c>
      <c r="BH169" s="3" t="s">
        <v>489</v>
      </c>
      <c r="BI169" s="3" t="s">
        <v>39</v>
      </c>
      <c r="BJ169" s="3" t="s">
        <v>490</v>
      </c>
    </row>
    <row r="170" spans="1:62">
      <c r="A170" s="3" t="str">
        <f t="shared" si="26"/>
        <v>#back(text=戻る,left)</v>
      </c>
      <c r="B170" s="3" t="s">
        <v>0</v>
      </c>
      <c r="C170" s="3" t="s">
        <v>151</v>
      </c>
      <c r="R170" s="3"/>
      <c r="S170" s="3"/>
      <c r="T170" s="3"/>
      <c r="U170" s="3"/>
      <c r="V170" s="3"/>
      <c r="BF170" s="12" t="s">
        <v>0</v>
      </c>
      <c r="BG170" s="3">
        <v>169</v>
      </c>
      <c r="BH170" s="3" t="s">
        <v>198</v>
      </c>
      <c r="BI170" s="3" t="s">
        <v>39</v>
      </c>
      <c r="BJ170" s="3" t="s">
        <v>491</v>
      </c>
    </row>
    <row r="171" spans="1:62">
      <c r="A171" s="3" t="str">
        <f t="shared" si="26"/>
        <v>&amp;br;</v>
      </c>
      <c r="B171" s="3" t="s">
        <v>0</v>
      </c>
      <c r="C171" s="3" t="s">
        <v>161</v>
      </c>
      <c r="R171" s="3"/>
      <c r="S171" s="3"/>
      <c r="T171" s="3"/>
      <c r="U171" s="3"/>
      <c r="V171" s="3"/>
      <c r="BF171" s="12" t="s">
        <v>0</v>
      </c>
      <c r="BG171" s="3">
        <v>170</v>
      </c>
      <c r="BH171" s="3" t="s">
        <v>492</v>
      </c>
      <c r="BI171" s="3" t="s">
        <v>39</v>
      </c>
      <c r="BJ171" s="3" t="s">
        <v>493</v>
      </c>
    </row>
    <row r="172" spans="1:62">
      <c r="A172" s="3" t="str">
        <f t="shared" si="26"/>
        <v>#comment(above,nsize=[15],size=[30],num=[10])</v>
      </c>
      <c r="B172" s="3" t="s">
        <v>0</v>
      </c>
      <c r="C172" s="3" t="s">
        <v>170</v>
      </c>
      <c r="R172" s="3"/>
      <c r="S172" s="3"/>
      <c r="T172" s="3"/>
      <c r="U172" s="3"/>
      <c r="V172" s="3"/>
      <c r="BF172" s="12" t="s">
        <v>0</v>
      </c>
      <c r="BG172" s="3">
        <v>171</v>
      </c>
      <c r="BH172" s="3" t="s">
        <v>494</v>
      </c>
      <c r="BI172" s="3" t="s">
        <v>39</v>
      </c>
      <c r="BJ172" s="3" t="s">
        <v>495</v>
      </c>
    </row>
    <row r="173" spans="1:62">
      <c r="A173" s="3" t="str">
        <f t="shared" si="26"/>
        <v>&amp;br;&amp;br;</v>
      </c>
      <c r="B173" s="3" t="s">
        <v>0</v>
      </c>
      <c r="C173" s="3" t="s">
        <v>142</v>
      </c>
      <c r="R173" s="3"/>
      <c r="S173" s="3"/>
      <c r="T173" s="3"/>
      <c r="U173" s="3"/>
      <c r="V173" s="3"/>
      <c r="BF173" s="12" t="s">
        <v>0</v>
      </c>
      <c r="BG173" s="3">
        <v>172</v>
      </c>
      <c r="BH173" s="3" t="s">
        <v>496</v>
      </c>
      <c r="BI173" s="3" t="s">
        <v>39</v>
      </c>
      <c r="BJ173" s="3" t="s">
        <v>497</v>
      </c>
    </row>
    <row r="174" spans="1:62">
      <c r="A174" s="3" t="str">
        <f t="shared" si="26"/>
        <v/>
      </c>
      <c r="B174" s="3" t="s">
        <v>0</v>
      </c>
      <c r="Q174" s="8"/>
      <c r="R174" s="9"/>
      <c r="S174" s="9"/>
      <c r="T174" s="9"/>
      <c r="U174" s="9"/>
      <c r="V174" s="10"/>
      <c r="W174" s="11">
        <v>14</v>
      </c>
      <c r="X174" s="8"/>
      <c r="Y174" s="29"/>
      <c r="Z174" s="29"/>
      <c r="AA174" s="30"/>
      <c r="BF174" s="12" t="s">
        <v>0</v>
      </c>
      <c r="BG174" s="3">
        <v>173</v>
      </c>
      <c r="BH174" s="3" t="s">
        <v>498</v>
      </c>
      <c r="BI174" s="3" t="s">
        <v>39</v>
      </c>
      <c r="BJ174" s="3" t="s">
        <v>499</v>
      </c>
    </row>
    <row r="175" spans="1:62">
      <c r="A175" s="3" t="str">
        <f t="shared" si="26"/>
        <v>*ボーマットのバザール船/Bomat Bazaar Barge</v>
      </c>
      <c r="B175" s="3" t="s">
        <v>0</v>
      </c>
      <c r="C175" s="3" t="str">
        <f>"*"&amp;R175&amp;"/"&amp;T175</f>
        <v>*ボーマットのバザール船/Bomat Bazaar Barge</v>
      </c>
      <c r="Q175" s="12" t="s">
        <v>9</v>
      </c>
      <c r="R175" s="13" t="str">
        <f>INDEX(AJ:AJ,W174+1)</f>
        <v>ボーマットのバザール船</v>
      </c>
      <c r="S175" s="14" t="s">
        <v>10</v>
      </c>
      <c r="T175" s="13" t="str">
        <f>INDEX(AK:AK,W174+1)</f>
        <v>Bomat Bazaar Barge</v>
      </c>
      <c r="U175" s="14"/>
      <c r="V175" s="15"/>
      <c r="W175" s="16"/>
      <c r="X175" s="12"/>
      <c r="Y175" s="31"/>
      <c r="Z175" s="31"/>
      <c r="AA175" s="32"/>
      <c r="BF175" s="12" t="s">
        <v>0</v>
      </c>
      <c r="BG175" s="3">
        <v>174</v>
      </c>
      <c r="BH175" s="3" t="s">
        <v>500</v>
      </c>
      <c r="BI175" s="3" t="s">
        <v>39</v>
      </c>
      <c r="BJ175" s="3" t="s">
        <v>501</v>
      </c>
    </row>
    <row r="176" spans="1:62">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無色</v>
      </c>
      <c r="S176" s="18" t="s">
        <v>7</v>
      </c>
      <c r="T176" s="13" t="str">
        <f>INDEX(AG:AG,W174+1)</f>
        <v>アンコモン</v>
      </c>
      <c r="U176" s="18" t="s">
        <v>8</v>
      </c>
      <c r="V176" s="13">
        <f>INDEX(AI:AI,W174+1)</f>
        <v>11</v>
      </c>
      <c r="W176" s="19"/>
      <c r="X176" s="13" t="str">
        <f>INDEX(AQ:AQ,W174+1)</f>
        <v>このクリーチャーが戦場に出たとき、あなたはカードを1枚引く。</v>
      </c>
      <c r="Y176" s="31"/>
      <c r="Z176" s="31"/>
      <c r="AA176" s="32"/>
      <c r="BF176" s="12" t="s">
        <v>0</v>
      </c>
      <c r="BG176" s="3">
        <v>175</v>
      </c>
      <c r="BH176" s="3" t="s">
        <v>502</v>
      </c>
      <c r="BI176" s="3" t="s">
        <v>39</v>
      </c>
      <c r="BJ176" s="3" t="s">
        <v>503</v>
      </c>
    </row>
    <row r="177" spans="1:62">
      <c r="A177" s="3" t="str">
        <f t="shared" si="26"/>
        <v>|色|無色|レアリティ|アンコモン|マナコスト|11|</v>
      </c>
      <c r="B177" s="3" t="s">
        <v>0</v>
      </c>
      <c r="C177" s="3" t="s">
        <v>83</v>
      </c>
      <c r="D177" s="7" t="s">
        <v>6</v>
      </c>
      <c r="E177" s="3" t="s">
        <v>83</v>
      </c>
      <c r="F177" s="3" t="str">
        <f>IF(R176=0,"",R176)</f>
        <v>無色</v>
      </c>
      <c r="G177" s="3" t="s">
        <v>83</v>
      </c>
      <c r="H177" s="7" t="s">
        <v>92</v>
      </c>
      <c r="I177" s="3" t="s">
        <v>83</v>
      </c>
      <c r="J177" s="3" t="str">
        <f>IF(T176=0,"",T176)</f>
        <v>アンコモン</v>
      </c>
      <c r="K177" s="3" t="s">
        <v>83</v>
      </c>
      <c r="L177" s="7" t="s">
        <v>93</v>
      </c>
      <c r="M177" s="3" t="s">
        <v>83</v>
      </c>
      <c r="N177" s="3">
        <f>IF(V176=0,"",V176)</f>
        <v>11</v>
      </c>
      <c r="O177" s="3" t="s">
        <v>83</v>
      </c>
      <c r="Q177" s="12" t="s">
        <v>11</v>
      </c>
      <c r="R177" s="13" t="str">
        <f>INDEX(AL:AL,W174+1)</f>
        <v>クリーチャー</v>
      </c>
      <c r="S177" s="18" t="s">
        <v>94</v>
      </c>
      <c r="T177" s="13" t="str">
        <f>INDEX(AN:AN,W174+1)</f>
        <v>機体</v>
      </c>
      <c r="U177" s="13">
        <f>INDEX(AO:AO,W174+1)</f>
        <v>0</v>
      </c>
      <c r="V177" s="13">
        <f>INDEX(AP:AP,W174+1)</f>
        <v>0</v>
      </c>
      <c r="W177" s="19"/>
      <c r="X177" s="13" t="str">
        <f>INDEX(AZ:AZ,W174+1)</f>
        <v>この</v>
      </c>
      <c r="Y177" s="13" t="str">
        <f>INDEX(BA:BA,W174+1)</f>
        <v/>
      </c>
      <c r="Z177" s="13" t="str">
        <f>INDEX(BB:BB,W174+1)</f>
        <v/>
      </c>
      <c r="AA177" s="13">
        <f>INDEX(BC:BC,W174+1)</f>
        <v>0</v>
      </c>
      <c r="BF177" s="12" t="s">
        <v>0</v>
      </c>
      <c r="BG177" s="3">
        <v>176</v>
      </c>
      <c r="BH177" s="3" t="s">
        <v>166</v>
      </c>
      <c r="BI177" s="3" t="s">
        <v>39</v>
      </c>
      <c r="BJ177" s="3" t="s">
        <v>504</v>
      </c>
    </row>
    <row r="178" spans="1:62">
      <c r="A178" s="3" t="str">
        <f t="shared" si="26"/>
        <v>|種別|クリーチャー|サブタイプ|機体|||</v>
      </c>
      <c r="B178" s="3" t="s">
        <v>0</v>
      </c>
      <c r="C178" s="3" t="s">
        <v>83</v>
      </c>
      <c r="D178" s="7" t="s">
        <v>11</v>
      </c>
      <c r="E178" s="3" t="s">
        <v>83</v>
      </c>
      <c r="F178" s="3" t="str">
        <f>IF(R177=0,"",R177)</f>
        <v>クリーチャー</v>
      </c>
      <c r="G178" s="3" t="s">
        <v>83</v>
      </c>
      <c r="H178" s="7" t="s">
        <v>104</v>
      </c>
      <c r="I178" s="3" t="s">
        <v>83</v>
      </c>
      <c r="J178" s="3" t="str">
        <f>IF(T177=0,"",T177)</f>
        <v>機体</v>
      </c>
      <c r="K178" s="3" t="s">
        <v>83</v>
      </c>
      <c r="L178" s="3" t="str">
        <f>IF(U177=0,"",U177)</f>
        <v/>
      </c>
      <c r="M178" s="3" t="s">
        <v>83</v>
      </c>
      <c r="N178" s="3" t="str">
        <f>IF(V177=0,"",V177)</f>
        <v/>
      </c>
      <c r="O178" s="3" t="s">
        <v>83</v>
      </c>
      <c r="Q178" s="12" t="s">
        <v>105</v>
      </c>
      <c r="R178" s="13" t="str">
        <f>INDEX(BD:BD,W174+1)</f>
        <v>このクリーチャーが戦場に出たとき、あなたはカードを1枚引く。&amp;br;搭乗2</v>
      </c>
      <c r="S178" s="14"/>
      <c r="T178" s="14"/>
      <c r="U178" s="14"/>
      <c r="V178" s="15"/>
      <c r="W178" s="19"/>
      <c r="X178" s="11"/>
      <c r="Y178" s="11"/>
      <c r="Z178" s="11"/>
      <c r="AA178" s="33"/>
      <c r="BF178" s="12" t="s">
        <v>0</v>
      </c>
      <c r="BG178" s="3">
        <v>177</v>
      </c>
      <c r="BH178" s="3" t="s">
        <v>505</v>
      </c>
      <c r="BI178" s="3" t="s">
        <v>39</v>
      </c>
      <c r="BJ178" s="3" t="s">
        <v>506</v>
      </c>
    </row>
    <row r="179" spans="1:62">
      <c r="A179" s="3" t="str">
        <f t="shared" si="26"/>
        <v>|テキスト|&gt;|&gt;|&gt;|&gt;|このクリーチャーが戦場に出たとき、あなたはカードを1枚引く。&amp;br;搭乗2|</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このクリーチャーが戦場に出たとき、あなたはカードを1枚引く。&amp;br;搭乗2</v>
      </c>
      <c r="O179" s="3" t="s">
        <v>83</v>
      </c>
      <c r="Q179" s="17" t="s">
        <v>27</v>
      </c>
      <c r="R179" s="13" t="str">
        <f>INDEX(BE:BE,W174+1)</f>
        <v>When this creature enters the battlefield, you draw 1 card.&amp;br;Crew 2.</v>
      </c>
      <c r="S179" s="14" t="s">
        <v>324</v>
      </c>
      <c r="T179" s="13" t="str">
        <f>IF(X179="","",X179&amp;IF(Y179="",""," "&amp;Y179)&amp;IF(Z179="",""," "&amp;Z179)&amp;IF(AA179="",""," "&amp;AA179))</f>
        <v/>
      </c>
      <c r="U179" s="14"/>
      <c r="V179" s="15"/>
      <c r="W179" s="19" t="s">
        <v>116</v>
      </c>
      <c r="X179" s="12" t="str">
        <f t="shared" ref="X179:AA179" si="34">IF(ISERROR(IF(LEN(X178)&gt;1,X178,VLOOKUP(X177,$AC:$AD,2,FALSE))),"",IF(LEN(X178)&gt;1,X178,VLOOKUP(X177,$AC:$AD,2,FALSE)))</f>
        <v/>
      </c>
      <c r="Y179" s="12" t="str">
        <f t="shared" si="34"/>
        <v/>
      </c>
      <c r="Z179" s="12" t="str">
        <f t="shared" si="34"/>
        <v/>
      </c>
      <c r="AA179" s="12" t="str">
        <f t="shared" si="34"/>
        <v> </v>
      </c>
      <c r="BF179" s="12" t="s">
        <v>0</v>
      </c>
      <c r="BG179" s="3">
        <v>178</v>
      </c>
      <c r="BH179" s="3" t="s">
        <v>507</v>
      </c>
      <c r="BI179" s="3" t="s">
        <v>39</v>
      </c>
      <c r="BJ179" s="3" t="s">
        <v>504</v>
      </c>
    </row>
    <row r="180" spans="1:62">
      <c r="A180" s="3" t="str">
        <f t="shared" si="26"/>
        <v>|英テキスト|&gt;|&gt;|&gt;|&gt;|When this creature enters the battlefield, you draw 1 card.&amp;br;Crew 2.|</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When this creature enters the battlefield, you draw 1 card.&amp;br;Crew 2.</v>
      </c>
      <c r="O180" s="3" t="s">
        <v>83</v>
      </c>
      <c r="Q180" s="12" t="s">
        <v>18</v>
      </c>
      <c r="R180" s="13" t="str">
        <f>IF(INDEX(AX:AX,W174+1)="",0,INDEX(AX:AX,W174+1)&amp;"/"&amp;INDEX(AY:AY,W174+1))</f>
        <v>4/4</v>
      </c>
      <c r="S180" s="14"/>
      <c r="T180" s="14"/>
      <c r="U180" s="14"/>
      <c r="V180" s="15"/>
      <c r="W180" s="19"/>
      <c r="X180" s="12"/>
      <c r="Y180" s="31"/>
      <c r="Z180" s="31"/>
      <c r="AA180" s="32"/>
      <c r="BF180" s="12" t="s">
        <v>0</v>
      </c>
      <c r="BG180" s="3">
        <v>179</v>
      </c>
      <c r="BH180" s="3" t="s">
        <v>508</v>
      </c>
      <c r="BI180" s="3" t="s">
        <v>39</v>
      </c>
      <c r="BJ180" s="3" t="s">
        <v>509</v>
      </c>
    </row>
    <row r="181" spans="1:62">
      <c r="A181" s="3" t="str">
        <f t="shared" si="26"/>
        <v>|PT|&gt;|4/4|シールド数|&gt;||</v>
      </c>
      <c r="B181" s="3" t="s">
        <v>0</v>
      </c>
      <c r="C181" s="3" t="s">
        <v>83</v>
      </c>
      <c r="D181" s="3" t="s">
        <v>18</v>
      </c>
      <c r="E181" s="3" t="s">
        <v>83</v>
      </c>
      <c r="F181" s="3" t="s">
        <v>115</v>
      </c>
      <c r="G181" s="3" t="s">
        <v>83</v>
      </c>
      <c r="H181" s="3" t="str">
        <f>IF(R180=0,"",R180)</f>
        <v>4/4</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c r="BH181" s="3" t="s">
        <v>510</v>
      </c>
      <c r="BI181" s="3" t="s">
        <v>39</v>
      </c>
      <c r="BJ181" s="3" t="s">
        <v>511</v>
      </c>
    </row>
    <row r="182" spans="1:62">
      <c r="A182" s="3" t="str">
        <f t="shared" si="26"/>
        <v>&amp;br;&amp;br;</v>
      </c>
      <c r="B182" s="3" t="s">
        <v>0</v>
      </c>
      <c r="C182" s="3" t="s">
        <v>142</v>
      </c>
      <c r="R182" s="3"/>
      <c r="S182" s="3"/>
      <c r="T182" s="3"/>
      <c r="U182" s="3"/>
      <c r="V182" s="3"/>
      <c r="BF182" s="12" t="s">
        <v>0</v>
      </c>
      <c r="BG182" s="3">
        <v>181</v>
      </c>
      <c r="BH182" s="3" t="s">
        <v>512</v>
      </c>
      <c r="BI182" s="3" t="s">
        <v>39</v>
      </c>
      <c r="BJ182" s="3" t="s">
        <v>513</v>
      </c>
    </row>
    <row r="183" spans="1:62">
      <c r="A183" s="3" t="str">
        <f t="shared" si="26"/>
        <v>#back(text=戻る,left)</v>
      </c>
      <c r="B183" s="3" t="s">
        <v>0</v>
      </c>
      <c r="C183" s="3" t="s">
        <v>151</v>
      </c>
      <c r="R183" s="3"/>
      <c r="S183" s="3"/>
      <c r="T183" s="3"/>
      <c r="U183" s="3"/>
      <c r="V183" s="3"/>
      <c r="BF183" s="12" t="s">
        <v>0</v>
      </c>
      <c r="BG183" s="3">
        <v>182</v>
      </c>
      <c r="BH183" s="3" t="s">
        <v>514</v>
      </c>
      <c r="BI183" s="3" t="s">
        <v>39</v>
      </c>
      <c r="BJ183" s="3" t="s">
        <v>515</v>
      </c>
    </row>
    <row r="184" spans="1:62">
      <c r="A184" s="3" t="str">
        <f t="shared" si="26"/>
        <v>&amp;br;</v>
      </c>
      <c r="B184" s="3" t="s">
        <v>0</v>
      </c>
      <c r="C184" s="3" t="s">
        <v>161</v>
      </c>
      <c r="R184" s="3"/>
      <c r="S184" s="3"/>
      <c r="T184" s="3"/>
      <c r="U184" s="3"/>
      <c r="V184" s="3"/>
      <c r="BF184" s="12" t="s">
        <v>0</v>
      </c>
      <c r="BG184" s="3">
        <v>183</v>
      </c>
      <c r="BH184" s="3" t="s">
        <v>516</v>
      </c>
      <c r="BI184" s="3" t="s">
        <v>39</v>
      </c>
      <c r="BJ184" s="3" t="s">
        <v>517</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*破砕踏歩機/Demolition Stomper</v>
      </c>
      <c r="B188" s="3" t="s">
        <v>0</v>
      </c>
      <c r="C188" s="3" t="str">
        <f>"*"&amp;R188&amp;"/"&amp;T188</f>
        <v>*破砕踏歩機/Demolition Stomper</v>
      </c>
      <c r="Q188" s="12" t="s">
        <v>9</v>
      </c>
      <c r="R188" s="13" t="str">
        <f>INDEX(AJ:AJ,W187+1)</f>
        <v>破砕踏歩機</v>
      </c>
      <c r="S188" s="14" t="s">
        <v>10</v>
      </c>
      <c r="T188" s="13" t="str">
        <f>INDEX(AK:AK,W187+1)</f>
        <v>Demolition Stomper</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無色</v>
      </c>
      <c r="S189" s="18" t="s">
        <v>7</v>
      </c>
      <c r="T189" s="13" t="str">
        <f>INDEX(AG:AG,W187+1)</f>
        <v>アンコモン</v>
      </c>
      <c r="U189" s="18" t="s">
        <v>8</v>
      </c>
      <c r="V189" s="13">
        <f>INDEX(AI:AI,W187+1)</f>
        <v>9</v>
      </c>
      <c r="W189" s="19"/>
      <c r="X189" s="13" t="str">
        <f>INDEX(AQ:AQ,W187+1)</f>
        <v>対戦相手がディフェンダーか到達を持つクリーチャーを3体以上コントロールしていないかぎり、このクリーチャーはブロックされない。</v>
      </c>
      <c r="Y189" s="31"/>
      <c r="Z189" s="31"/>
      <c r="AA189" s="32"/>
      <c r="BF189" s="12" t="s">
        <v>0</v>
      </c>
      <c r="BG189" s="3">
        <v>188</v>
      </c>
    </row>
    <row r="190" spans="1:59">
      <c r="A190" s="3" t="str">
        <f t="shared" si="26"/>
        <v>|色|無色|レアリティ|アンコモン|マナコスト|9|</v>
      </c>
      <c r="B190" s="3" t="s">
        <v>0</v>
      </c>
      <c r="C190" s="3" t="s">
        <v>83</v>
      </c>
      <c r="D190" s="7" t="s">
        <v>6</v>
      </c>
      <c r="E190" s="3" t="s">
        <v>83</v>
      </c>
      <c r="F190" s="3" t="str">
        <f>IF(R189=0,"",R189)</f>
        <v>無色</v>
      </c>
      <c r="G190" s="3" t="s">
        <v>83</v>
      </c>
      <c r="H190" s="7" t="s">
        <v>92</v>
      </c>
      <c r="I190" s="3" t="s">
        <v>83</v>
      </c>
      <c r="J190" s="3" t="str">
        <f>IF(T189=0,"",T189)</f>
        <v>アンコモン</v>
      </c>
      <c r="K190" s="3" t="s">
        <v>83</v>
      </c>
      <c r="L190" s="7" t="s">
        <v>93</v>
      </c>
      <c r="M190" s="3" t="s">
        <v>83</v>
      </c>
      <c r="N190" s="3">
        <f>IF(V189=0,"",V189)</f>
        <v>9</v>
      </c>
      <c r="O190" s="3" t="s">
        <v>83</v>
      </c>
      <c r="Q190" s="12" t="s">
        <v>11</v>
      </c>
      <c r="R190" s="13" t="str">
        <f>INDEX(AL:AL,W187+1)</f>
        <v>クリーチャー</v>
      </c>
      <c r="S190" s="18" t="s">
        <v>94</v>
      </c>
      <c r="T190" s="13" t="str">
        <f>INDEX(AN:AN,W187+1)</f>
        <v>機体</v>
      </c>
      <c r="U190" s="13">
        <f>INDEX(AO:AO,W187+1)</f>
        <v>0</v>
      </c>
      <c r="V190" s="13">
        <f>INDEX(AP:AP,W187+1)</f>
        <v>0</v>
      </c>
      <c r="W190" s="19"/>
      <c r="X190" s="13" t="str">
        <f>INDEX(AZ:AZ,W187+1)</f>
        <v>対戦</v>
      </c>
      <c r="Y190" s="13" t="str">
        <f>INDEX(BA:BA,W187+1)</f>
        <v/>
      </c>
      <c r="Z190" s="13" t="str">
        <f>INDEX(BB:BB,W187+1)</f>
        <v/>
      </c>
      <c r="AA190" s="13">
        <f>INDEX(BC:BC,W187+1)</f>
        <v>0</v>
      </c>
      <c r="BF190" s="12" t="s">
        <v>0</v>
      </c>
      <c r="BG190" s="3">
        <v>189</v>
      </c>
    </row>
    <row r="191" spans="1:59">
      <c r="A191" s="3" t="str">
        <f t="shared" si="26"/>
        <v>|種別|クリーチャー|サブタイプ|機体|||</v>
      </c>
      <c r="B191" s="3" t="s">
        <v>0</v>
      </c>
      <c r="C191" s="3" t="s">
        <v>83</v>
      </c>
      <c r="D191" s="7" t="s">
        <v>11</v>
      </c>
      <c r="E191" s="3" t="s">
        <v>83</v>
      </c>
      <c r="F191" s="3" t="str">
        <f>IF(R190=0,"",R190)</f>
        <v>クリーチャー</v>
      </c>
      <c r="G191" s="3" t="s">
        <v>83</v>
      </c>
      <c r="H191" s="7" t="s">
        <v>104</v>
      </c>
      <c r="I191" s="3" t="s">
        <v>83</v>
      </c>
      <c r="J191" s="3" t="str">
        <f>IF(T190=0,"",T190)</f>
        <v>機体</v>
      </c>
      <c r="K191" s="3" t="s">
        <v>83</v>
      </c>
      <c r="L191" s="3" t="str">
        <f>IF(U190=0,"",U190)</f>
        <v/>
      </c>
      <c r="M191" s="3" t="s">
        <v>83</v>
      </c>
      <c r="N191" s="3" t="str">
        <f>IF(V190=0,"",V190)</f>
        <v/>
      </c>
      <c r="O191" s="3" t="s">
        <v>83</v>
      </c>
      <c r="Q191" s="12" t="s">
        <v>105</v>
      </c>
      <c r="R191" s="13" t="str">
        <f>INDEX(BD:BD,W187+1)</f>
        <v>対戦相手がディフェンダーか到達を持つクリーチャーを3体以上コントロールしていないかぎり、このクリーチャーはブロックされない。&amp;br;搭乗2</v>
      </c>
      <c r="S191" s="14"/>
      <c r="T191" s="14"/>
      <c r="U191" s="14"/>
      <c r="V191" s="15"/>
      <c r="W191" s="19"/>
      <c r="X191" s="11"/>
      <c r="Y191" s="11"/>
      <c r="Z191" s="11"/>
      <c r="AA191" s="33"/>
      <c r="BF191" s="12" t="s">
        <v>0</v>
      </c>
      <c r="BG191" s="3">
        <v>190</v>
      </c>
    </row>
    <row r="192" spans="1:59">
      <c r="A192" s="3" t="str">
        <f t="shared" si="26"/>
        <v>|テキスト|&gt;|&gt;|&gt;|&gt;|対戦相手がディフェンダーか到達を持つクリーチャーを3体以上コントロールしていないかぎり、このクリーチャーはブロックされない。&amp;br;搭乗2|</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対戦相手がディフェンダーか到達を持つクリーチャーを3体以上コントロールしていないかぎり、このクリーチャーはブロックされない。&amp;br;搭乗2</v>
      </c>
      <c r="O192" s="3" t="s">
        <v>83</v>
      </c>
      <c r="Q192" s="17" t="s">
        <v>27</v>
      </c>
      <c r="R192" s="13" t="str">
        <f>INDEX(BE:BE,W187+1)</f>
        <v>This creature is Unblockable unless your opponent controls 3 creatures with Defender or Reach.&amp;br;Crew 2.</v>
      </c>
      <c r="S192" s="14" t="s">
        <v>324</v>
      </c>
      <c r="T192" s="13" t="str">
        <f>IF(X192="","",X192&amp;IF(Y192="",""," "&amp;Y192)&amp;IF(Z192="",""," "&amp;Z192)&amp;IF(AA192="",""," "&amp;AA192))</f>
        <v/>
      </c>
      <c r="U192" s="14"/>
      <c r="V192" s="15"/>
      <c r="W192" s="19" t="s">
        <v>116</v>
      </c>
      <c r="X192" s="12" t="str">
        <f t="shared" ref="X192:AA192" si="36">IF(ISERROR(IF(LEN(X191)&gt;1,X191,VLOOKUP(X190,$AC:$AD,2,FALSE))),"",IF(LEN(X191)&gt;1,X191,VLOOKUP(X190,$AC:$AD,2,FALSE)))</f>
        <v/>
      </c>
      <c r="Y192" s="12" t="str">
        <f t="shared" si="36"/>
        <v/>
      </c>
      <c r="Z192" s="12" t="str">
        <f t="shared" si="36"/>
        <v/>
      </c>
      <c r="AA192" s="12" t="str">
        <f t="shared" si="36"/>
        <v> </v>
      </c>
      <c r="BF192" s="12" t="s">
        <v>0</v>
      </c>
      <c r="BG192" s="3">
        <v>191</v>
      </c>
    </row>
    <row r="193" spans="1:59">
      <c r="A193" s="3" t="str">
        <f t="shared" si="26"/>
        <v>|英テキスト|&gt;|&gt;|&gt;|&gt;|This creature is Unblockable unless your opponent controls 3 creatures with Defender or Reach.&amp;br;Crew 2.|</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This creature is Unblockable unless your opponent controls 3 creatures with Defender or Reach.&amp;br;Crew 2.</v>
      </c>
      <c r="O193" s="3" t="s">
        <v>83</v>
      </c>
      <c r="Q193" s="12" t="s">
        <v>18</v>
      </c>
      <c r="R193" s="13" t="str">
        <f>IF(INDEX(AX:AX,W187+1)="",0,INDEX(AX:AX,W187+1)&amp;"/"&amp;INDEX(AY:AY,W187+1))</f>
        <v>4/4</v>
      </c>
      <c r="S193" s="14"/>
      <c r="T193" s="14"/>
      <c r="U193" s="14"/>
      <c r="V193" s="15"/>
      <c r="W193" s="19"/>
      <c r="X193" s="12"/>
      <c r="Y193" s="31"/>
      <c r="Z193" s="31"/>
      <c r="AA193" s="32"/>
      <c r="BF193" s="12" t="s">
        <v>0</v>
      </c>
      <c r="BG193" s="3">
        <v>192</v>
      </c>
    </row>
    <row r="194" spans="1:59">
      <c r="A194" s="3" t="str">
        <f t="shared" si="26"/>
        <v>|PT|&gt;|4/4|シールド数|&gt;||</v>
      </c>
      <c r="B194" s="3" t="s">
        <v>0</v>
      </c>
      <c r="C194" s="3" t="s">
        <v>83</v>
      </c>
      <c r="D194" s="3" t="s">
        <v>18</v>
      </c>
      <c r="E194" s="3" t="s">
        <v>83</v>
      </c>
      <c r="F194" s="3" t="s">
        <v>115</v>
      </c>
      <c r="G194" s="3" t="s">
        <v>83</v>
      </c>
      <c r="H194" s="3" t="str">
        <f>IF(R193=0,"",R193)</f>
        <v>4/4</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*金線の使い魔/Filigree Familiar</v>
      </c>
      <c r="B201" s="3" t="s">
        <v>0</v>
      </c>
      <c r="C201" s="3" t="str">
        <f>"*"&amp;R201&amp;"/"&amp;T201</f>
        <v>*金線の使い魔/Filigree Familiar</v>
      </c>
      <c r="Q201" s="12" t="s">
        <v>9</v>
      </c>
      <c r="R201" s="13" t="str">
        <f>INDEX(AJ:AJ,W200+1)</f>
        <v>金線の使い魔</v>
      </c>
      <c r="S201" s="14" t="s">
        <v>10</v>
      </c>
      <c r="T201" s="13" t="str">
        <f>INDEX(AK:AK,W200+1)</f>
        <v>Filigree Familiar</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無色</v>
      </c>
      <c r="S202" s="18" t="s">
        <v>7</v>
      </c>
      <c r="T202" s="13" t="str">
        <f>INDEX(AG:AG,W200+1)</f>
        <v>アンコモン</v>
      </c>
      <c r="U202" s="18" t="s">
        <v>8</v>
      </c>
      <c r="V202" s="13">
        <f>INDEX(AI:AI,W200+1)</f>
        <v>16</v>
      </c>
      <c r="W202" s="19"/>
      <c r="X202" s="13" t="str">
        <f>INDEX(AQ:AQ,W200+1)</f>
        <v>ディフェンダー</v>
      </c>
      <c r="Y202" s="31"/>
      <c r="Z202" s="31"/>
      <c r="AA202" s="32"/>
      <c r="BF202" s="12" t="s">
        <v>0</v>
      </c>
      <c r="BG202" s="3">
        <v>201</v>
      </c>
    </row>
    <row r="203" spans="1:59">
      <c r="A203" s="3" t="str">
        <f t="shared" si="37"/>
        <v>|色|無色|レアリティ|アンコモン|マナコスト|16|</v>
      </c>
      <c r="B203" s="3" t="s">
        <v>0</v>
      </c>
      <c r="C203" s="3" t="s">
        <v>83</v>
      </c>
      <c r="D203" s="7" t="s">
        <v>6</v>
      </c>
      <c r="E203" s="3" t="s">
        <v>83</v>
      </c>
      <c r="F203" s="3" t="str">
        <f>IF(R202=0,"",R202)</f>
        <v>無色</v>
      </c>
      <c r="G203" s="3" t="s">
        <v>83</v>
      </c>
      <c r="H203" s="7" t="s">
        <v>92</v>
      </c>
      <c r="I203" s="3" t="s">
        <v>83</v>
      </c>
      <c r="J203" s="3" t="str">
        <f>IF(T202=0,"",T202)</f>
        <v>アンコモン</v>
      </c>
      <c r="K203" s="3" t="s">
        <v>83</v>
      </c>
      <c r="L203" s="7" t="s">
        <v>93</v>
      </c>
      <c r="M203" s="3" t="s">
        <v>83</v>
      </c>
      <c r="N203" s="3">
        <f>IF(V202=0,"",V202)</f>
        <v>16</v>
      </c>
      <c r="O203" s="3" t="s">
        <v>83</v>
      </c>
      <c r="Q203" s="12" t="s">
        <v>11</v>
      </c>
      <c r="R203" s="13" t="str">
        <f>INDEX(AL:AL,W200+1)</f>
        <v>クリーチャー</v>
      </c>
      <c r="S203" s="18" t="s">
        <v>94</v>
      </c>
      <c r="T203" s="13" t="str">
        <f>INDEX(AN:AN,W200+1)</f>
        <v>狐</v>
      </c>
      <c r="U203" s="13" t="str">
        <f>INDEX(AO:AO,W200+1)</f>
        <v>構築物</v>
      </c>
      <c r="V203" s="13">
        <f>INDEX(AP:AP,W200+1)</f>
        <v>0</v>
      </c>
      <c r="W203" s="19"/>
      <c r="X203" s="13" t="str">
        <f>INDEX(AZ:AZ,W200+1)</f>
        <v>ディ</v>
      </c>
      <c r="Y203" s="13" t="str">
        <f>INDEX(BA:BA,W200+1)</f>
        <v/>
      </c>
      <c r="Z203" s="13" t="str">
        <f>INDEX(BB:BB,W200+1)</f>
        <v/>
      </c>
      <c r="AA203" s="13">
        <f>INDEX(BC:BC,W200+1)</f>
        <v>0</v>
      </c>
      <c r="BF203" s="12" t="s">
        <v>0</v>
      </c>
      <c r="BG203" s="3">
        <v>202</v>
      </c>
    </row>
    <row r="204" spans="1:59">
      <c r="A204" s="3" t="str">
        <f t="shared" si="37"/>
        <v>|種別|クリーチャー|サブタイプ|狐|構築物||</v>
      </c>
      <c r="B204" s="3" t="s">
        <v>0</v>
      </c>
      <c r="C204" s="3" t="s">
        <v>83</v>
      </c>
      <c r="D204" s="7" t="s">
        <v>11</v>
      </c>
      <c r="E204" s="3" t="s">
        <v>83</v>
      </c>
      <c r="F204" s="3" t="str">
        <f>IF(R203=0,"",R203)</f>
        <v>クリーチャー</v>
      </c>
      <c r="G204" s="3" t="s">
        <v>83</v>
      </c>
      <c r="H204" s="7" t="s">
        <v>104</v>
      </c>
      <c r="I204" s="3" t="s">
        <v>83</v>
      </c>
      <c r="J204" s="3" t="str">
        <f>IF(T203=0,"",T203)</f>
        <v>狐</v>
      </c>
      <c r="K204" s="3" t="s">
        <v>83</v>
      </c>
      <c r="L204" s="3" t="str">
        <f>IF(U203=0,"",U203)</f>
        <v>構築物</v>
      </c>
      <c r="M204" s="3" t="s">
        <v>83</v>
      </c>
      <c r="N204" s="3" t="str">
        <f>IF(V203=0,"",V203)</f>
        <v/>
      </c>
      <c r="O204" s="3" t="s">
        <v>83</v>
      </c>
      <c r="Q204" s="12" t="s">
        <v>105</v>
      </c>
      <c r="R204" s="13" t="str">
        <f>INDEX(BD:BD,W200+1)</f>
        <v>ディフェンダー&amp;br;このクリーチャーが戦場に出たとき、あなたは2点のライフを得る。&amp;br;このクリーチャーが死亡したとき、あなたはカードを1枚引く。</v>
      </c>
      <c r="S204" s="14"/>
      <c r="T204" s="14"/>
      <c r="U204" s="14"/>
      <c r="V204" s="15"/>
      <c r="W204" s="19"/>
      <c r="X204" s="11"/>
      <c r="Y204" s="11"/>
      <c r="Z204" s="11"/>
      <c r="AA204" s="33"/>
      <c r="BF204" s="12" t="s">
        <v>0</v>
      </c>
      <c r="BG204" s="3">
        <v>203</v>
      </c>
    </row>
    <row r="205" spans="1:59">
      <c r="A205" s="3" t="str">
        <f t="shared" si="37"/>
        <v>|テキスト|&gt;|&gt;|&gt;|&gt;|ディフェンダー&amp;br;このクリーチャーが戦場に出たとき、あなたは2点のライフを得る。&amp;br;このクリーチャーが死亡したとき、あなたはカードを1枚引く。|</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ディフェンダー&amp;br;このクリーチャーが戦場に出たとき、あなたは2点のライフを得る。&amp;br;このクリーチャーが死亡したとき、あなたはカードを1枚引く。</v>
      </c>
      <c r="O205" s="3" t="s">
        <v>83</v>
      </c>
      <c r="Q205" s="17" t="s">
        <v>27</v>
      </c>
      <c r="R205" s="13" t="str">
        <f>INDEX(BE:BE,W200+1)</f>
        <v>When this creature enters the battlefield, you gain 2 life.&amp;br;When this creature dies, you draw 1 card.</v>
      </c>
      <c r="S205" s="14" t="s">
        <v>324</v>
      </c>
      <c r="T205" s="13" t="str">
        <f>IF(X205="","",X205&amp;IF(Y205="",""," "&amp;Y205)&amp;IF(Z205="",""," "&amp;Z205)&amp;IF(AA205="",""," "&amp;AA205))</f>
        <v>Defender  </v>
      </c>
      <c r="U205" s="14"/>
      <c r="V205" s="15"/>
      <c r="W205" s="19" t="s">
        <v>116</v>
      </c>
      <c r="X205" s="12" t="str">
        <f t="shared" ref="X205:AA205" si="39">IF(ISERROR(IF(LEN(X204)&gt;1,X204,VLOOKUP(X203,$AC:$AD,2,FALSE))),"",IF(LEN(X204)&gt;1,X204,VLOOKUP(X203,$AC:$AD,2,FALSE)))</f>
        <v>Defender</v>
      </c>
      <c r="Y205" s="12" t="str">
        <f t="shared" si="39"/>
        <v/>
      </c>
      <c r="Z205" s="12" t="str">
        <f t="shared" si="39"/>
        <v/>
      </c>
      <c r="AA205" s="12" t="str">
        <f t="shared" si="39"/>
        <v> </v>
      </c>
      <c r="BF205" s="12" t="s">
        <v>0</v>
      </c>
      <c r="BG205" s="3">
        <v>204</v>
      </c>
    </row>
    <row r="206" spans="1:59">
      <c r="A206" s="3" t="str">
        <f t="shared" si="37"/>
        <v>|英テキスト|&gt;|&gt;|&gt;|&gt;|Defender  &amp;br;When this creature enters the battlefield, you gain 2 life.&amp;br;When this creature dies, you draw 1 card.|</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Defender  &amp;br;When this creature enters the battlefield, you gain 2 life.&amp;br;When this creature dies, you draw 1 card.</v>
      </c>
      <c r="O206" s="3" t="s">
        <v>83</v>
      </c>
      <c r="Q206" s="12" t="s">
        <v>18</v>
      </c>
      <c r="R206" s="13" t="str">
        <f>IF(INDEX(AX:AX,W200+1)="",0,INDEX(AX:AX,W200+1)&amp;"/"&amp;INDEX(AY:AY,W200+1))</f>
        <v>4/4</v>
      </c>
      <c r="S206" s="14"/>
      <c r="T206" s="14"/>
      <c r="U206" s="14"/>
      <c r="V206" s="15"/>
      <c r="W206" s="19"/>
      <c r="X206" s="12"/>
      <c r="Y206" s="31"/>
      <c r="Z206" s="31"/>
      <c r="AA206" s="32"/>
      <c r="BF206" s="12" t="s">
        <v>0</v>
      </c>
      <c r="BG206" s="3">
        <v>205</v>
      </c>
    </row>
    <row r="207" spans="1:59">
      <c r="A207" s="3" t="str">
        <f t="shared" si="37"/>
        <v>|PT|&gt;|4/4|シールド数|&gt;||</v>
      </c>
      <c r="B207" s="3" t="s">
        <v>0</v>
      </c>
      <c r="C207" s="3" t="s">
        <v>83</v>
      </c>
      <c r="D207" s="3" t="s">
        <v>18</v>
      </c>
      <c r="E207" s="3" t="s">
        <v>83</v>
      </c>
      <c r="F207" s="3" t="s">
        <v>115</v>
      </c>
      <c r="G207" s="3" t="s">
        <v>83</v>
      </c>
      <c r="H207" s="3" t="str">
        <f>IF(R206=0,"",R206)</f>
        <v>4/4</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*鉄華会の馬/Iron League Steed</v>
      </c>
      <c r="B214" s="3" t="s">
        <v>0</v>
      </c>
      <c r="C214" s="3" t="str">
        <f>"*"&amp;R214&amp;"/"&amp;T214</f>
        <v>*鉄華会の馬/Iron League Steed</v>
      </c>
      <c r="Q214" s="12" t="s">
        <v>9</v>
      </c>
      <c r="R214" s="13" t="str">
        <f>INDEX(AJ:AJ,W213+1)</f>
        <v>鉄華会の馬</v>
      </c>
      <c r="S214" s="14" t="s">
        <v>10</v>
      </c>
      <c r="T214" s="13" t="str">
        <f>INDEX(AK:AK,W213+1)</f>
        <v>Iron League Steed</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無色</v>
      </c>
      <c r="S215" s="18" t="s">
        <v>7</v>
      </c>
      <c r="T215" s="13" t="str">
        <f>INDEX(AG:AG,W213+1)</f>
        <v>アンコモン</v>
      </c>
      <c r="U215" s="18" t="s">
        <v>8</v>
      </c>
      <c r="V215" s="13">
        <f>INDEX(AI:AI,W213+1)</f>
        <v>12</v>
      </c>
      <c r="W215" s="19"/>
      <c r="X215" s="13" t="str">
        <f>INDEX(AQ:AQ,W213+1)</f>
        <v>速攻</v>
      </c>
      <c r="Y215" s="31"/>
      <c r="Z215" s="31"/>
      <c r="AA215" s="32"/>
      <c r="BF215" s="12" t="s">
        <v>0</v>
      </c>
      <c r="BG215" s="3">
        <v>214</v>
      </c>
    </row>
    <row r="216" spans="1:59">
      <c r="A216" s="3" t="str">
        <f t="shared" si="37"/>
        <v>|色|無色|レアリティ|アンコモン|マナコスト|12|</v>
      </c>
      <c r="B216" s="3" t="s">
        <v>0</v>
      </c>
      <c r="C216" s="3" t="s">
        <v>83</v>
      </c>
      <c r="D216" s="7" t="s">
        <v>6</v>
      </c>
      <c r="E216" s="3" t="s">
        <v>83</v>
      </c>
      <c r="F216" s="3" t="str">
        <f>IF(R215=0,"",R215)</f>
        <v>無色</v>
      </c>
      <c r="G216" s="3" t="s">
        <v>83</v>
      </c>
      <c r="H216" s="7" t="s">
        <v>92</v>
      </c>
      <c r="I216" s="3" t="s">
        <v>83</v>
      </c>
      <c r="J216" s="3" t="str">
        <f>IF(T215=0,"",T215)</f>
        <v>アンコモン</v>
      </c>
      <c r="K216" s="3" t="s">
        <v>83</v>
      </c>
      <c r="L216" s="7" t="s">
        <v>93</v>
      </c>
      <c r="M216" s="3" t="s">
        <v>83</v>
      </c>
      <c r="N216" s="3">
        <f>IF(V215=0,"",V215)</f>
        <v>12</v>
      </c>
      <c r="O216" s="3" t="s">
        <v>83</v>
      </c>
      <c r="Q216" s="12" t="s">
        <v>11</v>
      </c>
      <c r="R216" s="13" t="str">
        <f>INDEX(AL:AL,W213+1)</f>
        <v>クリーチャー</v>
      </c>
      <c r="S216" s="18" t="s">
        <v>94</v>
      </c>
      <c r="T216" s="13" t="str">
        <f>INDEX(AN:AN,W213+1)</f>
        <v>構築物</v>
      </c>
      <c r="U216" s="13">
        <f>INDEX(AO:AO,W213+1)</f>
        <v>0</v>
      </c>
      <c r="V216" s="13">
        <f>INDEX(AP:AP,W213+1)</f>
        <v>0</v>
      </c>
      <c r="W216" s="19"/>
      <c r="X216" s="13" t="str">
        <f>INDEX(AZ:AZ,W213+1)</f>
        <v>速攻</v>
      </c>
      <c r="Y216" s="13" t="str">
        <f>INDEX(BA:BA,W213+1)</f>
        <v/>
      </c>
      <c r="Z216" s="13" t="str">
        <f>INDEX(BB:BB,W213+1)</f>
        <v/>
      </c>
      <c r="AA216" s="13">
        <f>INDEX(BC:BC,W213+1)</f>
        <v>0</v>
      </c>
      <c r="BF216" s="12" t="s">
        <v>0</v>
      </c>
      <c r="BG216" s="3">
        <v>215</v>
      </c>
    </row>
    <row r="217" spans="1:59">
      <c r="A217" s="3" t="str">
        <f t="shared" si="37"/>
        <v>|種別|クリーチャー|サブタイプ|構築物|||</v>
      </c>
      <c r="B217" s="3" t="s">
        <v>0</v>
      </c>
      <c r="C217" s="3" t="s">
        <v>83</v>
      </c>
      <c r="D217" s="7" t="s">
        <v>11</v>
      </c>
      <c r="E217" s="3" t="s">
        <v>83</v>
      </c>
      <c r="F217" s="3" t="str">
        <f>IF(R216=0,"",R216)</f>
        <v>クリーチャー</v>
      </c>
      <c r="G217" s="3" t="s">
        <v>83</v>
      </c>
      <c r="H217" s="7" t="s">
        <v>104</v>
      </c>
      <c r="I217" s="3" t="s">
        <v>83</v>
      </c>
      <c r="J217" s="3" t="str">
        <f>IF(T216=0,"",T216)</f>
        <v>構築物</v>
      </c>
      <c r="K217" s="3" t="s">
        <v>83</v>
      </c>
      <c r="L217" s="3" t="str">
        <f>IF(U216=0,"",U216)</f>
        <v/>
      </c>
      <c r="M217" s="3" t="s">
        <v>83</v>
      </c>
      <c r="N217" s="3" t="str">
        <f>IF(V216=0,"",V216)</f>
        <v/>
      </c>
      <c r="O217" s="3" t="s">
        <v>83</v>
      </c>
      <c r="Q217" s="12" t="s">
        <v>105</v>
      </c>
      <c r="R217" s="13" t="str">
        <f>INDEX(BD:BD,W213+1)</f>
        <v>速攻&amp;br;このクリーチャーが戦場に出たとき、製造1を行う。</v>
      </c>
      <c r="S217" s="14"/>
      <c r="T217" s="14"/>
      <c r="U217" s="14"/>
      <c r="V217" s="15"/>
      <c r="W217" s="19"/>
      <c r="X217" s="11"/>
      <c r="Y217" s="11"/>
      <c r="Z217" s="11"/>
      <c r="AA217" s="33"/>
      <c r="BF217" s="12" t="s">
        <v>0</v>
      </c>
      <c r="BG217" s="3">
        <v>216</v>
      </c>
    </row>
    <row r="218" spans="1:59">
      <c r="A218" s="3" t="str">
        <f t="shared" si="37"/>
        <v>|テキスト|&gt;|&gt;|&gt;|&gt;|速攻&amp;br;このクリーチャーが戦場に出たとき、製造1を行う。|</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速攻&amp;br;このクリーチャーが戦場に出たとき、製造1を行う。</v>
      </c>
      <c r="O218" s="3" t="s">
        <v>83</v>
      </c>
      <c r="Q218" s="17" t="s">
        <v>27</v>
      </c>
      <c r="R218" s="13" t="str">
        <f>INDEX(BE:BE,W213+1)</f>
        <v>When this creature enters the battlefield, Fabricate 1.</v>
      </c>
      <c r="S218" s="14" t="s">
        <v>324</v>
      </c>
      <c r="T218" s="13" t="str">
        <f>IF(X218="","",X218&amp;IF(Y218="",""," "&amp;Y218)&amp;IF(Z218="",""," "&amp;Z218)&amp;IF(AA218="",""," "&amp;AA218))</f>
        <v>Haste  </v>
      </c>
      <c r="U218" s="14"/>
      <c r="V218" s="15"/>
      <c r="W218" s="19" t="s">
        <v>116</v>
      </c>
      <c r="X218" s="12" t="str">
        <f t="shared" ref="X218:AA218" si="41">IF(ISERROR(IF(LEN(X217)&gt;1,X217,VLOOKUP(X216,$AC:$AD,2,FALSE))),"",IF(LEN(X217)&gt;1,X217,VLOOKUP(X216,$AC:$AD,2,FALSE)))</f>
        <v>Haste</v>
      </c>
      <c r="Y218" s="12" t="str">
        <f t="shared" si="41"/>
        <v/>
      </c>
      <c r="Z218" s="12" t="str">
        <f t="shared" si="41"/>
        <v/>
      </c>
      <c r="AA218" s="12" t="str">
        <f t="shared" si="41"/>
        <v> </v>
      </c>
      <c r="BF218" s="12" t="s">
        <v>0</v>
      </c>
      <c r="BG218" s="3">
        <v>217</v>
      </c>
    </row>
    <row r="219" spans="1:59">
      <c r="A219" s="3" t="str">
        <f t="shared" si="37"/>
        <v>|英テキスト|&gt;|&gt;|&gt;|&gt;|Haste  &amp;br;When this creature enters the battlefield, Fabricate 1.|</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Haste  &amp;br;When this creature enters the battlefield, Fabricate 1.</v>
      </c>
      <c r="O219" s="3" t="s">
        <v>83</v>
      </c>
      <c r="Q219" s="12" t="s">
        <v>18</v>
      </c>
      <c r="R219" s="13" t="str">
        <f>IF(INDEX(AX:AX,W213+1)="",0,INDEX(AX:AX,W213+1)&amp;"/"&amp;INDEX(AY:AY,W213+1))</f>
        <v>4/4</v>
      </c>
      <c r="S219" s="14"/>
      <c r="T219" s="14"/>
      <c r="U219" s="14"/>
      <c r="V219" s="15"/>
      <c r="W219" s="19"/>
      <c r="X219" s="12"/>
      <c r="Y219" s="31"/>
      <c r="Z219" s="31"/>
      <c r="AA219" s="32"/>
      <c r="BF219" s="12" t="s">
        <v>0</v>
      </c>
      <c r="BG219" s="3">
        <v>218</v>
      </c>
    </row>
    <row r="220" spans="1:59">
      <c r="A220" s="3" t="str">
        <f t="shared" si="37"/>
        <v>|PT|&gt;|4/4|シールド数|&gt;||</v>
      </c>
      <c r="B220" s="3" t="s">
        <v>0</v>
      </c>
      <c r="C220" s="3" t="s">
        <v>83</v>
      </c>
      <c r="D220" s="3" t="s">
        <v>18</v>
      </c>
      <c r="E220" s="3" t="s">
        <v>83</v>
      </c>
      <c r="F220" s="3" t="s">
        <v>115</v>
      </c>
      <c r="G220" s="3" t="s">
        <v>83</v>
      </c>
      <c r="H220" s="3" t="str">
        <f>IF(R219=0,"",R219)</f>
        <v>4/4</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*楕円競走車/Ovalchase Dragster</v>
      </c>
      <c r="B227" s="3" t="s">
        <v>0</v>
      </c>
      <c r="C227" s="3" t="str">
        <f>"*"&amp;R227&amp;"/"&amp;T227</f>
        <v>*楕円競走車/Ovalchase Dragster</v>
      </c>
      <c r="Q227" s="12" t="s">
        <v>9</v>
      </c>
      <c r="R227" s="13" t="str">
        <f>INDEX(AJ:AJ,W226+1)</f>
        <v>楕円競走車</v>
      </c>
      <c r="S227" s="14" t="s">
        <v>10</v>
      </c>
      <c r="T227" s="13" t="str">
        <f>INDEX(AK:AK,W226+1)</f>
        <v>Ovalchase Dragster</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無色</v>
      </c>
      <c r="S228" s="18" t="s">
        <v>7</v>
      </c>
      <c r="T228" s="13" t="str">
        <f>INDEX(AG:AG,W226+1)</f>
        <v>アンコモン</v>
      </c>
      <c r="U228" s="18" t="s">
        <v>8</v>
      </c>
      <c r="V228" s="13">
        <f>INDEX(AI:AI,W226+1)</f>
        <v>12</v>
      </c>
      <c r="W228" s="19"/>
      <c r="X228" s="13" t="str">
        <f>INDEX(AQ:AQ,W226+1)</f>
        <v>速攻</v>
      </c>
      <c r="Y228" s="31"/>
      <c r="Z228" s="31"/>
      <c r="AA228" s="32"/>
      <c r="BF228" s="12" t="s">
        <v>0</v>
      </c>
      <c r="BG228" s="3">
        <v>227</v>
      </c>
    </row>
    <row r="229" spans="1:59">
      <c r="A229" s="3" t="str">
        <f t="shared" si="37"/>
        <v>|色|無色|レアリティ|アンコモン|マナコスト|12|</v>
      </c>
      <c r="B229" s="3" t="s">
        <v>0</v>
      </c>
      <c r="C229" s="3" t="s">
        <v>83</v>
      </c>
      <c r="D229" s="7" t="s">
        <v>6</v>
      </c>
      <c r="E229" s="3" t="s">
        <v>83</v>
      </c>
      <c r="F229" s="3" t="str">
        <f>IF(R228=0,"",R228)</f>
        <v>無色</v>
      </c>
      <c r="G229" s="3" t="s">
        <v>83</v>
      </c>
      <c r="H229" s="7" t="s">
        <v>92</v>
      </c>
      <c r="I229" s="3" t="s">
        <v>83</v>
      </c>
      <c r="J229" s="3" t="str">
        <f>IF(T228=0,"",T228)</f>
        <v>アンコモン</v>
      </c>
      <c r="K229" s="3" t="s">
        <v>83</v>
      </c>
      <c r="L229" s="7" t="s">
        <v>93</v>
      </c>
      <c r="M229" s="3" t="s">
        <v>83</v>
      </c>
      <c r="N229" s="3">
        <f>IF(V228=0,"",V228)</f>
        <v>12</v>
      </c>
      <c r="O229" s="3" t="s">
        <v>83</v>
      </c>
      <c r="Q229" s="12" t="s">
        <v>11</v>
      </c>
      <c r="R229" s="13" t="str">
        <f>INDEX(AL:AL,W226+1)</f>
        <v>クリーチャー</v>
      </c>
      <c r="S229" s="18" t="s">
        <v>94</v>
      </c>
      <c r="T229" s="13" t="str">
        <f>INDEX(AN:AN,W226+1)</f>
        <v>機体</v>
      </c>
      <c r="U229" s="13">
        <f>INDEX(AO:AO,W226+1)</f>
        <v>0</v>
      </c>
      <c r="V229" s="13">
        <f>INDEX(AP:AP,W226+1)</f>
        <v>0</v>
      </c>
      <c r="W229" s="19"/>
      <c r="X229" s="13" t="str">
        <f>INDEX(AZ:AZ,W226+1)</f>
        <v>速攻</v>
      </c>
      <c r="Y229" s="13" t="str">
        <f>INDEX(BA:BA,W226+1)</f>
        <v/>
      </c>
      <c r="Z229" s="13" t="str">
        <f>INDEX(BB:BB,W226+1)</f>
        <v/>
      </c>
      <c r="AA229" s="13">
        <f>INDEX(BC:BC,W226+1)</f>
        <v>0</v>
      </c>
      <c r="BF229" s="12" t="s">
        <v>0</v>
      </c>
      <c r="BG229" s="3">
        <v>228</v>
      </c>
    </row>
    <row r="230" spans="1:59">
      <c r="A230" s="3" t="str">
        <f t="shared" si="37"/>
        <v>|種別|クリーチャー|サブタイプ|機体|||</v>
      </c>
      <c r="B230" s="3" t="s">
        <v>0</v>
      </c>
      <c r="C230" s="3" t="s">
        <v>83</v>
      </c>
      <c r="D230" s="7" t="s">
        <v>11</v>
      </c>
      <c r="E230" s="3" t="s">
        <v>83</v>
      </c>
      <c r="F230" s="3" t="str">
        <f>IF(R229=0,"",R229)</f>
        <v>クリーチャー</v>
      </c>
      <c r="G230" s="3" t="s">
        <v>83</v>
      </c>
      <c r="H230" s="7" t="s">
        <v>104</v>
      </c>
      <c r="I230" s="3" t="s">
        <v>83</v>
      </c>
      <c r="J230" s="3" t="str">
        <f>IF(T229=0,"",T229)</f>
        <v>機体</v>
      </c>
      <c r="K230" s="3" t="s">
        <v>83</v>
      </c>
      <c r="L230" s="3" t="str">
        <f>IF(U229=0,"",U229)</f>
        <v/>
      </c>
      <c r="M230" s="3" t="s">
        <v>83</v>
      </c>
      <c r="N230" s="3" t="str">
        <f>IF(V229=0,"",V229)</f>
        <v/>
      </c>
      <c r="O230" s="3" t="s">
        <v>83</v>
      </c>
      <c r="Q230" s="12" t="s">
        <v>105</v>
      </c>
      <c r="R230" s="13" t="str">
        <f>INDEX(BD:BD,W226+1)</f>
        <v>速攻&amp;br;搭乗2</v>
      </c>
      <c r="S230" s="14"/>
      <c r="T230" s="14"/>
      <c r="U230" s="14"/>
      <c r="V230" s="15"/>
      <c r="W230" s="19"/>
      <c r="X230" s="11"/>
      <c r="Y230" s="11"/>
      <c r="Z230" s="11"/>
      <c r="AA230" s="33"/>
      <c r="BF230" s="12" t="s">
        <v>0</v>
      </c>
      <c r="BG230" s="3">
        <v>229</v>
      </c>
    </row>
    <row r="231" spans="1:59">
      <c r="A231" s="3" t="str">
        <f t="shared" si="37"/>
        <v>|テキスト|&gt;|&gt;|&gt;|&gt;|速攻&amp;br;搭乗2|</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速攻&amp;br;搭乗2</v>
      </c>
      <c r="O231" s="3" t="s">
        <v>83</v>
      </c>
      <c r="Q231" s="17" t="s">
        <v>27</v>
      </c>
      <c r="R231" s="13" t="str">
        <f>INDEX(BE:BE,W226+1)</f>
        <v>Crew 2.</v>
      </c>
      <c r="S231" s="14" t="s">
        <v>324</v>
      </c>
      <c r="T231" s="13" t="str">
        <f>IF(X231="","",X231&amp;IF(Y231="",""," "&amp;Y231)&amp;IF(Z231="",""," "&amp;Z231)&amp;IF(AA231="",""," "&amp;AA231))</f>
        <v>Haste  </v>
      </c>
      <c r="U231" s="14"/>
      <c r="V231" s="15"/>
      <c r="W231" s="19" t="s">
        <v>116</v>
      </c>
      <c r="X231" s="12" t="str">
        <f t="shared" ref="X231:AA231" si="43">IF(ISERROR(IF(LEN(X230)&gt;1,X230,VLOOKUP(X229,$AC:$AD,2,FALSE))),"",IF(LEN(X230)&gt;1,X230,VLOOKUP(X229,$AC:$AD,2,FALSE)))</f>
        <v>Haste</v>
      </c>
      <c r="Y231" s="12" t="str">
        <f t="shared" si="43"/>
        <v/>
      </c>
      <c r="Z231" s="12" t="str">
        <f t="shared" si="43"/>
        <v/>
      </c>
      <c r="AA231" s="12" t="str">
        <f t="shared" si="43"/>
        <v> </v>
      </c>
      <c r="BF231" s="12" t="s">
        <v>0</v>
      </c>
      <c r="BG231" s="3">
        <v>230</v>
      </c>
    </row>
    <row r="232" spans="1:59">
      <c r="A232" s="3" t="str">
        <f t="shared" si="37"/>
        <v>|英テキスト|&gt;|&gt;|&gt;|&gt;|Haste  &amp;br;Crew 2.|</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Haste  &amp;br;Crew 2.</v>
      </c>
      <c r="O232" s="3" t="s">
        <v>83</v>
      </c>
      <c r="Q232" s="12" t="s">
        <v>18</v>
      </c>
      <c r="R232" s="13" t="str">
        <f>IF(INDEX(AX:AX,W226+1)="",0,INDEX(AX:AX,W226+1)&amp;"/"&amp;INDEX(AY:AY,W226+1))</f>
        <v>4/4</v>
      </c>
      <c r="S232" s="14"/>
      <c r="T232" s="14"/>
      <c r="U232" s="14"/>
      <c r="V232" s="15"/>
      <c r="W232" s="19"/>
      <c r="X232" s="12"/>
      <c r="Y232" s="31"/>
      <c r="Z232" s="31"/>
      <c r="AA232" s="32"/>
      <c r="BF232" s="12" t="s">
        <v>0</v>
      </c>
      <c r="BG232" s="3">
        <v>231</v>
      </c>
    </row>
    <row r="233" spans="1:59">
      <c r="A233" s="3" t="str">
        <f t="shared" si="37"/>
        <v>|PT|&gt;|4/4|シールド数|&gt;||</v>
      </c>
      <c r="B233" s="3" t="s">
        <v>0</v>
      </c>
      <c r="C233" s="3" t="s">
        <v>83</v>
      </c>
      <c r="D233" s="3" t="s">
        <v>18</v>
      </c>
      <c r="E233" s="3" t="s">
        <v>83</v>
      </c>
      <c r="F233" s="3" t="s">
        <v>115</v>
      </c>
      <c r="G233" s="3" t="s">
        <v>83</v>
      </c>
      <c r="H233" s="3" t="str">
        <f>IF(R232=0,"",R232)</f>
        <v>4/4</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*捕獲飛行機械/Snare Thopter</v>
      </c>
      <c r="B240" s="3" t="s">
        <v>0</v>
      </c>
      <c r="C240" s="3" t="str">
        <f>"*"&amp;R240&amp;"/"&amp;T240</f>
        <v>*捕獲飛行機械/Snare Thopter</v>
      </c>
      <c r="Q240" s="12" t="s">
        <v>9</v>
      </c>
      <c r="R240" s="13" t="str">
        <f>INDEX(AJ:AJ,W239+1)</f>
        <v>捕獲飛行機械</v>
      </c>
      <c r="S240" s="14" t="s">
        <v>10</v>
      </c>
      <c r="T240" s="13" t="str">
        <f>INDEX(AK:AK,W239+1)</f>
        <v>Snare Thopter</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無色</v>
      </c>
      <c r="S241" s="18" t="s">
        <v>7</v>
      </c>
      <c r="T241" s="13" t="str">
        <f>INDEX(AG:AG,W239+1)</f>
        <v>アンコモン</v>
      </c>
      <c r="U241" s="18" t="s">
        <v>8</v>
      </c>
      <c r="V241" s="13">
        <f>INDEX(AI:AI,W239+1)</f>
        <v>12</v>
      </c>
      <c r="W241" s="19"/>
      <c r="X241" s="13" t="str">
        <f>INDEX(AQ:AQ,W239+1)</f>
        <v>飛行 速攻</v>
      </c>
      <c r="Y241" s="31"/>
      <c r="Z241" s="31"/>
      <c r="AA241" s="32"/>
      <c r="BF241" s="12" t="s">
        <v>0</v>
      </c>
    </row>
    <row r="242" spans="1:58">
      <c r="A242" s="3" t="str">
        <f t="shared" si="37"/>
        <v>|色|無色|レアリティ|アンコモン|マナコスト|12|</v>
      </c>
      <c r="B242" s="3" t="s">
        <v>0</v>
      </c>
      <c r="C242" s="3" t="s">
        <v>83</v>
      </c>
      <c r="D242" s="7" t="s">
        <v>6</v>
      </c>
      <c r="E242" s="3" t="s">
        <v>83</v>
      </c>
      <c r="F242" s="3" t="str">
        <f>IF(R241=0,"",R241)</f>
        <v>無色</v>
      </c>
      <c r="G242" s="3" t="s">
        <v>83</v>
      </c>
      <c r="H242" s="7" t="s">
        <v>92</v>
      </c>
      <c r="I242" s="3" t="s">
        <v>83</v>
      </c>
      <c r="J242" s="3" t="str">
        <f>IF(T241=0,"",T241)</f>
        <v>アンコモン</v>
      </c>
      <c r="K242" s="3" t="s">
        <v>83</v>
      </c>
      <c r="L242" s="7" t="s">
        <v>93</v>
      </c>
      <c r="M242" s="3" t="s">
        <v>83</v>
      </c>
      <c r="N242" s="3">
        <f>IF(V241=0,"",V241)</f>
        <v>12</v>
      </c>
      <c r="O242" s="3" t="s">
        <v>83</v>
      </c>
      <c r="Q242" s="12" t="s">
        <v>11</v>
      </c>
      <c r="R242" s="13" t="str">
        <f>INDEX(AL:AL,W239+1)</f>
        <v>クリーチャー</v>
      </c>
      <c r="S242" s="18" t="s">
        <v>94</v>
      </c>
      <c r="T242" s="13" t="str">
        <f>INDEX(AN:AN,W239+1)</f>
        <v>飛行機械</v>
      </c>
      <c r="U242" s="13">
        <f>INDEX(AO:AO,W239+1)</f>
        <v>0</v>
      </c>
      <c r="V242" s="13">
        <f>INDEX(AP:AP,W239+1)</f>
        <v>0</v>
      </c>
      <c r="W242" s="19"/>
      <c r="X242" s="13" t="str">
        <f>INDEX(AZ:AZ,W239+1)</f>
        <v>飛行</v>
      </c>
      <c r="Y242" s="13" t="str">
        <f>INDEX(BA:BA,W239+1)</f>
        <v>速攻</v>
      </c>
      <c r="Z242" s="13" t="str">
        <f>INDEX(BB:BB,W239+1)</f>
        <v/>
      </c>
      <c r="AA242" s="13">
        <f>INDEX(BC:BC,W239+1)</f>
        <v>0</v>
      </c>
      <c r="BF242" s="12" t="s">
        <v>0</v>
      </c>
    </row>
    <row r="243" spans="1:58">
      <c r="A243" s="3" t="str">
        <f t="shared" si="37"/>
        <v>|種別|クリーチャー|サブタイプ|飛行機械|||</v>
      </c>
      <c r="B243" s="3" t="s">
        <v>0</v>
      </c>
      <c r="C243" s="3" t="s">
        <v>83</v>
      </c>
      <c r="D243" s="7" t="s">
        <v>11</v>
      </c>
      <c r="E243" s="3" t="s">
        <v>83</v>
      </c>
      <c r="F243" s="3" t="str">
        <f>IF(R242=0,"",R242)</f>
        <v>クリーチャー</v>
      </c>
      <c r="G243" s="3" t="s">
        <v>83</v>
      </c>
      <c r="H243" s="7" t="s">
        <v>104</v>
      </c>
      <c r="I243" s="3" t="s">
        <v>83</v>
      </c>
      <c r="J243" s="3" t="str">
        <f>IF(T242=0,"",T242)</f>
        <v>飛行機械</v>
      </c>
      <c r="K243" s="3" t="s">
        <v>83</v>
      </c>
      <c r="L243" s="3" t="str">
        <f>IF(U242=0,"",U242)</f>
        <v/>
      </c>
      <c r="M243" s="3" t="s">
        <v>83</v>
      </c>
      <c r="N243" s="3" t="str">
        <f>IF(V242=0,"",V242)</f>
        <v/>
      </c>
      <c r="O243" s="3" t="s">
        <v>83</v>
      </c>
      <c r="Q243" s="12" t="s">
        <v>105</v>
      </c>
      <c r="R243" s="13" t="str">
        <f>INDEX(BD:BD,W239+1)</f>
        <v>飛行 速攻</v>
      </c>
      <c r="S243" s="14"/>
      <c r="T243" s="14"/>
      <c r="U243" s="14"/>
      <c r="V243" s="15"/>
      <c r="W243" s="19"/>
      <c r="X243" s="11"/>
      <c r="Y243" s="11"/>
      <c r="Z243" s="11"/>
      <c r="AA243" s="33"/>
      <c r="BF243" s="12" t="s">
        <v>0</v>
      </c>
    </row>
    <row r="244" spans="1:58">
      <c r="A244" s="3" t="str">
        <f t="shared" si="37"/>
        <v>|テキスト|&gt;|&gt;|&gt;|&gt;|飛行 速攻|</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飛行 速攻</v>
      </c>
      <c r="O244" s="3" t="s">
        <v>83</v>
      </c>
      <c r="Q244" s="17" t="s">
        <v>27</v>
      </c>
      <c r="R244" s="13" t="str">
        <f>INDEX(BE:BE,W239+1)</f>
        <v/>
      </c>
      <c r="S244" s="14" t="s">
        <v>324</v>
      </c>
      <c r="T244" s="13" t="str">
        <f>IF(X244="","",X244&amp;IF(Y244="",""," "&amp;Y244)&amp;IF(Z244="",""," "&amp;Z244)&amp;IF(AA244="",""," "&amp;AA244))</f>
        <v>Flying Haste  </v>
      </c>
      <c r="U244" s="14"/>
      <c r="V244" s="15"/>
      <c r="W244" s="19" t="s">
        <v>116</v>
      </c>
      <c r="X244" s="12" t="str">
        <f t="shared" ref="X244:AA244" si="45">IF(ISERROR(IF(LEN(X243)&gt;1,X243,VLOOKUP(X242,$AC:$AD,2,FALSE))),"",IF(LEN(X243)&gt;1,X243,VLOOKUP(X242,$AC:$AD,2,FALSE)))</f>
        <v>Flying</v>
      </c>
      <c r="Y244" s="12" t="str">
        <f t="shared" si="45"/>
        <v>Haste</v>
      </c>
      <c r="Z244" s="12" t="str">
        <f t="shared" si="45"/>
        <v/>
      </c>
      <c r="AA244" s="12" t="str">
        <f t="shared" si="45"/>
        <v> </v>
      </c>
      <c r="BF244" s="12" t="s">
        <v>0</v>
      </c>
    </row>
    <row r="245" spans="1:58">
      <c r="A245" s="3" t="str">
        <f t="shared" si="37"/>
        <v>|英テキスト|&gt;|&gt;|&gt;|&gt;|Flying Haste  &amp;br;|</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Flying Haste  &amp;br;</v>
      </c>
      <c r="O245" s="3" t="s">
        <v>83</v>
      </c>
      <c r="Q245" s="12" t="s">
        <v>18</v>
      </c>
      <c r="R245" s="13" t="str">
        <f>IF(INDEX(AX:AX,W239+1)="",0,INDEX(AX:AX,W239+1)&amp;"/"&amp;INDEX(AY:AY,W239+1))</f>
        <v>4/3</v>
      </c>
      <c r="S245" s="14"/>
      <c r="T245" s="14"/>
      <c r="U245" s="14"/>
      <c r="V245" s="15"/>
      <c r="W245" s="19"/>
      <c r="X245" s="12"/>
      <c r="Y245" s="31"/>
      <c r="Z245" s="31"/>
      <c r="AA245" s="32"/>
      <c r="BF245" s="12" t="s">
        <v>0</v>
      </c>
    </row>
    <row r="246" spans="1:58">
      <c r="A246" s="3" t="str">
        <f t="shared" si="37"/>
        <v>|PT|&gt;|4/3|シールド数|&gt;||</v>
      </c>
      <c r="B246" s="3" t="s">
        <v>0</v>
      </c>
      <c r="C246" s="3" t="s">
        <v>83</v>
      </c>
      <c r="D246" s="3" t="s">
        <v>18</v>
      </c>
      <c r="E246" s="3" t="s">
        <v>83</v>
      </c>
      <c r="F246" s="3" t="s">
        <v>115</v>
      </c>
      <c r="G246" s="3" t="s">
        <v>83</v>
      </c>
      <c r="H246" s="3" t="str">
        <f>IF(R245=0,"",R245)</f>
        <v>4/3</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*霊気拠点/Aether Hub</v>
      </c>
      <c r="B253" s="3" t="s">
        <v>0</v>
      </c>
      <c r="C253" s="3" t="str">
        <f>"*"&amp;R253&amp;"/"&amp;T253</f>
        <v>*霊気拠点/Aether Hub</v>
      </c>
      <c r="Q253" s="12" t="s">
        <v>9</v>
      </c>
      <c r="R253" s="13" t="str">
        <f>INDEX(AJ:AJ,W252+1)</f>
        <v>霊気拠点</v>
      </c>
      <c r="S253" s="14" t="s">
        <v>10</v>
      </c>
      <c r="T253" s="13" t="str">
        <f>INDEX(AK:AK,W252+1)</f>
        <v>Aether Hub</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無色</v>
      </c>
      <c r="S254" s="18" t="s">
        <v>7</v>
      </c>
      <c r="T254" s="13" t="str">
        <f>INDEX(AG:AG,W252+1)</f>
        <v>アンコモン</v>
      </c>
      <c r="U254" s="18" t="s">
        <v>8</v>
      </c>
      <c r="V254" s="13">
        <f>INDEX(AI:AI,W252+1)</f>
        <v>6</v>
      </c>
      <c r="W254" s="19"/>
      <c r="X254" s="13" t="str">
        <f>INDEX(AQ:AQ,W252+1)</f>
        <v>このサポートがボードに出たとき、エネルギー化1を行う。</v>
      </c>
      <c r="Y254" s="31"/>
      <c r="Z254" s="31"/>
      <c r="AA254" s="32"/>
      <c r="BF254" s="12" t="s">
        <v>0</v>
      </c>
    </row>
    <row r="255" spans="1:58">
      <c r="A255" s="3" t="str">
        <f t="shared" si="37"/>
        <v>|色|無色|レアリティ|アンコモン|マナコスト|6|</v>
      </c>
      <c r="B255" s="3" t="s">
        <v>0</v>
      </c>
      <c r="C255" s="3" t="s">
        <v>83</v>
      </c>
      <c r="D255" s="7" t="s">
        <v>6</v>
      </c>
      <c r="E255" s="3" t="s">
        <v>83</v>
      </c>
      <c r="F255" s="3" t="str">
        <f>IF(R254=0,"",R254)</f>
        <v>無色</v>
      </c>
      <c r="G255" s="3" t="s">
        <v>83</v>
      </c>
      <c r="H255" s="7" t="s">
        <v>92</v>
      </c>
      <c r="I255" s="3" t="s">
        <v>83</v>
      </c>
      <c r="J255" s="3" t="str">
        <f>IF(T254=0,"",T254)</f>
        <v>アンコモン</v>
      </c>
      <c r="K255" s="3" t="s">
        <v>83</v>
      </c>
      <c r="L255" s="7" t="s">
        <v>93</v>
      </c>
      <c r="M255" s="3" t="s">
        <v>83</v>
      </c>
      <c r="N255" s="3">
        <f>IF(V254=0,"",V254)</f>
        <v>6</v>
      </c>
      <c r="O255" s="3" t="s">
        <v>83</v>
      </c>
      <c r="Q255" s="12" t="s">
        <v>11</v>
      </c>
      <c r="R255" s="13" t="str">
        <f>INDEX(AL:AL,W252+1)</f>
        <v>サポート</v>
      </c>
      <c r="S255" s="18" t="s">
        <v>94</v>
      </c>
      <c r="T255" s="13">
        <f>INDEX(AN:AN,W252+1)</f>
        <v>0</v>
      </c>
      <c r="U255" s="13">
        <f>INDEX(AO:AO,W252+1)</f>
        <v>0</v>
      </c>
      <c r="V255" s="13">
        <f>INDEX(AP:AP,W252+1)</f>
        <v>0</v>
      </c>
      <c r="W255" s="19"/>
      <c r="X255" s="13" t="str">
        <f>INDEX(AZ:AZ,W252+1)</f>
        <v>この</v>
      </c>
      <c r="Y255" s="13" t="str">
        <f>INDEX(BA:BA,W252+1)</f>
        <v/>
      </c>
      <c r="Z255" s="13" t="str">
        <f>INDEX(BB:BB,W252+1)</f>
        <v/>
      </c>
      <c r="AA255" s="13">
        <f>INDEX(BC:BC,W252+1)</f>
        <v>0</v>
      </c>
      <c r="BF255" s="12" t="s">
        <v>0</v>
      </c>
    </row>
    <row r="256" spans="1:58">
      <c r="A256" s="3" t="str">
        <f t="shared" si="37"/>
        <v>|種別|サポート|サブタイプ||||</v>
      </c>
      <c r="B256" s="3" t="s">
        <v>0</v>
      </c>
      <c r="C256" s="3" t="s">
        <v>83</v>
      </c>
      <c r="D256" s="7" t="s">
        <v>11</v>
      </c>
      <c r="E256" s="3" t="s">
        <v>83</v>
      </c>
      <c r="F256" s="3" t="str">
        <f>IF(R255=0,"",R255)</f>
        <v>サポート</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このサポートがボードに出たとき、エネルギー化1を行う。&amp;br;ジェム1個を起動する：あなたは3マナを得る。&amp;br;超過1：あなたは3マナを得る。</v>
      </c>
      <c r="S256" s="14"/>
      <c r="T256" s="14"/>
      <c r="U256" s="14"/>
      <c r="V256" s="15"/>
      <c r="W256" s="19"/>
      <c r="X256" s="11"/>
      <c r="Y256" s="11"/>
      <c r="Z256" s="11"/>
      <c r="AA256" s="33"/>
      <c r="BF256" s="12" t="s">
        <v>0</v>
      </c>
    </row>
    <row r="257" spans="1:58">
      <c r="A257" s="3" t="str">
        <f t="shared" si="37"/>
        <v>|テキスト|&gt;|&gt;|&gt;|&gt;|このサポートがボードに出たとき、エネルギー化1を行う。&amp;br;ジェム1個を起動する：あなたは3マナを得る。&amp;br;超過1：あなたは3マナを得る。|</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このサポートがボードに出たとき、エネルギー化1を行う。&amp;br;ジェム1個を起動する：あなたは3マナを得る。&amp;br;超過1：あなたは3マナを得る。</v>
      </c>
      <c r="O257" s="3" t="s">
        <v>83</v>
      </c>
      <c r="Q257" s="17" t="s">
        <v>27</v>
      </c>
      <c r="R257" s="13" t="str">
        <f>INDEX(BE:BE,W252+1)</f>
        <v>When this support enters the board, Energize 1.&amp;br;Activate 1: You gain 3 mana.&amp;br;Overload 1: You gain 3 mana.</v>
      </c>
      <c r="S257" s="14" t="s">
        <v>324</v>
      </c>
      <c r="T257" s="13" t="str">
        <f>IF(X257="","",X257&amp;IF(Y257="",""," "&amp;Y257)&amp;IF(Z257="",""," "&amp;Z257)&amp;IF(AA257="",""," "&amp;AA257))</f>
        <v/>
      </c>
      <c r="U257" s="14"/>
      <c r="V257" s="15"/>
      <c r="W257" s="19" t="s">
        <v>116</v>
      </c>
      <c r="X257" s="12" t="str">
        <f t="shared" ref="X257:AA257" si="47">IF(ISERROR(IF(LEN(X256)&gt;1,X256,VLOOKUP(X255,$AC:$AD,2,FALSE))),"",IF(LEN(X256)&gt;1,X256,VLOOKUP(X255,$AC:$AD,2,FALSE)))</f>
        <v/>
      </c>
      <c r="Y257" s="12" t="str">
        <f t="shared" si="47"/>
        <v/>
      </c>
      <c r="Z257" s="12" t="str">
        <f t="shared" si="47"/>
        <v/>
      </c>
      <c r="AA257" s="12" t="str">
        <f t="shared" si="47"/>
        <v> </v>
      </c>
      <c r="BF257" s="12" t="s">
        <v>0</v>
      </c>
    </row>
    <row r="258" spans="1:58">
      <c r="A258" s="3" t="str">
        <f t="shared" si="37"/>
        <v>|英テキスト|&gt;|&gt;|&gt;|&gt;|When this support enters the board, Energize 1.&amp;br;Activate 1: You gain 3 mana.&amp;br;Overload 1: You gain 3 mana.|</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When this support enters the board, Energize 1.&amp;br;Activate 1: You gain 3 mana.&amp;br;Overload 1: You gain 3 mana.</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37"/>
        <v>|PT|&gt;||シールド数|&gt;|3|</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f>IF(R259=0,"",R259)</f>
        <v>3</v>
      </c>
      <c r="O259" s="3" t="s">
        <v>83</v>
      </c>
      <c r="Q259" s="20" t="s">
        <v>19</v>
      </c>
      <c r="R259" s="13">
        <f>INDEX(AW:AW,W252+1)</f>
        <v>3</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*抽出機構/Decoction Module</v>
      </c>
      <c r="B266" s="3" t="s">
        <v>0</v>
      </c>
      <c r="C266" s="3" t="str">
        <f>"*"&amp;R266&amp;"/"&amp;T266</f>
        <v>*抽出機構/Decoction Module</v>
      </c>
      <c r="Q266" s="12" t="s">
        <v>9</v>
      </c>
      <c r="R266" s="13" t="str">
        <f>INDEX(AJ:AJ,W265+1)</f>
        <v>抽出機構</v>
      </c>
      <c r="S266" s="14" t="s">
        <v>10</v>
      </c>
      <c r="T266" s="13" t="str">
        <f>INDEX(AK:AK,W265+1)</f>
        <v>Decoction Module</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無色</v>
      </c>
      <c r="S267" s="18" t="s">
        <v>7</v>
      </c>
      <c r="T267" s="13" t="str">
        <f>INDEX(AG:AG,W265+1)</f>
        <v>アンコモン</v>
      </c>
      <c r="U267" s="18" t="s">
        <v>8</v>
      </c>
      <c r="V267" s="13">
        <f>INDEX(AI:AI,W265+1)</f>
        <v>2</v>
      </c>
      <c r="W267" s="19"/>
      <c r="X267" s="13" t="str">
        <f>INDEX(AQ:AQ,W265+1)</f>
        <v>あなたがコントロールするクリーチャーが戦場に出たとき、エネルギー化1を行う。</v>
      </c>
      <c r="Y267" s="31"/>
      <c r="Z267" s="31"/>
      <c r="AA267" s="32"/>
      <c r="AC267" s="14"/>
      <c r="AD267" s="14"/>
      <c r="BF267" s="12" t="s">
        <v>0</v>
      </c>
    </row>
    <row r="268" spans="1:58">
      <c r="A268" s="3" t="str">
        <f t="shared" si="48"/>
        <v>|色|無色|レアリティ|アンコモン|マナコスト|2|</v>
      </c>
      <c r="B268" s="3" t="s">
        <v>0</v>
      </c>
      <c r="C268" s="3" t="s">
        <v>83</v>
      </c>
      <c r="D268" s="7" t="s">
        <v>6</v>
      </c>
      <c r="E268" s="3" t="s">
        <v>83</v>
      </c>
      <c r="F268" s="3" t="str">
        <f>IF(R267=0,"",R267)</f>
        <v>無色</v>
      </c>
      <c r="G268" s="3" t="s">
        <v>83</v>
      </c>
      <c r="H268" s="7" t="s">
        <v>92</v>
      </c>
      <c r="I268" s="3" t="s">
        <v>83</v>
      </c>
      <c r="J268" s="3" t="str">
        <f>IF(T267=0,"",T267)</f>
        <v>アンコモン</v>
      </c>
      <c r="K268" s="3" t="s">
        <v>83</v>
      </c>
      <c r="L268" s="7" t="s">
        <v>93</v>
      </c>
      <c r="M268" s="3" t="s">
        <v>83</v>
      </c>
      <c r="N268" s="3">
        <f>IF(V267=0,"",V267)</f>
        <v>2</v>
      </c>
      <c r="O268" s="3" t="s">
        <v>83</v>
      </c>
      <c r="Q268" s="12" t="s">
        <v>11</v>
      </c>
      <c r="R268" s="13" t="str">
        <f>INDEX(AL:AL,W265+1)</f>
        <v>サポート</v>
      </c>
      <c r="S268" s="18" t="s">
        <v>94</v>
      </c>
      <c r="T268" s="13">
        <f>INDEX(AN:AN,W265+1)</f>
        <v>0</v>
      </c>
      <c r="U268" s="13">
        <f>INDEX(AO:AO,W265+1)</f>
        <v>0</v>
      </c>
      <c r="V268" s="13">
        <f>INDEX(AP:AP,W265+1)</f>
        <v>0</v>
      </c>
      <c r="W268" s="19"/>
      <c r="X268" s="13" t="str">
        <f>INDEX(AZ:AZ,W265+1)</f>
        <v>あな</v>
      </c>
      <c r="Y268" s="13" t="str">
        <f>INDEX(BA:BA,W265+1)</f>
        <v/>
      </c>
      <c r="Z268" s="13" t="str">
        <f>INDEX(BB:BB,W265+1)</f>
        <v/>
      </c>
      <c r="AA268" s="13">
        <f>INDEX(BC:BC,W265+1)</f>
        <v>0</v>
      </c>
      <c r="AC268" s="31"/>
      <c r="AD268" s="31"/>
      <c r="BF268" s="12" t="s">
        <v>0</v>
      </c>
    </row>
    <row r="269" spans="1:58">
      <c r="A269" s="3" t="str">
        <f t="shared" si="48"/>
        <v>|種別|サポート|サブタイプ||||</v>
      </c>
      <c r="B269" s="3" t="s">
        <v>0</v>
      </c>
      <c r="C269" s="3" t="s">
        <v>83</v>
      </c>
      <c r="D269" s="7" t="s">
        <v>11</v>
      </c>
      <c r="E269" s="3" t="s">
        <v>83</v>
      </c>
      <c r="F269" s="3" t="str">
        <f>IF(R268=0,"",R268)</f>
        <v>サポート</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あなたがコントロールするクリーチャーが戦場に出たとき、エネルギー化1を行う。</v>
      </c>
      <c r="S269" s="14"/>
      <c r="T269" s="14"/>
      <c r="U269" s="14"/>
      <c r="V269" s="15"/>
      <c r="W269" s="19"/>
      <c r="X269" s="11"/>
      <c r="Y269" s="11"/>
      <c r="Z269" s="11"/>
      <c r="AA269" s="33"/>
      <c r="AC269" s="31"/>
      <c r="AD269" s="31"/>
      <c r="BF269" s="12" t="s">
        <v>0</v>
      </c>
    </row>
    <row r="270" spans="1:58">
      <c r="A270" s="3" t="str">
        <f t="shared" si="48"/>
        <v>|テキスト|&gt;|&gt;|&gt;|&gt;|あなたがコントロールするクリーチャーが戦場に出たとき、エネルギー化1を行う。|</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あなたがコントロールするクリーチャーが戦場に出たとき、エネルギー化1を行う。</v>
      </c>
      <c r="O270" s="3" t="s">
        <v>83</v>
      </c>
      <c r="Q270" s="17" t="s">
        <v>27</v>
      </c>
      <c r="R270" s="13" t="str">
        <f>INDEX(BE:BE,W265+1)</f>
        <v>When a creature you control enters the battlefield, Energize 1.</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|英テキスト|&gt;|&gt;|&gt;|&gt;|When a creature you control enters the battlefield, Energize 1.|</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When a creature you control enters the battlefield, Energize 1.</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48"/>
        <v>|PT|&gt;||シールド数|&gt;|3|</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f>IF(R272=0,"",R272)</f>
        <v>3</v>
      </c>
      <c r="O272" s="3" t="s">
        <v>83</v>
      </c>
      <c r="Q272" s="20" t="s">
        <v>19</v>
      </c>
      <c r="R272" s="13">
        <f>INDEX(AW:AW,W265+1)</f>
        <v>3</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*製造機構/Fabrication Module</v>
      </c>
      <c r="B279" s="3" t="s">
        <v>0</v>
      </c>
      <c r="C279" s="3" t="str">
        <f>"*"&amp;R279&amp;"/"&amp;T279</f>
        <v>*製造機構/Fabrication Module</v>
      </c>
      <c r="Q279" s="12" t="s">
        <v>9</v>
      </c>
      <c r="R279" s="13" t="str">
        <f>INDEX(AJ:AJ,W278+1)</f>
        <v>製造機構</v>
      </c>
      <c r="S279" s="14" t="s">
        <v>10</v>
      </c>
      <c r="T279" s="13" t="str">
        <f>INDEX(AK:AK,W278+1)</f>
        <v>Fabrication Module</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無色</v>
      </c>
      <c r="S280" s="18" t="s">
        <v>7</v>
      </c>
      <c r="T280" s="13" t="str">
        <f>INDEX(AG:AG,W278+1)</f>
        <v>アンコモン</v>
      </c>
      <c r="U280" s="18" t="s">
        <v>8</v>
      </c>
      <c r="V280" s="13">
        <f>INDEX(AI:AI,W278+1)</f>
        <v>9</v>
      </c>
      <c r="W280" s="19"/>
      <c r="X280" s="13" t="str">
        <f>INDEX(AQ:AQ,W278+1)</f>
        <v>ジェム1個を起動する：エネルギー化1を行う。</v>
      </c>
      <c r="Y280" s="31"/>
      <c r="Z280" s="31"/>
      <c r="AA280" s="32"/>
      <c r="AC280" s="14"/>
      <c r="AD280" s="14"/>
      <c r="BF280" s="12" t="s">
        <v>0</v>
      </c>
    </row>
    <row r="281" spans="1:58">
      <c r="A281" s="3" t="str">
        <f t="shared" si="48"/>
        <v>|色|無色|レアリティ|アンコモン|マナコスト|9|</v>
      </c>
      <c r="B281" s="3" t="s">
        <v>0</v>
      </c>
      <c r="C281" s="3" t="s">
        <v>83</v>
      </c>
      <c r="D281" s="7" t="s">
        <v>6</v>
      </c>
      <c r="E281" s="3" t="s">
        <v>83</v>
      </c>
      <c r="F281" s="3" t="str">
        <f>IF(R280=0,"",R280)</f>
        <v>無色</v>
      </c>
      <c r="G281" s="3" t="s">
        <v>83</v>
      </c>
      <c r="H281" s="7" t="s">
        <v>92</v>
      </c>
      <c r="I281" s="3" t="s">
        <v>83</v>
      </c>
      <c r="J281" s="3" t="str">
        <f>IF(T280=0,"",T280)</f>
        <v>アンコモン</v>
      </c>
      <c r="K281" s="3" t="s">
        <v>83</v>
      </c>
      <c r="L281" s="7" t="s">
        <v>93</v>
      </c>
      <c r="M281" s="3" t="s">
        <v>83</v>
      </c>
      <c r="N281" s="3">
        <f>IF(V280=0,"",V280)</f>
        <v>9</v>
      </c>
      <c r="O281" s="3" t="s">
        <v>83</v>
      </c>
      <c r="Q281" s="12" t="s">
        <v>11</v>
      </c>
      <c r="R281" s="13" t="str">
        <f>INDEX(AL:AL,W278+1)</f>
        <v>サポート</v>
      </c>
      <c r="S281" s="18" t="s">
        <v>94</v>
      </c>
      <c r="T281" s="13">
        <f>INDEX(AN:AN,W278+1)</f>
        <v>0</v>
      </c>
      <c r="U281" s="13">
        <f>INDEX(AO:AO,W278+1)</f>
        <v>0</v>
      </c>
      <c r="V281" s="13">
        <f>INDEX(AP:AP,W278+1)</f>
        <v>0</v>
      </c>
      <c r="W281" s="19"/>
      <c r="X281" s="13" t="str">
        <f>INDEX(AZ:AZ,W278+1)</f>
        <v>ジェ</v>
      </c>
      <c r="Y281" s="13" t="str">
        <f>INDEX(BA:BA,W278+1)</f>
        <v/>
      </c>
      <c r="Z281" s="13" t="str">
        <f>INDEX(BB:BB,W278+1)</f>
        <v/>
      </c>
      <c r="AA281" s="13">
        <f>INDEX(BC:BC,W278+1)</f>
        <v>0</v>
      </c>
      <c r="AC281" s="31"/>
      <c r="AD281" s="31"/>
      <c r="BF281" s="12" t="s">
        <v>0</v>
      </c>
    </row>
    <row r="282" spans="1:58">
      <c r="A282" s="3" t="str">
        <f t="shared" si="48"/>
        <v>|種別|サポート|サブタイプ||||</v>
      </c>
      <c r="B282" s="3" t="s">
        <v>0</v>
      </c>
      <c r="C282" s="3" t="s">
        <v>83</v>
      </c>
      <c r="D282" s="7" t="s">
        <v>11</v>
      </c>
      <c r="E282" s="3" t="s">
        <v>83</v>
      </c>
      <c r="F282" s="3" t="str">
        <f>IF(R281=0,"",R281)</f>
        <v>サポート</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ジェム1個を起動する：エネルギー化1を行う。&amp;br;超過2：あなたがコントロールする最初のクリーチャーは+3/+3の修整を受ける。</v>
      </c>
      <c r="S282" s="14"/>
      <c r="T282" s="14"/>
      <c r="U282" s="14"/>
      <c r="V282" s="15"/>
      <c r="W282" s="19"/>
      <c r="X282" s="11"/>
      <c r="Y282" s="11"/>
      <c r="Z282" s="11"/>
      <c r="AA282" s="33"/>
      <c r="AC282" s="31"/>
      <c r="AD282" s="31"/>
      <c r="BF282" s="12" t="s">
        <v>0</v>
      </c>
    </row>
    <row r="283" spans="1:58">
      <c r="A283" s="3" t="str">
        <f t="shared" si="48"/>
        <v>|テキスト|&gt;|&gt;|&gt;|&gt;|ジェム1個を起動する：エネルギー化1を行う。&amp;br;超過2：あなたがコントロールする最初のクリーチャーは+3/+3の修整を受ける。|</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ジェム1個を起動する：エネルギー化1を行う。&amp;br;超過2：あなたがコントロールする最初のクリーチャーは+3/+3の修整を受ける。</v>
      </c>
      <c r="O283" s="3" t="s">
        <v>83</v>
      </c>
      <c r="Q283" s="17" t="s">
        <v>27</v>
      </c>
      <c r="R283" s="13" t="str">
        <f>INDEX(BE:BE,W278+1)</f>
        <v>Activate 1: Energize 1.&amp;br;Overload 2: The first creature you control gets +3/+3.</v>
      </c>
      <c r="S283" s="14" t="s">
        <v>324</v>
      </c>
      <c r="T283" s="13" t="str">
        <f>IF(X283="","",X283&amp;IF(Y283="",""," "&amp;Y283)&amp;IF(Z283="",""," "&amp;Z283)&amp;IF(AA283="",""," "&amp;AA283))</f>
        <v/>
      </c>
      <c r="U283" s="14"/>
      <c r="V283" s="15"/>
      <c r="W283" s="19" t="s">
        <v>116</v>
      </c>
      <c r="X283" s="12" t="str">
        <f t="shared" ref="X283:AA283" si="52">IF(ISERROR(IF(LEN(X282)&gt;1,X282,VLOOKUP(X281,$AC:$AD,2,FALSE))),"",IF(LEN(X282)&gt;1,X282,VLOOKUP(X281,$AC:$AD,2,FALSE)))</f>
        <v/>
      </c>
      <c r="Y283" s="12" t="str">
        <f t="shared" si="52"/>
        <v/>
      </c>
      <c r="Z283" s="12" t="str">
        <f t="shared" si="52"/>
        <v/>
      </c>
      <c r="AA283" s="12" t="str">
        <f t="shared" si="52"/>
        <v> </v>
      </c>
      <c r="AC283" s="31"/>
      <c r="AD283" s="31"/>
      <c r="BF283" s="12" t="s">
        <v>0</v>
      </c>
    </row>
    <row r="284" spans="1:58">
      <c r="A284" s="3" t="str">
        <f t="shared" si="48"/>
        <v>|英テキスト|&gt;|&gt;|&gt;|&gt;|Activate 1: Energize 1.&amp;br;Overload 2: The first creature you control gets +3/+3.|</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Activate 1: Energize 1.&amp;br;Overload 2: The first creature you control gets +3/+3.</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48"/>
        <v>|PT|&gt;||シールド数|&gt;|3|</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f>IF(R285=0,"",R285)</f>
        <v>3</v>
      </c>
      <c r="O285" s="3" t="s">
        <v>83</v>
      </c>
      <c r="Q285" s="20" t="s">
        <v>19</v>
      </c>
      <c r="R285" s="13">
        <f>INDEX(AW:AW,W278+1)</f>
        <v>3</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*ボーマットの急使/Bomat Courier</v>
      </c>
      <c r="B292" s="3" t="s">
        <v>0</v>
      </c>
      <c r="C292" s="3" t="str">
        <f>"*"&amp;R292&amp;"/"&amp;T292</f>
        <v>*ボーマットの急使/Bomat Courier</v>
      </c>
      <c r="Q292" s="12" t="s">
        <v>9</v>
      </c>
      <c r="R292" s="13" t="str">
        <f>INDEX(AJ:AJ,W291+1)</f>
        <v>ボーマットの急使</v>
      </c>
      <c r="S292" s="14" t="s">
        <v>10</v>
      </c>
      <c r="T292" s="13" t="str">
        <f>INDEX(AK:AK,W291+1)</f>
        <v>Bomat Courier</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無色</v>
      </c>
      <c r="S293" s="18" t="s">
        <v>7</v>
      </c>
      <c r="T293" s="13" t="str">
        <f>INDEX(AG:AG,W291+1)</f>
        <v>レア</v>
      </c>
      <c r="U293" s="18" t="s">
        <v>8</v>
      </c>
      <c r="V293" s="13">
        <f>INDEX(AI:AI,W291+1)</f>
        <v>12</v>
      </c>
      <c r="W293" s="19"/>
      <c r="X293" s="13" t="str">
        <f>INDEX(AQ:AQ,W291+1)</f>
        <v>速攻 ディフェンダー</v>
      </c>
      <c r="Y293" s="31"/>
      <c r="Z293" s="31"/>
      <c r="AA293" s="32"/>
      <c r="AC293" s="14"/>
      <c r="AD293" s="14"/>
      <c r="BF293" s="12" t="s">
        <v>0</v>
      </c>
    </row>
    <row r="294" spans="1:58">
      <c r="A294" s="3" t="str">
        <f t="shared" si="48"/>
        <v>|色|無色|レアリティ|レア|マナコスト|12|</v>
      </c>
      <c r="B294" s="3" t="s">
        <v>0</v>
      </c>
      <c r="C294" s="3" t="s">
        <v>83</v>
      </c>
      <c r="D294" s="7" t="s">
        <v>6</v>
      </c>
      <c r="E294" s="3" t="s">
        <v>83</v>
      </c>
      <c r="F294" s="3" t="str">
        <f>IF(R293=0,"",R293)</f>
        <v>無色</v>
      </c>
      <c r="G294" s="3" t="s">
        <v>83</v>
      </c>
      <c r="H294" s="7" t="s">
        <v>92</v>
      </c>
      <c r="I294" s="3" t="s">
        <v>83</v>
      </c>
      <c r="J294" s="3" t="str">
        <f>IF(T293=0,"",T293)</f>
        <v>レア</v>
      </c>
      <c r="K294" s="3" t="s">
        <v>83</v>
      </c>
      <c r="L294" s="7" t="s">
        <v>93</v>
      </c>
      <c r="M294" s="3" t="s">
        <v>83</v>
      </c>
      <c r="N294" s="3">
        <f>IF(V293=0,"",V293)</f>
        <v>12</v>
      </c>
      <c r="O294" s="3" t="s">
        <v>83</v>
      </c>
      <c r="Q294" s="12" t="s">
        <v>11</v>
      </c>
      <c r="R294" s="13" t="str">
        <f>INDEX(AL:AL,W291+1)</f>
        <v>クリーチャー</v>
      </c>
      <c r="S294" s="18" t="s">
        <v>94</v>
      </c>
      <c r="T294" s="13" t="str">
        <f>INDEX(AN:AN,W291+1)</f>
        <v>構築物</v>
      </c>
      <c r="U294" s="13">
        <f>INDEX(AO:AO,W291+1)</f>
        <v>0</v>
      </c>
      <c r="V294" s="13">
        <f>INDEX(AP:AP,W291+1)</f>
        <v>0</v>
      </c>
      <c r="W294" s="19"/>
      <c r="X294" s="13" t="str">
        <f>INDEX(AZ:AZ,W291+1)</f>
        <v>速攻</v>
      </c>
      <c r="Y294" s="13" t="str">
        <f>INDEX(BA:BA,W291+1)</f>
        <v>ディ</v>
      </c>
      <c r="Z294" s="13" t="str">
        <f>INDEX(BB:BB,W291+1)</f>
        <v/>
      </c>
      <c r="AA294" s="13">
        <f>INDEX(BC:BC,W291+1)</f>
        <v>0</v>
      </c>
      <c r="AC294" s="31"/>
      <c r="AD294" s="31"/>
      <c r="BF294" s="12" t="s">
        <v>0</v>
      </c>
    </row>
    <row r="295" spans="1:58">
      <c r="A295" s="3" t="str">
        <f t="shared" si="48"/>
        <v>|種別|クリーチャー|サブタイプ|構築物|||</v>
      </c>
      <c r="B295" s="3" t="s">
        <v>0</v>
      </c>
      <c r="C295" s="3" t="s">
        <v>83</v>
      </c>
      <c r="D295" s="7" t="s">
        <v>11</v>
      </c>
      <c r="E295" s="3" t="s">
        <v>83</v>
      </c>
      <c r="F295" s="3" t="str">
        <f>IF(R294=0,"",R294)</f>
        <v>クリーチャー</v>
      </c>
      <c r="G295" s="3" t="s">
        <v>83</v>
      </c>
      <c r="H295" s="7" t="s">
        <v>104</v>
      </c>
      <c r="I295" s="3" t="s">
        <v>83</v>
      </c>
      <c r="J295" s="3" t="str">
        <f>IF(T294=0,"",T294)</f>
        <v>構築物</v>
      </c>
      <c r="K295" s="3" t="s">
        <v>83</v>
      </c>
      <c r="L295" s="3" t="str">
        <f>IF(U294=0,"",U294)</f>
        <v/>
      </c>
      <c r="M295" s="3" t="s">
        <v>83</v>
      </c>
      <c r="N295" s="3" t="str">
        <f>IF(V294=0,"",V294)</f>
        <v/>
      </c>
      <c r="O295" s="3" t="s">
        <v>83</v>
      </c>
      <c r="Q295" s="12" t="s">
        <v>105</v>
      </c>
      <c r="R295" s="13" t="str">
        <f>INDEX(BD:BD,W291+1)</f>
        <v>速攻 ディフェンダー&amp;br;このクリーチャーが死亡したとき、あなたはあなたの手札をすべて捨てて、その後カードを6枚引く。</v>
      </c>
      <c r="S295" s="14"/>
      <c r="T295" s="14"/>
      <c r="U295" s="14"/>
      <c r="V295" s="15"/>
      <c r="W295" s="19"/>
      <c r="X295" s="11"/>
      <c r="Y295" s="11"/>
      <c r="Z295" s="11"/>
      <c r="AA295" s="33"/>
      <c r="AC295" s="31"/>
      <c r="AD295" s="31"/>
      <c r="BF295" s="12" t="s">
        <v>0</v>
      </c>
    </row>
    <row r="296" spans="1:58">
      <c r="A296" s="3" t="str">
        <f t="shared" si="48"/>
        <v>|テキスト|&gt;|&gt;|&gt;|&gt;|速攻 ディフェンダー&amp;br;このクリーチャーが死亡したとき、あなたはあなたの手札をすべて捨てて、その後カードを6枚引く。|</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速攻 ディフェンダー&amp;br;このクリーチャーが死亡したとき、あなたはあなたの手札をすべて捨てて、その後カードを6枚引く。</v>
      </c>
      <c r="O296" s="3" t="s">
        <v>83</v>
      </c>
      <c r="Q296" s="17" t="s">
        <v>27</v>
      </c>
      <c r="R296" s="13" t="str">
        <f>INDEX(BE:BE,W291+1)</f>
        <v>When this creature dies, you discard your entire hand then draw 6 cards.</v>
      </c>
      <c r="S296" s="14" t="s">
        <v>324</v>
      </c>
      <c r="T296" s="13" t="str">
        <f>IF(X296="","",X296&amp;IF(Y296="",""," "&amp;Y296)&amp;IF(Z296="",""," "&amp;Z296)&amp;IF(AA296="",""," "&amp;AA296))</f>
        <v>Haste Defender  </v>
      </c>
      <c r="U296" s="14"/>
      <c r="V296" s="15"/>
      <c r="W296" s="19" t="s">
        <v>116</v>
      </c>
      <c r="X296" s="12" t="str">
        <f t="shared" ref="X296:AA296" si="54">IF(ISERROR(IF(LEN(X295)&gt;1,X295,VLOOKUP(X294,$AC:$AD,2,FALSE))),"",IF(LEN(X295)&gt;1,X295,VLOOKUP(X294,$AC:$AD,2,FALSE)))</f>
        <v>Haste</v>
      </c>
      <c r="Y296" s="12" t="str">
        <f t="shared" si="54"/>
        <v>Defender</v>
      </c>
      <c r="Z296" s="12" t="str">
        <f t="shared" si="54"/>
        <v/>
      </c>
      <c r="AA296" s="12" t="str">
        <f t="shared" si="54"/>
        <v> </v>
      </c>
      <c r="AC296" s="31"/>
      <c r="AD296" s="31"/>
      <c r="BF296" s="12" t="s">
        <v>0</v>
      </c>
    </row>
    <row r="297" spans="1:58">
      <c r="A297" s="3" t="str">
        <f t="shared" si="48"/>
        <v>|英テキスト|&gt;|&gt;|&gt;|&gt;|Haste Defender  &amp;br;When this creature dies, you discard your entire hand then draw 6 cards.|</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Haste Defender  &amp;br;When this creature dies, you discard your entire hand then draw 6 cards.</v>
      </c>
      <c r="O297" s="3" t="s">
        <v>83</v>
      </c>
      <c r="Q297" s="12" t="s">
        <v>18</v>
      </c>
      <c r="R297" s="13" t="str">
        <f>IF(INDEX(AX:AX,W291+1)="",0,INDEX(AX:AX,W291+1)&amp;"/"&amp;INDEX(AY:AY,W291+1))</f>
        <v>6/6</v>
      </c>
      <c r="S297" s="14"/>
      <c r="T297" s="14"/>
      <c r="U297" s="14"/>
      <c r="V297" s="15"/>
      <c r="W297" s="19"/>
      <c r="X297" s="12"/>
      <c r="Y297" s="31"/>
      <c r="Z297" s="31"/>
      <c r="AA297" s="32"/>
      <c r="AC297" s="31"/>
      <c r="AD297" s="31"/>
      <c r="BF297" s="12" t="s">
        <v>0</v>
      </c>
    </row>
    <row r="298" spans="1:58">
      <c r="A298" s="3" t="str">
        <f t="shared" si="48"/>
        <v>|PT|&gt;|6/6|シールド数|&gt;||</v>
      </c>
      <c r="B298" s="3" t="s">
        <v>0</v>
      </c>
      <c r="C298" s="3" t="s">
        <v>83</v>
      </c>
      <c r="D298" s="3" t="s">
        <v>18</v>
      </c>
      <c r="E298" s="3" t="s">
        <v>83</v>
      </c>
      <c r="F298" s="3" t="s">
        <v>115</v>
      </c>
      <c r="G298" s="3" t="s">
        <v>83</v>
      </c>
      <c r="H298" s="3" t="str">
        <f>IF(R297=0,"",R297)</f>
        <v>6/6</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*耕作者の荷馬車/Cultivator's Caravan</v>
      </c>
      <c r="B305" s="3" t="s">
        <v>0</v>
      </c>
      <c r="C305" s="3" t="str">
        <f>"*"&amp;R305&amp;"/"&amp;T305</f>
        <v>*耕作者の荷馬車/Cultivator's Caravan</v>
      </c>
      <c r="Q305" s="12" t="s">
        <v>9</v>
      </c>
      <c r="R305" s="13" t="str">
        <f>INDEX(AJ:AJ,W304+1)</f>
        <v>耕作者の荷馬車</v>
      </c>
      <c r="S305" s="14" t="s">
        <v>10</v>
      </c>
      <c r="T305" s="13" t="str">
        <f>INDEX(AK:AK,W304+1)</f>
        <v>Cultivator's Caravan</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無色</v>
      </c>
      <c r="S306" s="18" t="s">
        <v>7</v>
      </c>
      <c r="T306" s="13" t="str">
        <f>INDEX(AG:AG,W304+1)</f>
        <v>レア</v>
      </c>
      <c r="U306" s="18" t="s">
        <v>8</v>
      </c>
      <c r="V306" s="13">
        <f>INDEX(AI:AI,W304+1)</f>
        <v>16</v>
      </c>
      <c r="W306" s="19"/>
      <c r="X306" s="13" t="str">
        <f>INDEX(AQ:AQ,W304+1)</f>
        <v>ジェム3個を起動する：あなたは3マナを得る。</v>
      </c>
      <c r="Y306" s="31"/>
      <c r="Z306" s="31"/>
      <c r="AA306" s="32"/>
      <c r="AC306" s="14"/>
      <c r="AD306" s="14"/>
      <c r="BF306" s="12" t="s">
        <v>0</v>
      </c>
    </row>
    <row r="307" spans="1:58">
      <c r="A307" s="3" t="str">
        <f t="shared" si="48"/>
        <v>|色|無色|レアリティ|レア|マナコスト|16|</v>
      </c>
      <c r="B307" s="3" t="s">
        <v>0</v>
      </c>
      <c r="C307" s="3" t="s">
        <v>83</v>
      </c>
      <c r="D307" s="7" t="s">
        <v>6</v>
      </c>
      <c r="E307" s="3" t="s">
        <v>83</v>
      </c>
      <c r="F307" s="3" t="str">
        <f>IF(R306=0,"",R306)</f>
        <v>無色</v>
      </c>
      <c r="G307" s="3" t="s">
        <v>83</v>
      </c>
      <c r="H307" s="7" t="s">
        <v>92</v>
      </c>
      <c r="I307" s="3" t="s">
        <v>83</v>
      </c>
      <c r="J307" s="3" t="str">
        <f>IF(T306=0,"",T306)</f>
        <v>レア</v>
      </c>
      <c r="K307" s="3" t="s">
        <v>83</v>
      </c>
      <c r="L307" s="7" t="s">
        <v>93</v>
      </c>
      <c r="M307" s="3" t="s">
        <v>83</v>
      </c>
      <c r="N307" s="3">
        <f>IF(V306=0,"",V306)</f>
        <v>16</v>
      </c>
      <c r="O307" s="3" t="s">
        <v>83</v>
      </c>
      <c r="Q307" s="12" t="s">
        <v>11</v>
      </c>
      <c r="R307" s="13" t="str">
        <f>INDEX(AL:AL,W304+1)</f>
        <v>クリーチャー</v>
      </c>
      <c r="S307" s="18" t="s">
        <v>94</v>
      </c>
      <c r="T307" s="13" t="str">
        <f>INDEX(AN:AN,W304+1)</f>
        <v>機体</v>
      </c>
      <c r="U307" s="13">
        <f>INDEX(AO:AO,W304+1)</f>
        <v>0</v>
      </c>
      <c r="V307" s="13">
        <f>INDEX(AP:AP,W304+1)</f>
        <v>0</v>
      </c>
      <c r="W307" s="19"/>
      <c r="X307" s="13" t="str">
        <f>INDEX(AZ:AZ,W304+1)</f>
        <v>ジェ</v>
      </c>
      <c r="Y307" s="13" t="str">
        <f>INDEX(BA:BA,W304+1)</f>
        <v/>
      </c>
      <c r="Z307" s="13" t="str">
        <f>INDEX(BB:BB,W304+1)</f>
        <v/>
      </c>
      <c r="AA307" s="13">
        <f>INDEX(BC:BC,W304+1)</f>
        <v>0</v>
      </c>
      <c r="AC307" s="31"/>
      <c r="AD307" s="31"/>
      <c r="BF307" s="12" t="s">
        <v>0</v>
      </c>
    </row>
    <row r="308" spans="1:58">
      <c r="A308" s="3" t="str">
        <f t="shared" si="48"/>
        <v>|種別|クリーチャー|サブタイプ|機体|||</v>
      </c>
      <c r="B308" s="3" t="s">
        <v>0</v>
      </c>
      <c r="C308" s="3" t="s">
        <v>83</v>
      </c>
      <c r="D308" s="7" t="s">
        <v>11</v>
      </c>
      <c r="E308" s="3" t="s">
        <v>83</v>
      </c>
      <c r="F308" s="3" t="str">
        <f>IF(R307=0,"",R307)</f>
        <v>クリーチャー</v>
      </c>
      <c r="G308" s="3" t="s">
        <v>83</v>
      </c>
      <c r="H308" s="7" t="s">
        <v>104</v>
      </c>
      <c r="I308" s="3" t="s">
        <v>83</v>
      </c>
      <c r="J308" s="3" t="str">
        <f>IF(T307=0,"",T307)</f>
        <v>機体</v>
      </c>
      <c r="K308" s="3" t="s">
        <v>83</v>
      </c>
      <c r="L308" s="3" t="str">
        <f>IF(U307=0,"",U307)</f>
        <v/>
      </c>
      <c r="M308" s="3" t="s">
        <v>83</v>
      </c>
      <c r="N308" s="3" t="str">
        <f>IF(V307=0,"",V307)</f>
        <v/>
      </c>
      <c r="O308" s="3" t="s">
        <v>83</v>
      </c>
      <c r="Q308" s="12" t="s">
        <v>105</v>
      </c>
      <c r="R308" s="13" t="str">
        <f>INDEX(BD:BD,W304+1)</f>
        <v>ジェム3個を起動する：あなたは3マナを得る。&amp;br;搭乗2</v>
      </c>
      <c r="S308" s="14"/>
      <c r="T308" s="14"/>
      <c r="U308" s="14"/>
      <c r="V308" s="15"/>
      <c r="W308" s="19"/>
      <c r="X308" s="11"/>
      <c r="Y308" s="11"/>
      <c r="Z308" s="11"/>
      <c r="AA308" s="33"/>
      <c r="AC308" s="31"/>
      <c r="AD308" s="31"/>
      <c r="BF308" s="12" t="s">
        <v>0</v>
      </c>
    </row>
    <row r="309" spans="1:58">
      <c r="A309" s="3" t="str">
        <f t="shared" si="48"/>
        <v>|テキスト|&gt;|&gt;|&gt;|&gt;|ジェム3個を起動する：あなたは3マナを得る。&amp;br;搭乗2|</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ジェム3個を起動する：あなたは3マナを得る。&amp;br;搭乗2</v>
      </c>
      <c r="O309" s="3" t="s">
        <v>83</v>
      </c>
      <c r="Q309" s="17" t="s">
        <v>27</v>
      </c>
      <c r="R309" s="13" t="str">
        <f>INDEX(BE:BE,W304+1)</f>
        <v>Activate 3: You gain 3 mana.&amp;br;Crew 2.</v>
      </c>
      <c r="S309" s="14" t="s">
        <v>324</v>
      </c>
      <c r="T309" s="13" t="str">
        <f>IF(X309="","",X309&amp;IF(Y309="",""," "&amp;Y309)&amp;IF(Z309="",""," "&amp;Z309)&amp;IF(AA309="",""," "&amp;AA309))</f>
        <v/>
      </c>
      <c r="U309" s="14"/>
      <c r="V309" s="15"/>
      <c r="W309" s="19" t="s">
        <v>116</v>
      </c>
      <c r="X309" s="12" t="str">
        <f t="shared" ref="X309:AA309" si="56">IF(ISERROR(IF(LEN(X308)&gt;1,X308,VLOOKUP(X307,$AC:$AD,2,FALSE))),"",IF(LEN(X308)&gt;1,X308,VLOOKUP(X307,$AC:$AD,2,FALSE)))</f>
        <v/>
      </c>
      <c r="Y309" s="12" t="str">
        <f t="shared" si="56"/>
        <v/>
      </c>
      <c r="Z309" s="12" t="str">
        <f t="shared" si="56"/>
        <v/>
      </c>
      <c r="AA309" s="12" t="str">
        <f t="shared" si="56"/>
        <v> </v>
      </c>
      <c r="AC309" s="31"/>
      <c r="AD309" s="31"/>
      <c r="BF309" s="12" t="s">
        <v>0</v>
      </c>
    </row>
    <row r="310" spans="1:58">
      <c r="A310" s="3" t="str">
        <f t="shared" si="48"/>
        <v>|英テキスト|&gt;|&gt;|&gt;|&gt;|Activate 3: You gain 3 mana.&amp;br;Crew 2.|</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Activate 3: You gain 3 mana.&amp;br;Crew 2.</v>
      </c>
      <c r="O310" s="3" t="s">
        <v>83</v>
      </c>
      <c r="Q310" s="12" t="s">
        <v>18</v>
      </c>
      <c r="R310" s="13" t="str">
        <f>IF(INDEX(AX:AX,W304+1)="",0,INDEX(AX:AX,W304+1)&amp;"/"&amp;INDEX(AY:AY,W304+1))</f>
        <v>6/6</v>
      </c>
      <c r="S310" s="14"/>
      <c r="T310" s="14"/>
      <c r="U310" s="14"/>
      <c r="V310" s="15"/>
      <c r="W310" s="19"/>
      <c r="X310" s="12"/>
      <c r="Y310" s="31"/>
      <c r="Z310" s="31"/>
      <c r="AA310" s="32"/>
      <c r="AC310" s="31"/>
      <c r="AD310" s="31"/>
      <c r="BF310" s="12" t="s">
        <v>0</v>
      </c>
    </row>
    <row r="311" spans="1:58">
      <c r="A311" s="3" t="str">
        <f t="shared" si="48"/>
        <v>|PT|&gt;|6/6|シールド数|&gt;||</v>
      </c>
      <c r="B311" s="3" t="s">
        <v>0</v>
      </c>
      <c r="C311" s="3" t="s">
        <v>83</v>
      </c>
      <c r="D311" s="3" t="s">
        <v>18</v>
      </c>
      <c r="E311" s="3" t="s">
        <v>83</v>
      </c>
      <c r="F311" s="3" t="s">
        <v>115</v>
      </c>
      <c r="G311" s="3" t="s">
        <v>83</v>
      </c>
      <c r="H311" s="3" t="str">
        <f>IF(R310=0,"",R310)</f>
        <v>6/6</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*静電気式打撃体/Electrostatic Pummeler</v>
      </c>
      <c r="B318" s="3" t="s">
        <v>0</v>
      </c>
      <c r="C318" s="3" t="str">
        <f>"*"&amp;R318&amp;"/"&amp;T318</f>
        <v>*静電気式打撃体/Electrostatic Pummeler</v>
      </c>
      <c r="Q318" s="12" t="s">
        <v>9</v>
      </c>
      <c r="R318" s="13" t="str">
        <f>INDEX(AJ:AJ,W317+1)</f>
        <v>静電気式打撃体</v>
      </c>
      <c r="S318" s="14" t="s">
        <v>10</v>
      </c>
      <c r="T318" s="13" t="str">
        <f>INDEX(AK:AK,W317+1)</f>
        <v>Electrostatic Pummeler</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無色</v>
      </c>
      <c r="S319" s="18" t="s">
        <v>7</v>
      </c>
      <c r="T319" s="13" t="str">
        <f>INDEX(AG:AG,W317+1)</f>
        <v>レア</v>
      </c>
      <c r="U319" s="18" t="s">
        <v>8</v>
      </c>
      <c r="V319" s="13">
        <f>INDEX(AI:AI,W317+1)</f>
        <v>7</v>
      </c>
      <c r="W319" s="19"/>
      <c r="X319" s="13" t="str">
        <f>INDEX(AQ:AQ,W317+1)</f>
        <v>このクリーチャーが戦場に出たとき、エネルギー化3を行う。</v>
      </c>
      <c r="Y319" s="31"/>
      <c r="Z319" s="31"/>
      <c r="AA319" s="32"/>
      <c r="AC319" s="14"/>
      <c r="AD319" s="14"/>
      <c r="BF319" s="12" t="s">
        <v>0</v>
      </c>
    </row>
    <row r="320" spans="1:58">
      <c r="A320" s="3" t="str">
        <f t="shared" si="48"/>
        <v>|色|無色|レアリティ|レア|マナコスト|7|</v>
      </c>
      <c r="B320" s="3" t="s">
        <v>0</v>
      </c>
      <c r="C320" s="3" t="s">
        <v>83</v>
      </c>
      <c r="D320" s="7" t="s">
        <v>6</v>
      </c>
      <c r="E320" s="3" t="s">
        <v>83</v>
      </c>
      <c r="F320" s="3" t="str">
        <f>IF(R319=0,"",R319)</f>
        <v>無色</v>
      </c>
      <c r="G320" s="3" t="s">
        <v>83</v>
      </c>
      <c r="H320" s="7" t="s">
        <v>92</v>
      </c>
      <c r="I320" s="3" t="s">
        <v>83</v>
      </c>
      <c r="J320" s="3" t="str">
        <f>IF(T319=0,"",T319)</f>
        <v>レア</v>
      </c>
      <c r="K320" s="3" t="s">
        <v>83</v>
      </c>
      <c r="L320" s="7" t="s">
        <v>93</v>
      </c>
      <c r="M320" s="3" t="s">
        <v>83</v>
      </c>
      <c r="N320" s="3">
        <f>IF(V319=0,"",V319)</f>
        <v>7</v>
      </c>
      <c r="O320" s="3" t="s">
        <v>83</v>
      </c>
      <c r="Q320" s="12" t="s">
        <v>11</v>
      </c>
      <c r="R320" s="13" t="str">
        <f>INDEX(AL:AL,W317+1)</f>
        <v>クリーチャー</v>
      </c>
      <c r="S320" s="18" t="s">
        <v>94</v>
      </c>
      <c r="T320" s="13" t="str">
        <f>INDEX(AN:AN,W317+1)</f>
        <v>構築物</v>
      </c>
      <c r="U320" s="13">
        <f>INDEX(AO:AO,W317+1)</f>
        <v>0</v>
      </c>
      <c r="V320" s="13">
        <f>INDEX(AP:AP,W317+1)</f>
        <v>0</v>
      </c>
      <c r="W320" s="19"/>
      <c r="X320" s="13" t="str">
        <f>INDEX(AZ:AZ,W317+1)</f>
        <v>この</v>
      </c>
      <c r="Y320" s="13" t="str">
        <f>INDEX(BA:BA,W317+1)</f>
        <v/>
      </c>
      <c r="Z320" s="13" t="str">
        <f>INDEX(BB:BB,W317+1)</f>
        <v/>
      </c>
      <c r="AA320" s="13">
        <f>INDEX(BC:BC,W317+1)</f>
        <v>0</v>
      </c>
      <c r="AC320" s="31"/>
      <c r="AD320" s="31"/>
      <c r="BF320" s="12" t="s">
        <v>0</v>
      </c>
    </row>
    <row r="321" spans="1:58">
      <c r="A321" s="3" t="str">
        <f t="shared" si="48"/>
        <v>|種別|クリーチャー|サブタイプ|構築物|||</v>
      </c>
      <c r="B321" s="3" t="s">
        <v>0</v>
      </c>
      <c r="C321" s="3" t="s">
        <v>83</v>
      </c>
      <c r="D321" s="7" t="s">
        <v>11</v>
      </c>
      <c r="E321" s="3" t="s">
        <v>83</v>
      </c>
      <c r="F321" s="3" t="str">
        <f>IF(R320=0,"",R320)</f>
        <v>クリーチャー</v>
      </c>
      <c r="G321" s="3" t="s">
        <v>83</v>
      </c>
      <c r="H321" s="7" t="s">
        <v>104</v>
      </c>
      <c r="I321" s="3" t="s">
        <v>83</v>
      </c>
      <c r="J321" s="3" t="str">
        <f>IF(T320=0,"",T320)</f>
        <v>構築物</v>
      </c>
      <c r="K321" s="3" t="s">
        <v>83</v>
      </c>
      <c r="L321" s="3" t="str">
        <f>IF(U320=0,"",U320)</f>
        <v/>
      </c>
      <c r="M321" s="3" t="s">
        <v>83</v>
      </c>
      <c r="N321" s="3" t="str">
        <f>IF(V320=0,"",V320)</f>
        <v/>
      </c>
      <c r="O321" s="3" t="s">
        <v>83</v>
      </c>
      <c r="Q321" s="12" t="s">
        <v>105</v>
      </c>
      <c r="R321" s="13" t="str">
        <f>INDEX(BD:BD,W317+1)</f>
        <v>このクリーチャーが戦場に出たとき、エネルギー化3を行う。&amp;br;超過1：あなたのターン終了時まで、このクリーチャーは+X/+0の修整を受ける。Xはボード上のエネルギー化ジェムの総数に等しい。その後、ボード上からエネルギーを5個取り除く。</v>
      </c>
      <c r="S321" s="14"/>
      <c r="T321" s="14"/>
      <c r="U321" s="14"/>
      <c r="V321" s="15"/>
      <c r="W321" s="19"/>
      <c r="X321" s="11"/>
      <c r="Y321" s="11"/>
      <c r="Z321" s="11"/>
      <c r="AA321" s="33"/>
      <c r="AC321" s="31"/>
      <c r="AD321" s="31"/>
      <c r="BF321" s="12" t="s">
        <v>0</v>
      </c>
    </row>
    <row r="322" spans="1:58">
      <c r="A322" s="3" t="str">
        <f t="shared" si="48"/>
        <v>|テキスト|&gt;|&gt;|&gt;|&gt;|このクリーチャーが戦場に出たとき、エネルギー化3を行う。&amp;br;超過1：あなたのターン終了時まで、このクリーチャーは+X/+0の修整を受ける。Xはボード上のエネルギー化ジェムの総数に等しい。その後、ボード上からエネルギーを5個取り除く。|</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このクリーチャーが戦場に出たとき、エネルギー化3を行う。&amp;br;超過1：あなたのターン終了時まで、このクリーチャーは+X/+0の修整を受ける。Xはボード上のエネルギー化ジェムの総数に等しい。その後、ボード上からエネルギーを5個取り除く。</v>
      </c>
      <c r="O322" s="3" t="s">
        <v>83</v>
      </c>
      <c r="Q322" s="17" t="s">
        <v>27</v>
      </c>
      <c r="R322" s="13" t="str">
        <f>INDEX(BE:BE,W317+1)</f>
        <v>When this creature enters the battlefield, Energize 3.&amp;br;Overload 2: This creature gains +X/+0 until the end of your turn, where X is equal to this creature's Power.</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|英テキスト|&gt;|&gt;|&gt;|&gt;|When this creature enters the battlefield, Energize 3.&amp;br;Overload 2: This creature gains +X/+0 until the end of your turn, where X is equal to this creature's Power.|</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When this creature enters the battlefield, Energize 3.&amp;br;Overload 2: This creature gains +X/+0 until the end of your turn, where X is equal to this creature's Power.</v>
      </c>
      <c r="O323" s="3" t="s">
        <v>83</v>
      </c>
      <c r="Q323" s="12" t="s">
        <v>18</v>
      </c>
      <c r="R323" s="13" t="str">
        <f>IF(INDEX(AX:AX,W317+1)="",0,INDEX(AX:AX,W317+1)&amp;"/"&amp;INDEX(AY:AY,W317+1))</f>
        <v>3/3</v>
      </c>
      <c r="S323" s="14"/>
      <c r="T323" s="14"/>
      <c r="U323" s="14"/>
      <c r="V323" s="15"/>
      <c r="W323" s="19"/>
      <c r="X323" s="12"/>
      <c r="Y323" s="31"/>
      <c r="Z323" s="31"/>
      <c r="AA323" s="32"/>
      <c r="AC323" s="31"/>
      <c r="AD323" s="31"/>
      <c r="BF323" s="12" t="s">
        <v>0</v>
      </c>
    </row>
    <row r="324" spans="1:58">
      <c r="A324" s="3" t="str">
        <f t="shared" si="48"/>
        <v>|PT|&gt;|3/3|シールド数|&gt;||</v>
      </c>
      <c r="B324" s="3" t="s">
        <v>0</v>
      </c>
      <c r="C324" s="3" t="s">
        <v>83</v>
      </c>
      <c r="D324" s="3" t="s">
        <v>18</v>
      </c>
      <c r="E324" s="3" t="s">
        <v>83</v>
      </c>
      <c r="F324" s="3" t="s">
        <v>115</v>
      </c>
      <c r="G324" s="3" t="s">
        <v>83</v>
      </c>
      <c r="H324" s="3" t="str">
        <f>IF(R323=0,"",R323)</f>
        <v>3/3</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*高速警備車/Fleetwheel Cruiser</v>
      </c>
      <c r="B331" s="3" t="s">
        <v>0</v>
      </c>
      <c r="C331" s="3" t="str">
        <f>"*"&amp;R331&amp;"/"&amp;T331</f>
        <v>*高速警備車/Fleetwheel Cruiser</v>
      </c>
      <c r="Q331" s="12" t="s">
        <v>9</v>
      </c>
      <c r="R331" s="13" t="str">
        <f>INDEX(AJ:AJ,W330+1)</f>
        <v>高速警備車</v>
      </c>
      <c r="S331" s="14" t="s">
        <v>10</v>
      </c>
      <c r="T331" s="13" t="str">
        <f>INDEX(AK:AK,W330+1)</f>
        <v>Fleetwheel Cruiser</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無色</v>
      </c>
      <c r="S332" s="18" t="s">
        <v>7</v>
      </c>
      <c r="T332" s="13" t="str">
        <f>INDEX(AG:AG,W330+1)</f>
        <v>レア</v>
      </c>
      <c r="U332" s="18" t="s">
        <v>8</v>
      </c>
      <c r="V332" s="13">
        <f>INDEX(AI:AI,W330+1)</f>
        <v>15</v>
      </c>
      <c r="W332" s="19"/>
      <c r="X332" s="13" t="str">
        <f>INDEX(AQ:AQ,W330+1)</f>
        <v>速攻</v>
      </c>
      <c r="Y332" s="31"/>
      <c r="Z332" s="31"/>
      <c r="AA332" s="32"/>
      <c r="AC332" s="14"/>
      <c r="AD332" s="14"/>
      <c r="BF332" s="12" t="s">
        <v>0</v>
      </c>
    </row>
    <row r="333" spans="1:58">
      <c r="A333" s="3" t="str">
        <f t="shared" si="59"/>
        <v>|色|無色|レアリティ|レア|マナコスト|15|</v>
      </c>
      <c r="B333" s="3" t="s">
        <v>0</v>
      </c>
      <c r="C333" s="3" t="s">
        <v>83</v>
      </c>
      <c r="D333" s="7" t="s">
        <v>6</v>
      </c>
      <c r="E333" s="3" t="s">
        <v>83</v>
      </c>
      <c r="F333" s="3" t="str">
        <f>IF(R332=0,"",R332)</f>
        <v>無色</v>
      </c>
      <c r="G333" s="3" t="s">
        <v>83</v>
      </c>
      <c r="H333" s="7" t="s">
        <v>92</v>
      </c>
      <c r="I333" s="3" t="s">
        <v>83</v>
      </c>
      <c r="J333" s="3" t="str">
        <f>IF(T332=0,"",T332)</f>
        <v>レア</v>
      </c>
      <c r="K333" s="3" t="s">
        <v>83</v>
      </c>
      <c r="L333" s="7" t="s">
        <v>93</v>
      </c>
      <c r="M333" s="3" t="s">
        <v>83</v>
      </c>
      <c r="N333" s="3">
        <f>IF(V332=0,"",V332)</f>
        <v>15</v>
      </c>
      <c r="O333" s="3" t="s">
        <v>83</v>
      </c>
      <c r="Q333" s="12" t="s">
        <v>11</v>
      </c>
      <c r="R333" s="13" t="str">
        <f>INDEX(AL:AL,W330+1)</f>
        <v>クリーチャー</v>
      </c>
      <c r="S333" s="18" t="s">
        <v>94</v>
      </c>
      <c r="T333" s="13" t="str">
        <f>INDEX(AN:AN,W330+1)</f>
        <v>機体</v>
      </c>
      <c r="U333" s="13">
        <f>INDEX(AO:AO,W330+1)</f>
        <v>0</v>
      </c>
      <c r="V333" s="13">
        <f>INDEX(AP:AP,W330+1)</f>
        <v>0</v>
      </c>
      <c r="W333" s="19"/>
      <c r="X333" s="13" t="str">
        <f>INDEX(AZ:AZ,W330+1)</f>
        <v>速攻</v>
      </c>
      <c r="Y333" s="13" t="str">
        <f>INDEX(BA:BA,W330+1)</f>
        <v/>
      </c>
      <c r="Z333" s="13" t="str">
        <f>INDEX(BB:BB,W330+1)</f>
        <v/>
      </c>
      <c r="AA333" s="13">
        <f>INDEX(BC:BC,W330+1)</f>
        <v>0</v>
      </c>
      <c r="AC333" s="31"/>
      <c r="AD333" s="31"/>
      <c r="BF333" s="12" t="s">
        <v>0</v>
      </c>
    </row>
    <row r="334" spans="1:58">
      <c r="A334" s="3" t="str">
        <f t="shared" si="59"/>
        <v>|種別|クリーチャー|サブタイプ|機体|||</v>
      </c>
      <c r="B334" s="3" t="s">
        <v>0</v>
      </c>
      <c r="C334" s="3" t="s">
        <v>83</v>
      </c>
      <c r="D334" s="7" t="s">
        <v>11</v>
      </c>
      <c r="E334" s="3" t="s">
        <v>83</v>
      </c>
      <c r="F334" s="3" t="str">
        <f>IF(R333=0,"",R333)</f>
        <v>クリーチャー</v>
      </c>
      <c r="G334" s="3" t="s">
        <v>83</v>
      </c>
      <c r="H334" s="7" t="s">
        <v>104</v>
      </c>
      <c r="I334" s="3" t="s">
        <v>83</v>
      </c>
      <c r="J334" s="3" t="str">
        <f>IF(T333=0,"",T333)</f>
        <v>機体</v>
      </c>
      <c r="K334" s="3" t="s">
        <v>83</v>
      </c>
      <c r="L334" s="3" t="str">
        <f>IF(U333=0,"",U333)</f>
        <v/>
      </c>
      <c r="M334" s="3" t="s">
        <v>83</v>
      </c>
      <c r="N334" s="3" t="str">
        <f>IF(V333=0,"",V333)</f>
        <v/>
      </c>
      <c r="O334" s="3" t="s">
        <v>83</v>
      </c>
      <c r="Q334" s="12" t="s">
        <v>105</v>
      </c>
      <c r="R334" s="13" t="str">
        <f>INDEX(BD:BD,W330+1)</f>
        <v>速攻&amp;br;搭乗2</v>
      </c>
      <c r="S334" s="14"/>
      <c r="T334" s="14"/>
      <c r="U334" s="14"/>
      <c r="V334" s="15"/>
      <c r="W334" s="19"/>
      <c r="X334" s="11"/>
      <c r="Y334" s="11"/>
      <c r="Z334" s="11"/>
      <c r="AA334" s="33"/>
      <c r="AC334" s="31"/>
      <c r="AD334" s="31"/>
      <c r="BF334" s="12" t="s">
        <v>0</v>
      </c>
    </row>
    <row r="335" spans="1:58">
      <c r="A335" s="3" t="str">
        <f t="shared" si="59"/>
        <v>|テキスト|&gt;|&gt;|&gt;|&gt;|速攻&amp;br;搭乗2|</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速攻&amp;br;搭乗2</v>
      </c>
      <c r="O335" s="3" t="s">
        <v>83</v>
      </c>
      <c r="Q335" s="17" t="s">
        <v>27</v>
      </c>
      <c r="R335" s="13" t="str">
        <f>INDEX(BE:BE,W330+1)</f>
        <v>Crew 2.</v>
      </c>
      <c r="S335" s="14" t="s">
        <v>324</v>
      </c>
      <c r="T335" s="13" t="str">
        <f>IF(X335="","",X335&amp;IF(Y335="",""," "&amp;Y335)&amp;IF(Z335="",""," "&amp;Z335)&amp;IF(AA335="",""," "&amp;AA335))</f>
        <v>Haste  </v>
      </c>
      <c r="U335" s="14"/>
      <c r="V335" s="15"/>
      <c r="W335" s="19" t="s">
        <v>116</v>
      </c>
      <c r="X335" s="12" t="str">
        <f t="shared" ref="X335:AA335" si="61">IF(ISERROR(IF(LEN(X334)&gt;1,X334,VLOOKUP(X333,$AC:$AD,2,FALSE))),"",IF(LEN(X334)&gt;1,X334,VLOOKUP(X333,$AC:$AD,2,FALSE)))</f>
        <v>Haste</v>
      </c>
      <c r="Y335" s="12" t="str">
        <f t="shared" si="61"/>
        <v/>
      </c>
      <c r="Z335" s="12" t="str">
        <f t="shared" si="61"/>
        <v/>
      </c>
      <c r="AA335" s="12" t="str">
        <f t="shared" si="61"/>
        <v> </v>
      </c>
      <c r="AC335" s="31"/>
      <c r="AD335" s="31"/>
      <c r="BF335" s="12" t="s">
        <v>0</v>
      </c>
    </row>
    <row r="336" spans="1:58">
      <c r="A336" s="3" t="str">
        <f t="shared" si="59"/>
        <v>|英テキスト|&gt;|&gt;|&gt;|&gt;|Haste  &amp;br;Crew 2.|</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Haste  &amp;br;Crew 2.</v>
      </c>
      <c r="O336" s="3" t="s">
        <v>83</v>
      </c>
      <c r="Q336" s="12" t="s">
        <v>18</v>
      </c>
      <c r="R336" s="13" t="str">
        <f>IF(INDEX(AX:AX,W330+1)="",0,INDEX(AX:AX,W330+1)&amp;"/"&amp;INDEX(AY:AY,W330+1))</f>
        <v>6/6</v>
      </c>
      <c r="S336" s="14"/>
      <c r="T336" s="14"/>
      <c r="U336" s="14"/>
      <c r="V336" s="15"/>
      <c r="W336" s="19"/>
      <c r="X336" s="12"/>
      <c r="Y336" s="31"/>
      <c r="Z336" s="31"/>
      <c r="AA336" s="32"/>
      <c r="AC336" s="31"/>
      <c r="AD336" s="31"/>
      <c r="BF336" s="12" t="s">
        <v>0</v>
      </c>
    </row>
    <row r="337" spans="1:58">
      <c r="A337" s="3" t="str">
        <f t="shared" si="59"/>
        <v>|PT|&gt;|6/6|シールド数|&gt;||</v>
      </c>
      <c r="B337" s="3" t="s">
        <v>0</v>
      </c>
      <c r="C337" s="3" t="s">
        <v>83</v>
      </c>
      <c r="D337" s="3" t="s">
        <v>18</v>
      </c>
      <c r="E337" s="3" t="s">
        <v>83</v>
      </c>
      <c r="F337" s="3" t="s">
        <v>115</v>
      </c>
      <c r="G337" s="3" t="s">
        <v>83</v>
      </c>
      <c r="H337" s="3" t="str">
        <f>IF(R336=0,"",R336)</f>
        <v>6/6</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*多用途な逸品/Multiform Wonder</v>
      </c>
      <c r="B344" s="3" t="s">
        <v>0</v>
      </c>
      <c r="C344" s="3" t="str">
        <f>"*"&amp;R344&amp;"/"&amp;T344</f>
        <v>*多用途な逸品/Multiform Wonder</v>
      </c>
      <c r="Q344" s="12" t="s">
        <v>9</v>
      </c>
      <c r="R344" s="13" t="str">
        <f>INDEX(AJ:AJ,W343+1)</f>
        <v>多用途な逸品</v>
      </c>
      <c r="S344" s="14" t="s">
        <v>10</v>
      </c>
      <c r="T344" s="13" t="str">
        <f>INDEX(AK:AK,W343+1)</f>
        <v>Multiform Wonder</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無色</v>
      </c>
      <c r="S345" s="18" t="s">
        <v>7</v>
      </c>
      <c r="T345" s="13" t="str">
        <f>INDEX(AG:AG,W343+1)</f>
        <v>レア</v>
      </c>
      <c r="U345" s="18" t="s">
        <v>8</v>
      </c>
      <c r="V345" s="13">
        <f>INDEX(AI:AI,W343+1)</f>
        <v>12</v>
      </c>
      <c r="W345" s="19"/>
      <c r="X345" s="13" t="str">
        <f>INDEX(AQ:AQ,W343+1)</f>
        <v>このクリーチャーが戦場に出たとき、エネルギー化3を行う。</v>
      </c>
      <c r="Y345" s="31"/>
      <c r="Z345" s="31"/>
      <c r="AA345" s="32"/>
      <c r="AC345" s="14"/>
      <c r="AD345" s="14"/>
      <c r="BF345" s="12" t="s">
        <v>0</v>
      </c>
    </row>
    <row r="346" spans="1:58">
      <c r="A346" s="3" t="str">
        <f t="shared" si="59"/>
        <v>|色|無色|レアリティ|レア|マナコスト|12|</v>
      </c>
      <c r="B346" s="3" t="s">
        <v>0</v>
      </c>
      <c r="C346" s="3" t="s">
        <v>83</v>
      </c>
      <c r="D346" s="7" t="s">
        <v>6</v>
      </c>
      <c r="E346" s="3" t="s">
        <v>83</v>
      </c>
      <c r="F346" s="3" t="str">
        <f>IF(R345=0,"",R345)</f>
        <v>無色</v>
      </c>
      <c r="G346" s="3" t="s">
        <v>83</v>
      </c>
      <c r="H346" s="7" t="s">
        <v>92</v>
      </c>
      <c r="I346" s="3" t="s">
        <v>83</v>
      </c>
      <c r="J346" s="3" t="str">
        <f>IF(T345=0,"",T345)</f>
        <v>レア</v>
      </c>
      <c r="K346" s="3" t="s">
        <v>83</v>
      </c>
      <c r="L346" s="7" t="s">
        <v>93</v>
      </c>
      <c r="M346" s="3" t="s">
        <v>83</v>
      </c>
      <c r="N346" s="3">
        <f>IF(V345=0,"",V345)</f>
        <v>12</v>
      </c>
      <c r="O346" s="3" t="s">
        <v>83</v>
      </c>
      <c r="Q346" s="12" t="s">
        <v>11</v>
      </c>
      <c r="R346" s="13" t="str">
        <f>INDEX(AL:AL,W343+1)</f>
        <v>クリーチャー</v>
      </c>
      <c r="S346" s="18" t="s">
        <v>94</v>
      </c>
      <c r="T346" s="13" t="str">
        <f>INDEX(AN:AN,W343+1)</f>
        <v>構築物</v>
      </c>
      <c r="U346" s="13">
        <f>INDEX(AO:AO,W343+1)</f>
        <v>0</v>
      </c>
      <c r="V346" s="13">
        <f>INDEX(AP:AP,W343+1)</f>
        <v>0</v>
      </c>
      <c r="W346" s="19"/>
      <c r="X346" s="13" t="str">
        <f>INDEX(AZ:AZ,W343+1)</f>
        <v>この</v>
      </c>
      <c r="Y346" s="13" t="str">
        <f>INDEX(BA:BA,W343+1)</f>
        <v/>
      </c>
      <c r="Z346" s="13" t="str">
        <f>INDEX(BB:BB,W343+1)</f>
        <v/>
      </c>
      <c r="AA346" s="13">
        <f>INDEX(BC:BC,W343+1)</f>
        <v>0</v>
      </c>
      <c r="AC346" s="31"/>
      <c r="AD346" s="31"/>
      <c r="BF346" s="12" t="s">
        <v>0</v>
      </c>
    </row>
    <row r="347" spans="1:58">
      <c r="A347" s="3" t="str">
        <f t="shared" si="59"/>
        <v>|種別|クリーチャー|サブタイプ|構築物|||</v>
      </c>
      <c r="B347" s="3" t="s">
        <v>0</v>
      </c>
      <c r="C347" s="3" t="s">
        <v>83</v>
      </c>
      <c r="D347" s="7" t="s">
        <v>11</v>
      </c>
      <c r="E347" s="3" t="s">
        <v>83</v>
      </c>
      <c r="F347" s="3" t="str">
        <f>IF(R346=0,"",R346)</f>
        <v>クリーチャー</v>
      </c>
      <c r="G347" s="3" t="s">
        <v>83</v>
      </c>
      <c r="H347" s="7" t="s">
        <v>104</v>
      </c>
      <c r="I347" s="3" t="s">
        <v>83</v>
      </c>
      <c r="J347" s="3" t="str">
        <f>IF(T346=0,"",T346)</f>
        <v>構築物</v>
      </c>
      <c r="K347" s="3" t="s">
        <v>83</v>
      </c>
      <c r="L347" s="3" t="str">
        <f>IF(U346=0,"",U346)</f>
        <v/>
      </c>
      <c r="M347" s="3" t="s">
        <v>83</v>
      </c>
      <c r="N347" s="3" t="str">
        <f>IF(V346=0,"",V346)</f>
        <v/>
      </c>
      <c r="O347" s="3" t="s">
        <v>83</v>
      </c>
      <c r="Q347" s="12" t="s">
        <v>105</v>
      </c>
      <c r="R347" s="13" t="str">
        <f>INDEX(BD:BD,W343+1)</f>
        <v>このクリーチャーが戦場に出たとき、エネルギー化3を行う。&amp;br;超過1：あなたの次のターン開始時まで、このクリーチャーは飛行を得る。&amp;br;超過2：あなたの次のターン開始時まで、このクリーチャーは警戒を得る。&amp;br;超過3：あなたの次のターン開始時まで、このクリーチャーは+6/+6の修整を受ける。</v>
      </c>
      <c r="S347" s="14"/>
      <c r="T347" s="14"/>
      <c r="U347" s="14"/>
      <c r="V347" s="15"/>
      <c r="W347" s="19"/>
      <c r="X347" s="11"/>
      <c r="Y347" s="11"/>
      <c r="Z347" s="11"/>
      <c r="AA347" s="33"/>
      <c r="AC347" s="31"/>
      <c r="AD347" s="31"/>
      <c r="BF347" s="12" t="s">
        <v>0</v>
      </c>
    </row>
    <row r="348" spans="1:58">
      <c r="A348" s="3" t="str">
        <f t="shared" si="59"/>
        <v>|テキスト|&gt;|&gt;|&gt;|&gt;|このクリーチャーが戦場に出たとき、エネルギー化3を行う。&amp;br;超過1：あなたの次のターン開始時まで、このクリーチャーは飛行を得る。&amp;br;超過2：あなたの次のターン開始時まで、このクリーチャーは警戒を得る。&amp;br;超過3：あなたの次のターン開始時まで、このクリーチャーは+6/+6の修整を受ける。|</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このクリーチャーが戦場に出たとき、エネルギー化3を行う。&amp;br;超過1：あなたの次のターン開始時まで、このクリーチャーは飛行を得る。&amp;br;超過2：あなたの次のターン開始時まで、このクリーチャーは警戒を得る。&amp;br;超過3：あなたの次のターン開始時まで、このクリーチャーは+6/+6の修整を受ける。</v>
      </c>
      <c r="O348" s="3" t="s">
        <v>83</v>
      </c>
      <c r="Q348" s="17" t="s">
        <v>27</v>
      </c>
      <c r="R348" s="13" t="str">
        <f>INDEX(BE:BE,W343+1)</f>
        <v>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v>
      </c>
      <c r="S348" s="14" t="s">
        <v>324</v>
      </c>
      <c r="T348" s="13" t="str">
        <f>IF(X348="","",X348&amp;IF(Y348="",""," "&amp;Y348)&amp;IF(Z348="",""," "&amp;Z348)&amp;IF(AA348="",""," "&amp;AA348))</f>
        <v/>
      </c>
      <c r="U348" s="14"/>
      <c r="V348" s="15"/>
      <c r="W348" s="19" t="s">
        <v>116</v>
      </c>
      <c r="X348" s="12" t="str">
        <f t="shared" ref="X348:AA348" si="63">IF(ISERROR(IF(LEN(X347)&gt;1,X347,VLOOKUP(X346,$AC:$AD,2,FALSE))),"",IF(LEN(X347)&gt;1,X347,VLOOKUP(X346,$AC:$AD,2,FALSE)))</f>
        <v/>
      </c>
      <c r="Y348" s="12" t="str">
        <f t="shared" si="63"/>
        <v/>
      </c>
      <c r="Z348" s="12" t="str">
        <f t="shared" si="63"/>
        <v/>
      </c>
      <c r="AA348" s="12" t="str">
        <f t="shared" si="63"/>
        <v> </v>
      </c>
      <c r="AC348" s="31"/>
      <c r="AD348" s="31"/>
      <c r="BF348" s="12" t="s">
        <v>0</v>
      </c>
    </row>
    <row r="349" spans="1:58">
      <c r="A349" s="3" t="str">
        <f t="shared" si="59"/>
        <v>|英テキスト|&gt;|&gt;|&gt;|&gt;|When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v>
      </c>
      <c r="O349" s="3" t="s">
        <v>83</v>
      </c>
      <c r="Q349" s="12" t="s">
        <v>18</v>
      </c>
      <c r="R349" s="13" t="str">
        <f>IF(INDEX(AX:AX,W343+1)="",0,INDEX(AX:AX,W343+1)&amp;"/"&amp;INDEX(AY:AY,W343+1))</f>
        <v>6/6</v>
      </c>
      <c r="S349" s="14"/>
      <c r="T349" s="14"/>
      <c r="U349" s="14"/>
      <c r="V349" s="15"/>
      <c r="W349" s="19"/>
      <c r="X349" s="12"/>
      <c r="Y349" s="31"/>
      <c r="Z349" s="31"/>
      <c r="AA349" s="32"/>
      <c r="AC349" s="31"/>
      <c r="AD349" s="31"/>
      <c r="BF349" s="12" t="s">
        <v>0</v>
      </c>
    </row>
    <row r="350" spans="1:58">
      <c r="A350" s="3" t="str">
        <f t="shared" si="59"/>
        <v>|PT|&gt;|6/6|シールド数|&gt;||</v>
      </c>
      <c r="B350" s="3" t="s">
        <v>0</v>
      </c>
      <c r="C350" s="3" t="s">
        <v>83</v>
      </c>
      <c r="D350" s="3" t="s">
        <v>18</v>
      </c>
      <c r="E350" s="3" t="s">
        <v>83</v>
      </c>
      <c r="F350" s="3" t="s">
        <v>115</v>
      </c>
      <c r="G350" s="3" t="s">
        <v>83</v>
      </c>
      <c r="H350" s="3" t="str">
        <f>IF(R349=0,"",R349)</f>
        <v>6/6</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*屑鉄場のたかり屋/Scrapheap Scrounger</v>
      </c>
      <c r="B357" s="3" t="s">
        <v>0</v>
      </c>
      <c r="C357" s="3" t="str">
        <f>"*"&amp;R357&amp;"/"&amp;T357</f>
        <v>*屑鉄場のたかり屋/Scrapheap Scrounger</v>
      </c>
      <c r="Q357" s="12" t="s">
        <v>9</v>
      </c>
      <c r="R357" s="13" t="str">
        <f>INDEX(AJ:AJ,W356+1)</f>
        <v>屑鉄場のたかり屋</v>
      </c>
      <c r="S357" s="14" t="s">
        <v>10</v>
      </c>
      <c r="T357" s="13" t="str">
        <f>INDEX(AK:AK,W356+1)</f>
        <v>Scrapheap Scrounger</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無色</v>
      </c>
      <c r="S358" s="18" t="s">
        <v>7</v>
      </c>
      <c r="T358" s="13" t="str">
        <f>INDEX(AG:AG,W356+1)</f>
        <v>レア</v>
      </c>
      <c r="U358" s="18" t="s">
        <v>8</v>
      </c>
      <c r="V358" s="13">
        <f>INDEX(AI:AI,W356+1)</f>
        <v>20</v>
      </c>
      <c r="W358" s="19"/>
      <c r="X358" s="13" t="str">
        <f>INDEX(AQ:AQ,W356+1)</f>
        <v>バーサーカー</v>
      </c>
      <c r="Y358" s="31"/>
      <c r="Z358" s="31"/>
      <c r="AA358" s="32"/>
      <c r="AC358" s="14"/>
      <c r="AD358" s="14"/>
      <c r="BF358" s="12" t="s">
        <v>0</v>
      </c>
    </row>
    <row r="359" spans="1:58">
      <c r="A359" s="3" t="str">
        <f t="shared" si="59"/>
        <v>|色|無色|レアリティ|レア|マナコスト|20|</v>
      </c>
      <c r="B359" s="3" t="s">
        <v>0</v>
      </c>
      <c r="C359" s="3" t="s">
        <v>83</v>
      </c>
      <c r="D359" s="7" t="s">
        <v>6</v>
      </c>
      <c r="E359" s="3" t="s">
        <v>83</v>
      </c>
      <c r="F359" s="3" t="str">
        <f>IF(R358=0,"",R358)</f>
        <v>無色</v>
      </c>
      <c r="G359" s="3" t="s">
        <v>83</v>
      </c>
      <c r="H359" s="7" t="s">
        <v>92</v>
      </c>
      <c r="I359" s="3" t="s">
        <v>83</v>
      </c>
      <c r="J359" s="3" t="str">
        <f>IF(T358=0,"",T358)</f>
        <v>レア</v>
      </c>
      <c r="K359" s="3" t="s">
        <v>83</v>
      </c>
      <c r="L359" s="7" t="s">
        <v>93</v>
      </c>
      <c r="M359" s="3" t="s">
        <v>83</v>
      </c>
      <c r="N359" s="3">
        <f>IF(V358=0,"",V358)</f>
        <v>20</v>
      </c>
      <c r="O359" s="3" t="s">
        <v>83</v>
      </c>
      <c r="Q359" s="12" t="s">
        <v>11</v>
      </c>
      <c r="R359" s="13" t="str">
        <f>INDEX(AL:AL,W356+1)</f>
        <v>クリーチャー</v>
      </c>
      <c r="S359" s="18" t="s">
        <v>94</v>
      </c>
      <c r="T359" s="13" t="str">
        <f>INDEX(AN:AN,W356+1)</f>
        <v>構築物</v>
      </c>
      <c r="U359" s="13">
        <f>INDEX(AO:AO,W356+1)</f>
        <v>0</v>
      </c>
      <c r="V359" s="13">
        <f>INDEX(AP:AP,W356+1)</f>
        <v>0</v>
      </c>
      <c r="W359" s="19"/>
      <c r="X359" s="13" t="str">
        <f>INDEX(AZ:AZ,W356+1)</f>
        <v>バー</v>
      </c>
      <c r="Y359" s="13" t="str">
        <f>INDEX(BA:BA,W356+1)</f>
        <v/>
      </c>
      <c r="Z359" s="13" t="str">
        <f>INDEX(BB:BB,W356+1)</f>
        <v/>
      </c>
      <c r="AA359" s="13">
        <f>INDEX(BC:BC,W356+1)</f>
        <v>0</v>
      </c>
      <c r="AC359" s="31"/>
      <c r="AD359" s="31"/>
      <c r="BF359" s="12" t="s">
        <v>0</v>
      </c>
    </row>
    <row r="360" spans="1:58">
      <c r="A360" s="3" t="str">
        <f t="shared" si="59"/>
        <v>|種別|クリーチャー|サブタイプ|構築物|||</v>
      </c>
      <c r="B360" s="3" t="s">
        <v>0</v>
      </c>
      <c r="C360" s="3" t="s">
        <v>83</v>
      </c>
      <c r="D360" s="7" t="s">
        <v>11</v>
      </c>
      <c r="E360" s="3" t="s">
        <v>83</v>
      </c>
      <c r="F360" s="3" t="str">
        <f>IF(R359=0,"",R359)</f>
        <v>クリーチャー</v>
      </c>
      <c r="G360" s="3" t="s">
        <v>83</v>
      </c>
      <c r="H360" s="7" t="s">
        <v>104</v>
      </c>
      <c r="I360" s="3" t="s">
        <v>83</v>
      </c>
      <c r="J360" s="3" t="str">
        <f>IF(T359=0,"",T359)</f>
        <v>構築物</v>
      </c>
      <c r="K360" s="3" t="s">
        <v>83</v>
      </c>
      <c r="L360" s="3" t="str">
        <f>IF(U359=0,"",U359)</f>
        <v/>
      </c>
      <c r="M360" s="3" t="s">
        <v>83</v>
      </c>
      <c r="N360" s="3" t="str">
        <f>IF(V359=0,"",V359)</f>
        <v/>
      </c>
      <c r="O360" s="3" t="s">
        <v>83</v>
      </c>
      <c r="Q360" s="12" t="s">
        <v>105</v>
      </c>
      <c r="R360" s="13" t="str">
        <f>INDEX(BD:BD,W356+1)</f>
        <v>バーサーカー&amp;br;あなたがコントロールするクリーチャーが死亡したとき、このゲームでこのクリーチャーが破壊されていた場合、このクリーチャーを戦場に戻す。</v>
      </c>
      <c r="S360" s="14"/>
      <c r="T360" s="14"/>
      <c r="U360" s="14"/>
      <c r="V360" s="15"/>
      <c r="W360" s="19"/>
      <c r="X360" s="11"/>
      <c r="Y360" s="11"/>
      <c r="Z360" s="11"/>
      <c r="AA360" s="33"/>
      <c r="AC360" s="31"/>
      <c r="AD360" s="31"/>
      <c r="BF360" s="12" t="s">
        <v>0</v>
      </c>
    </row>
    <row r="361" spans="1:58">
      <c r="A361" s="3" t="str">
        <f t="shared" si="59"/>
        <v>|テキスト|&gt;|&gt;|&gt;|&gt;|バーサーカー&amp;br;あなたがコントロールするクリーチャーが死亡したとき、このゲームでこのクリーチャーが破壊されていた場合、このクリーチャーを戦場に戻す。|</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バーサーカー&amp;br;あなたがコントロールするクリーチャーが死亡したとき、このゲームでこのクリーチャーが破壊されていた場合、このクリーチャーを戦場に戻す。</v>
      </c>
      <c r="O361" s="3" t="s">
        <v>83</v>
      </c>
      <c r="Q361" s="17" t="s">
        <v>27</v>
      </c>
      <c r="R361" s="13" t="str">
        <f>INDEX(BE:BE,W356+1)</f>
        <v>When another creature you control dies, if this creature was Destroyed this game, this creature is Returned to the battlefield.</v>
      </c>
      <c r="S361" s="14" t="s">
        <v>324</v>
      </c>
      <c r="T361" s="13" t="str">
        <f>IF(X361="","",X361&amp;IF(Y361="",""," "&amp;Y361)&amp;IF(Z361="",""," "&amp;Z361)&amp;IF(AA361="",""," "&amp;AA361))</f>
        <v>Berserker  </v>
      </c>
      <c r="U361" s="14"/>
      <c r="V361" s="15"/>
      <c r="W361" s="19" t="s">
        <v>116</v>
      </c>
      <c r="X361" s="12" t="str">
        <f t="shared" ref="X361:AA361" si="65">IF(ISERROR(IF(LEN(X360)&gt;1,X360,VLOOKUP(X359,$AC:$AD,2,FALSE))),"",IF(LEN(X360)&gt;1,X360,VLOOKUP(X359,$AC:$AD,2,FALSE)))</f>
        <v>Berserker</v>
      </c>
      <c r="Y361" s="12" t="str">
        <f t="shared" si="65"/>
        <v/>
      </c>
      <c r="Z361" s="12" t="str">
        <f t="shared" si="65"/>
        <v/>
      </c>
      <c r="AA361" s="12" t="str">
        <f t="shared" si="65"/>
        <v> </v>
      </c>
      <c r="AC361" s="31"/>
      <c r="AD361" s="31"/>
      <c r="BF361" s="12" t="s">
        <v>0</v>
      </c>
    </row>
    <row r="362" spans="1:58">
      <c r="A362" s="3" t="str">
        <f t="shared" si="59"/>
        <v>|英テキスト|&gt;|&gt;|&gt;|&gt;|Berserker  &amp;br;When another creature you control dies, if this creature was Destroyed this game, this creature is Returned to the battlefield.|</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Berserker  &amp;br;When another creature you control dies, if this creature was Destroyed this game, this creature is Returned to the battlefield.</v>
      </c>
      <c r="O362" s="3" t="s">
        <v>83</v>
      </c>
      <c r="Q362" s="12" t="s">
        <v>18</v>
      </c>
      <c r="R362" s="13" t="str">
        <f>IF(INDEX(AX:AX,W356+1)="",0,INDEX(AX:AX,W356+1)&amp;"/"&amp;INDEX(AY:AY,W356+1))</f>
        <v>6/5</v>
      </c>
      <c r="S362" s="14"/>
      <c r="T362" s="14"/>
      <c r="U362" s="14"/>
      <c r="V362" s="15"/>
      <c r="W362" s="19"/>
      <c r="X362" s="12"/>
      <c r="Y362" s="31"/>
      <c r="Z362" s="31"/>
      <c r="AA362" s="32"/>
      <c r="AC362" s="31"/>
      <c r="AD362" s="31"/>
      <c r="BF362" s="12" t="s">
        <v>0</v>
      </c>
    </row>
    <row r="363" spans="1:58">
      <c r="A363" s="3" t="str">
        <f t="shared" si="59"/>
        <v>|PT|&gt;|6/5|シールド数|&gt;||</v>
      </c>
      <c r="B363" s="3" t="s">
        <v>0</v>
      </c>
      <c r="C363" s="3" t="s">
        <v>83</v>
      </c>
      <c r="D363" s="3" t="s">
        <v>18</v>
      </c>
      <c r="E363" s="3" t="s">
        <v>83</v>
      </c>
      <c r="F363" s="3" t="s">
        <v>115</v>
      </c>
      <c r="G363" s="3" t="s">
        <v>83</v>
      </c>
      <c r="H363" s="3" t="str">
        <f>IF(R362=0,"",R362)</f>
        <v>6/5</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*密輸人の回転翼機/Smuggler's Copter</v>
      </c>
      <c r="B370" s="3" t="s">
        <v>0</v>
      </c>
      <c r="C370" s="3" t="str">
        <f>"*"&amp;R370&amp;"/"&amp;T370</f>
        <v>*密輸人の回転翼機/Smuggler's Copter</v>
      </c>
      <c r="Q370" s="12" t="s">
        <v>9</v>
      </c>
      <c r="R370" s="13" t="str">
        <f>INDEX(AJ:AJ,W369+1)</f>
        <v>密輸人の回転翼機</v>
      </c>
      <c r="S370" s="14" t="s">
        <v>10</v>
      </c>
      <c r="T370" s="13" t="str">
        <f>INDEX(AK:AK,W369+1)</f>
        <v>Smuggler's Copter</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無色</v>
      </c>
      <c r="S371" s="18" t="s">
        <v>7</v>
      </c>
      <c r="T371" s="13" t="str">
        <f>INDEX(AG:AG,W369+1)</f>
        <v>レア</v>
      </c>
      <c r="U371" s="18" t="s">
        <v>8</v>
      </c>
      <c r="V371" s="13">
        <f>INDEX(AI:AI,W369+1)</f>
        <v>14</v>
      </c>
      <c r="W371" s="19"/>
      <c r="X371" s="13" t="str">
        <f>INDEX(AQ:AQ,W369+1)</f>
        <v>飛行</v>
      </c>
      <c r="Y371" s="31"/>
      <c r="Z371" s="31"/>
      <c r="AA371" s="32"/>
      <c r="AC371" s="14"/>
      <c r="AD371" s="14"/>
      <c r="BF371" s="12" t="s">
        <v>0</v>
      </c>
    </row>
    <row r="372" spans="1:58">
      <c r="A372" s="3" t="str">
        <f t="shared" si="59"/>
        <v>|色|無色|レアリティ|レア|マナコスト|14|</v>
      </c>
      <c r="B372" s="3" t="s">
        <v>0</v>
      </c>
      <c r="C372" s="3" t="s">
        <v>83</v>
      </c>
      <c r="D372" s="7" t="s">
        <v>6</v>
      </c>
      <c r="E372" s="3" t="s">
        <v>83</v>
      </c>
      <c r="F372" s="3" t="str">
        <f>IF(R371=0,"",R371)</f>
        <v>無色</v>
      </c>
      <c r="G372" s="3" t="s">
        <v>83</v>
      </c>
      <c r="H372" s="7" t="s">
        <v>92</v>
      </c>
      <c r="I372" s="3" t="s">
        <v>83</v>
      </c>
      <c r="J372" s="3" t="str">
        <f>IF(T371=0,"",T371)</f>
        <v>レア</v>
      </c>
      <c r="K372" s="3" t="s">
        <v>83</v>
      </c>
      <c r="L372" s="7" t="s">
        <v>93</v>
      </c>
      <c r="M372" s="3" t="s">
        <v>83</v>
      </c>
      <c r="N372" s="3">
        <f>IF(V371=0,"",V371)</f>
        <v>14</v>
      </c>
      <c r="O372" s="3" t="s">
        <v>83</v>
      </c>
      <c r="Q372" s="12" t="s">
        <v>11</v>
      </c>
      <c r="R372" s="13" t="str">
        <f>INDEX(AL:AL,W369+1)</f>
        <v>クリーチャー</v>
      </c>
      <c r="S372" s="18" t="s">
        <v>94</v>
      </c>
      <c r="T372" s="13" t="str">
        <f>INDEX(AN:AN,W369+1)</f>
        <v>機体</v>
      </c>
      <c r="U372" s="13">
        <f>INDEX(AO:AO,W369+1)</f>
        <v>0</v>
      </c>
      <c r="V372" s="13">
        <f>INDEX(AP:AP,W369+1)</f>
        <v>0</v>
      </c>
      <c r="W372" s="19"/>
      <c r="X372" s="13" t="str">
        <f>INDEX(AZ:AZ,W369+1)</f>
        <v>飛行</v>
      </c>
      <c r="Y372" s="13" t="str">
        <f>INDEX(BA:BA,W369+1)</f>
        <v/>
      </c>
      <c r="Z372" s="13" t="str">
        <f>INDEX(BB:BB,W369+1)</f>
        <v/>
      </c>
      <c r="AA372" s="13">
        <f>INDEX(BC:BC,W369+1)</f>
        <v>0</v>
      </c>
      <c r="AC372" s="31"/>
      <c r="AD372" s="31"/>
      <c r="BF372" s="12" t="s">
        <v>0</v>
      </c>
    </row>
    <row r="373" spans="1:58">
      <c r="A373" s="3" t="str">
        <f t="shared" si="59"/>
        <v>|種別|クリーチャー|サブタイプ|機体|||</v>
      </c>
      <c r="B373" s="3" t="s">
        <v>0</v>
      </c>
      <c r="C373" s="3" t="s">
        <v>83</v>
      </c>
      <c r="D373" s="7" t="s">
        <v>11</v>
      </c>
      <c r="E373" s="3" t="s">
        <v>83</v>
      </c>
      <c r="F373" s="3" t="str">
        <f>IF(R372=0,"",R372)</f>
        <v>クリーチャー</v>
      </c>
      <c r="G373" s="3" t="s">
        <v>83</v>
      </c>
      <c r="H373" s="7" t="s">
        <v>104</v>
      </c>
      <c r="I373" s="3" t="s">
        <v>83</v>
      </c>
      <c r="J373" s="3" t="str">
        <f>IF(T372=0,"",T372)</f>
        <v>機体</v>
      </c>
      <c r="K373" s="3" t="s">
        <v>83</v>
      </c>
      <c r="L373" s="3" t="str">
        <f>IF(U372=0,"",U372)</f>
        <v/>
      </c>
      <c r="M373" s="3" t="s">
        <v>83</v>
      </c>
      <c r="N373" s="3" t="str">
        <f>IF(V372=0,"",V372)</f>
        <v/>
      </c>
      <c r="O373" s="3" t="s">
        <v>83</v>
      </c>
      <c r="Q373" s="12" t="s">
        <v>105</v>
      </c>
      <c r="R373" s="13" t="str">
        <f>INDEX(BD:BD,W369+1)</f>
        <v>飛行&amp;br;このクリーチャーが攻撃したとき、あなたはカードを1枚捨てて、1枚引く。&amp;br;搭乗3</v>
      </c>
      <c r="S373" s="14"/>
      <c r="T373" s="14"/>
      <c r="U373" s="14"/>
      <c r="V373" s="15"/>
      <c r="W373" s="19"/>
      <c r="X373" s="11"/>
      <c r="Y373" s="11"/>
      <c r="Z373" s="11"/>
      <c r="AA373" s="33"/>
      <c r="AC373" s="31"/>
      <c r="AD373" s="31"/>
      <c r="BF373" s="12" t="s">
        <v>0</v>
      </c>
    </row>
    <row r="374" spans="1:58">
      <c r="A374" s="3" t="str">
        <f t="shared" si="59"/>
        <v>|テキスト|&gt;|&gt;|&gt;|&gt;|飛行&amp;br;このクリーチャーが攻撃したとき、あなたはカードを1枚捨てて、1枚引く。&amp;br;搭乗3|</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飛行&amp;br;このクリーチャーが攻撃したとき、あなたはカードを1枚捨てて、1枚引く。&amp;br;搭乗3</v>
      </c>
      <c r="O374" s="3" t="s">
        <v>83</v>
      </c>
      <c r="Q374" s="17" t="s">
        <v>27</v>
      </c>
      <c r="R374" s="13" t="str">
        <f>INDEX(BE:BE,W369+1)</f>
        <v>When this creature attacks, you discard 1 card and draw 1 card.&amp;br;Crew 3.</v>
      </c>
      <c r="S374" s="14" t="s">
        <v>324</v>
      </c>
      <c r="T374" s="13" t="str">
        <f>IF(X374="","",X374&amp;IF(Y374="",""," "&amp;Y374)&amp;IF(Z374="",""," "&amp;Z374)&amp;IF(AA374="",""," "&amp;AA374))</f>
        <v>Flying  </v>
      </c>
      <c r="U374" s="14"/>
      <c r="V374" s="15"/>
      <c r="W374" s="19" t="s">
        <v>116</v>
      </c>
      <c r="X374" s="12" t="str">
        <f t="shared" ref="X374:AA374" si="67">IF(ISERROR(IF(LEN(X373)&gt;1,X373,VLOOKUP(X372,$AC:$AD,2,FALSE))),"",IF(LEN(X373)&gt;1,X373,VLOOKUP(X372,$AC:$AD,2,FALSE)))</f>
        <v>Flying</v>
      </c>
      <c r="Y374" s="12" t="str">
        <f t="shared" si="67"/>
        <v/>
      </c>
      <c r="Z374" s="12" t="str">
        <f t="shared" si="67"/>
        <v/>
      </c>
      <c r="AA374" s="12" t="str">
        <f t="shared" si="67"/>
        <v> </v>
      </c>
      <c r="AC374" s="31"/>
      <c r="AD374" s="31"/>
      <c r="BF374" s="12" t="s">
        <v>0</v>
      </c>
    </row>
    <row r="375" spans="1:58">
      <c r="A375" s="3" t="str">
        <f t="shared" si="59"/>
        <v>|英テキスト|&gt;|&gt;|&gt;|&gt;|Flying  &amp;br;When this creature attacks, you discard 1 card and draw 1 card.&amp;br;Crew 3.|</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Flying  &amp;br;When this creature attacks, you discard 1 card and draw 1 card.&amp;br;Crew 3.</v>
      </c>
      <c r="O375" s="3" t="s">
        <v>83</v>
      </c>
      <c r="Q375" s="12" t="s">
        <v>18</v>
      </c>
      <c r="R375" s="13" t="str">
        <f>IF(INDEX(AX:AX,W369+1)="",0,INDEX(AX:AX,W369+1)&amp;"/"&amp;INDEX(AY:AY,W369+1))</f>
        <v>6/6</v>
      </c>
      <c r="S375" s="14"/>
      <c r="T375" s="14"/>
      <c r="U375" s="14"/>
      <c r="V375" s="15"/>
      <c r="W375" s="19"/>
      <c r="X375" s="12"/>
      <c r="Y375" s="31"/>
      <c r="Z375" s="31"/>
      <c r="AA375" s="32"/>
      <c r="AC375" s="31"/>
      <c r="AD375" s="31"/>
      <c r="BF375" s="12" t="s">
        <v>0</v>
      </c>
    </row>
    <row r="376" spans="1:58">
      <c r="A376" s="3" t="str">
        <f t="shared" si="59"/>
        <v>|PT|&gt;|6/6|シールド数|&gt;||</v>
      </c>
      <c r="B376" s="3" t="s">
        <v>0</v>
      </c>
      <c r="C376" s="3" t="s">
        <v>83</v>
      </c>
      <c r="D376" s="3" t="s">
        <v>18</v>
      </c>
      <c r="E376" s="3" t="s">
        <v>83</v>
      </c>
      <c r="F376" s="3" t="s">
        <v>115</v>
      </c>
      <c r="G376" s="3" t="s">
        <v>83</v>
      </c>
      <c r="H376" s="3" t="str">
        <f>IF(R375=0,"",R375)</f>
        <v>6/6</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*霊気貯蔵器/Aetherflux Reservoir</v>
      </c>
      <c r="B383" s="3" t="s">
        <v>0</v>
      </c>
      <c r="C383" s="3" t="str">
        <f>"*"&amp;R383&amp;"/"&amp;T383</f>
        <v>*霊気貯蔵器/Aetherflux Reservoir</v>
      </c>
      <c r="Q383" s="12" t="s">
        <v>9</v>
      </c>
      <c r="R383" s="13" t="str">
        <f>INDEX(AJ:AJ,W382+1)</f>
        <v>霊気貯蔵器</v>
      </c>
      <c r="S383" s="14" t="s">
        <v>10</v>
      </c>
      <c r="T383" s="13" t="str">
        <f>INDEX(AK:AK,W382+1)</f>
        <v>Aetherflux Reservoir</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無色</v>
      </c>
      <c r="S384" s="18" t="s">
        <v>7</v>
      </c>
      <c r="T384" s="13" t="str">
        <f>INDEX(AG:AG,W382+1)</f>
        <v>レア</v>
      </c>
      <c r="U384" s="18" t="s">
        <v>8</v>
      </c>
      <c r="V384" s="13">
        <f>INDEX(AI:AI,W382+1)</f>
        <v>8</v>
      </c>
      <c r="W384" s="19"/>
      <c r="X384" s="13" t="str">
        <f>INDEX(AQ:AQ,W382+1)</f>
        <v>あなたが呪文を唱えたとき、あなたは2点のライフを得て、対戦相手は2点のダメージを受ける。</v>
      </c>
      <c r="Y384" s="31"/>
      <c r="Z384" s="31"/>
      <c r="AA384" s="32"/>
      <c r="AC384" s="14"/>
      <c r="AD384" s="14"/>
      <c r="BF384" s="12" t="s">
        <v>0</v>
      </c>
    </row>
    <row r="385" spans="1:58">
      <c r="A385" s="3" t="str">
        <f t="shared" si="59"/>
        <v>|色|無色|レアリティ|レア|マナコスト|8|</v>
      </c>
      <c r="B385" s="3" t="s">
        <v>0</v>
      </c>
      <c r="C385" s="3" t="s">
        <v>83</v>
      </c>
      <c r="D385" s="7" t="s">
        <v>6</v>
      </c>
      <c r="E385" s="3" t="s">
        <v>83</v>
      </c>
      <c r="F385" s="3" t="str">
        <f>IF(R384=0,"",R384)</f>
        <v>無色</v>
      </c>
      <c r="G385" s="3" t="s">
        <v>83</v>
      </c>
      <c r="H385" s="7" t="s">
        <v>92</v>
      </c>
      <c r="I385" s="3" t="s">
        <v>83</v>
      </c>
      <c r="J385" s="3" t="str">
        <f>IF(T384=0,"",T384)</f>
        <v>レア</v>
      </c>
      <c r="K385" s="3" t="s">
        <v>83</v>
      </c>
      <c r="L385" s="7" t="s">
        <v>93</v>
      </c>
      <c r="M385" s="3" t="s">
        <v>83</v>
      </c>
      <c r="N385" s="3">
        <f>IF(V384=0,"",V384)</f>
        <v>8</v>
      </c>
      <c r="O385" s="3" t="s">
        <v>83</v>
      </c>
      <c r="Q385" s="12" t="s">
        <v>11</v>
      </c>
      <c r="R385" s="13" t="str">
        <f>INDEX(AL:AL,W382+1)</f>
        <v>サポート</v>
      </c>
      <c r="S385" s="18" t="s">
        <v>94</v>
      </c>
      <c r="T385" s="13">
        <f>INDEX(AN:AN,W382+1)</f>
        <v>0</v>
      </c>
      <c r="U385" s="13">
        <f>INDEX(AO:AO,W382+1)</f>
        <v>0</v>
      </c>
      <c r="V385" s="13">
        <f>INDEX(AP:AP,W382+1)</f>
        <v>0</v>
      </c>
      <c r="W385" s="19"/>
      <c r="X385" s="13" t="str">
        <f>INDEX(AZ:AZ,W382+1)</f>
        <v>あな</v>
      </c>
      <c r="Y385" s="13" t="str">
        <f>INDEX(BA:BA,W382+1)</f>
        <v/>
      </c>
      <c r="Z385" s="13" t="str">
        <f>INDEX(BB:BB,W382+1)</f>
        <v/>
      </c>
      <c r="AA385" s="13">
        <f>INDEX(BC:BC,W382+1)</f>
        <v>0</v>
      </c>
      <c r="AC385" s="31"/>
      <c r="AD385" s="31"/>
      <c r="BF385" s="12" t="s">
        <v>0</v>
      </c>
    </row>
    <row r="386" spans="1:58">
      <c r="A386" s="3" t="str">
        <f t="shared" si="59"/>
        <v>|種別|サポート|サブタイプ||||</v>
      </c>
      <c r="B386" s="3" t="s">
        <v>0</v>
      </c>
      <c r="C386" s="3" t="s">
        <v>83</v>
      </c>
      <c r="D386" s="7" t="s">
        <v>11</v>
      </c>
      <c r="E386" s="3" t="s">
        <v>83</v>
      </c>
      <c r="F386" s="3" t="str">
        <f>IF(R385=0,"",R385)</f>
        <v>サポート</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あなたが呪文を唱えたとき、あなたは2点のライフを得て、対戦相手は2点のダメージを受ける。</v>
      </c>
      <c r="S386" s="14"/>
      <c r="T386" s="14"/>
      <c r="U386" s="14"/>
      <c r="V386" s="15"/>
      <c r="W386" s="19"/>
      <c r="X386" s="11"/>
      <c r="Y386" s="11"/>
      <c r="Z386" s="11"/>
      <c r="AA386" s="33"/>
      <c r="AC386" s="31"/>
      <c r="AD386" s="31"/>
      <c r="BF386" s="12" t="s">
        <v>0</v>
      </c>
    </row>
    <row r="387" spans="1:58">
      <c r="A387" s="3" t="str">
        <f t="shared" si="59"/>
        <v>|テキスト|&gt;|&gt;|&gt;|&gt;|あなたが呪文を唱えたとき、あなたは2点のライフを得て、対戦相手は2点のダメージを受ける。|</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あなたが呪文を唱えたとき、あなたは2点のライフを得て、対戦相手は2点のダメージを受ける。</v>
      </c>
      <c r="O387" s="3" t="s">
        <v>83</v>
      </c>
      <c r="Q387" s="17" t="s">
        <v>27</v>
      </c>
      <c r="R387" s="13" t="str">
        <f>INDEX(BE:BE,W382+1)</f>
        <v>When you cast a spell, you gain 2 life and your opponent takes 2 damage.</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|英テキスト|&gt;|&gt;|&gt;|&gt;|When you cast a spell, you gain 2 life and your opponent takes 2 damage.|</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When you cast a spell, you gain 2 life and your opponent takes 2 damage.</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|PT|&gt;||シールド数|&gt;|3|</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f>IF(R389=0,"",R389)</f>
        <v>3</v>
      </c>
      <c r="O389" s="3" t="s">
        <v>83</v>
      </c>
      <c r="Q389" s="20" t="s">
        <v>19</v>
      </c>
      <c r="R389" s="13">
        <f>INDEX(AW:AW,W382+1)</f>
        <v>3</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*行き詰まりの罠/Deadlock Trap</v>
      </c>
      <c r="B396" s="3" t="s">
        <v>0</v>
      </c>
      <c r="C396" s="3" t="str">
        <f>"*"&amp;R396&amp;"/"&amp;T396</f>
        <v>*行き詰まりの罠/Deadlock Trap</v>
      </c>
      <c r="Q396" s="12" t="s">
        <v>9</v>
      </c>
      <c r="R396" s="13" t="str">
        <f>INDEX(AJ:AJ,W395+1)</f>
        <v>行き詰まりの罠</v>
      </c>
      <c r="S396" s="14" t="s">
        <v>10</v>
      </c>
      <c r="T396" s="13" t="str">
        <f>INDEX(AK:AK,W395+1)</f>
        <v>Deadlock Trap</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無色</v>
      </c>
      <c r="S397" s="18" t="s">
        <v>7</v>
      </c>
      <c r="T397" s="13" t="str">
        <f>INDEX(AG:AG,W395+1)</f>
        <v>レア</v>
      </c>
      <c r="U397" s="18" t="s">
        <v>8</v>
      </c>
      <c r="V397" s="13">
        <f>INDEX(AI:AI,W395+1)</f>
        <v>3</v>
      </c>
      <c r="W397" s="19"/>
      <c r="X397" s="13" t="str">
        <f>INDEX(AQ:AQ,W395+1)</f>
        <v>このサポートがボードに出たとき、エネルギー化2を行う。</v>
      </c>
      <c r="Y397" s="31"/>
      <c r="Z397" s="31"/>
      <c r="AA397" s="32"/>
      <c r="AC397" s="14"/>
      <c r="AD397" s="14"/>
      <c r="BF397" s="12" t="s">
        <v>0</v>
      </c>
    </row>
    <row r="398" spans="1:58">
      <c r="A398" s="3" t="str">
        <f t="shared" si="70"/>
        <v>|色|無色|レアリティ|レア|マナコスト|3|</v>
      </c>
      <c r="B398" s="3" t="s">
        <v>0</v>
      </c>
      <c r="C398" s="3" t="s">
        <v>83</v>
      </c>
      <c r="D398" s="7" t="s">
        <v>6</v>
      </c>
      <c r="E398" s="3" t="s">
        <v>83</v>
      </c>
      <c r="F398" s="3" t="str">
        <f>IF(R397=0,"",R397)</f>
        <v>無色</v>
      </c>
      <c r="G398" s="3" t="s">
        <v>83</v>
      </c>
      <c r="H398" s="7" t="s">
        <v>92</v>
      </c>
      <c r="I398" s="3" t="s">
        <v>83</v>
      </c>
      <c r="J398" s="3" t="str">
        <f>IF(T397=0,"",T397)</f>
        <v>レア</v>
      </c>
      <c r="K398" s="3" t="s">
        <v>83</v>
      </c>
      <c r="L398" s="7" t="s">
        <v>93</v>
      </c>
      <c r="M398" s="3" t="s">
        <v>83</v>
      </c>
      <c r="N398" s="3">
        <f>IF(V397=0,"",V397)</f>
        <v>3</v>
      </c>
      <c r="O398" s="3" t="s">
        <v>83</v>
      </c>
      <c r="Q398" s="12" t="s">
        <v>11</v>
      </c>
      <c r="R398" s="13" t="str">
        <f>INDEX(AL:AL,W395+1)</f>
        <v>サポート</v>
      </c>
      <c r="S398" s="18" t="s">
        <v>94</v>
      </c>
      <c r="T398" s="13">
        <f>INDEX(AN:AN,W395+1)</f>
        <v>0</v>
      </c>
      <c r="U398" s="13">
        <f>INDEX(AO:AO,W395+1)</f>
        <v>0</v>
      </c>
      <c r="V398" s="13">
        <f>INDEX(AP:AP,W395+1)</f>
        <v>0</v>
      </c>
      <c r="W398" s="19"/>
      <c r="X398" s="13" t="str">
        <f>INDEX(AZ:AZ,W395+1)</f>
        <v>この</v>
      </c>
      <c r="Y398" s="13" t="str">
        <f>INDEX(BA:BA,W395+1)</f>
        <v/>
      </c>
      <c r="Z398" s="13" t="str">
        <f>INDEX(BB:BB,W395+1)</f>
        <v/>
      </c>
      <c r="AA398" s="13">
        <f>INDEX(BC:BC,W395+1)</f>
        <v>0</v>
      </c>
      <c r="AC398" s="31"/>
      <c r="AD398" s="31"/>
      <c r="BF398" s="12" t="s">
        <v>0</v>
      </c>
    </row>
    <row r="399" spans="1:58">
      <c r="A399" s="3" t="str">
        <f t="shared" si="70"/>
        <v>|種別|サポート|サブタイプ||||</v>
      </c>
      <c r="B399" s="3" t="s">
        <v>0</v>
      </c>
      <c r="C399" s="3" t="s">
        <v>83</v>
      </c>
      <c r="D399" s="7" t="s">
        <v>11</v>
      </c>
      <c r="E399" s="3" t="s">
        <v>83</v>
      </c>
      <c r="F399" s="3" t="str">
        <f>IF(R398=0,"",R398)</f>
        <v>サポート</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このサポートがボードに出たとき、エネルギー化2を行う。&amp;br;超過1：あなたの次のターン開始時にまで、対戦相手がコントロールする最初のクリーチャーを無効化する。</v>
      </c>
      <c r="S399" s="14"/>
      <c r="T399" s="14"/>
      <c r="U399" s="14"/>
      <c r="V399" s="15"/>
      <c r="W399" s="19"/>
      <c r="X399" s="11"/>
      <c r="Y399" s="11"/>
      <c r="Z399" s="11"/>
      <c r="AA399" s="33"/>
      <c r="AC399" s="31"/>
      <c r="AD399" s="31"/>
      <c r="BF399" s="12" t="s">
        <v>0</v>
      </c>
    </row>
    <row r="400" spans="1:58">
      <c r="A400" s="3" t="str">
        <f t="shared" si="70"/>
        <v>|テキスト|&gt;|&gt;|&gt;|&gt;|このサポートがボードに出たとき、エネルギー化2を行う。&amp;br;超過1：あなたの次のターン開始時にまで、対戦相手がコントロールする最初のクリーチャーを無効化する。|</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このサポートがボードに出たとき、エネルギー化2を行う。&amp;br;超過1：あなたの次のターン開始時にまで、対戦相手がコントロールする最初のクリーチャーを無効化する。</v>
      </c>
      <c r="O400" s="3" t="s">
        <v>83</v>
      </c>
      <c r="Q400" s="17" t="s">
        <v>27</v>
      </c>
      <c r="R400" s="13" t="str">
        <f>INDEX(BE:BE,W395+1)</f>
        <v>When this Support enters the board, Energize 2.&amp;br;Overload 1: The first creature your opponent controls is Disabled until the beginning of your next turn.</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|英テキスト|&gt;|&gt;|&gt;|&gt;|When this Support enters the board, Energize 2.&amp;br;Overload 1: The first creature your opponent controls is Disabled until the beginning of your next turn.|</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When this Support enters the board, Energize 2.&amp;br;Overload 1: The first creature your opponent controls is Disabled until the beginning of your next turn.</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|PT|&gt;||シールド数|&gt;|3|</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f>IF(R402=0,"",R402)</f>
        <v>3</v>
      </c>
      <c r="O402" s="3" t="s">
        <v>83</v>
      </c>
      <c r="Q402" s="20" t="s">
        <v>19</v>
      </c>
      <c r="R402" s="13">
        <f>INDEX(AW:AW,W395+1)</f>
        <v>3</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*パンハモニコン/Panharmonicon</v>
      </c>
      <c r="B409" s="3" t="s">
        <v>0</v>
      </c>
      <c r="C409" s="3" t="str">
        <f>"*"&amp;R409&amp;"/"&amp;T409</f>
        <v>*パンハモニコン/Panharmonicon</v>
      </c>
      <c r="Q409" s="12" t="s">
        <v>9</v>
      </c>
      <c r="R409" s="13" t="str">
        <f>INDEX(AJ:AJ,W408+1)</f>
        <v>パンハモニコン</v>
      </c>
      <c r="S409" s="14" t="s">
        <v>10</v>
      </c>
      <c r="T409" s="13" t="str">
        <f>INDEX(AK:AK,W408+1)</f>
        <v>Panharmonicon</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無色</v>
      </c>
      <c r="S410" s="18" t="s">
        <v>7</v>
      </c>
      <c r="T410" s="13" t="str">
        <f>INDEX(AG:AG,W408+1)</f>
        <v>レア</v>
      </c>
      <c r="U410" s="18" t="s">
        <v>8</v>
      </c>
      <c r="V410" s="13">
        <f>INDEX(AI:AI,W408+1)</f>
        <v>13</v>
      </c>
      <c r="W410" s="19"/>
      <c r="X410" s="13" t="str">
        <f>INDEX(AQ:AQ,W408+1)</f>
        <v>あなたがカードを唱えたとき、あなたのライブラリーから同じタイプを持つ次のカードを取ってくる。このサポートは1シールドを失う。この効果で他のパンハモニコンを取ってくることはできない。</v>
      </c>
      <c r="Y410" s="31"/>
      <c r="Z410" s="31"/>
      <c r="AA410" s="32"/>
      <c r="AC410" s="14"/>
      <c r="AD410" s="14"/>
      <c r="BF410" s="12" t="s">
        <v>0</v>
      </c>
    </row>
    <row r="411" spans="1:58">
      <c r="A411" s="3" t="str">
        <f t="shared" si="70"/>
        <v>|色|無色|レアリティ|レア|マナコスト|13|</v>
      </c>
      <c r="B411" s="3" t="s">
        <v>0</v>
      </c>
      <c r="C411" s="3" t="s">
        <v>83</v>
      </c>
      <c r="D411" s="7" t="s">
        <v>6</v>
      </c>
      <c r="E411" s="3" t="s">
        <v>83</v>
      </c>
      <c r="F411" s="3" t="str">
        <f>IF(R410=0,"",R410)</f>
        <v>無色</v>
      </c>
      <c r="G411" s="3" t="s">
        <v>83</v>
      </c>
      <c r="H411" s="7" t="s">
        <v>92</v>
      </c>
      <c r="I411" s="3" t="s">
        <v>83</v>
      </c>
      <c r="J411" s="3" t="str">
        <f>IF(T410=0,"",T410)</f>
        <v>レア</v>
      </c>
      <c r="K411" s="3" t="s">
        <v>83</v>
      </c>
      <c r="L411" s="7" t="s">
        <v>93</v>
      </c>
      <c r="M411" s="3" t="s">
        <v>83</v>
      </c>
      <c r="N411" s="3">
        <f>IF(V410=0,"",V410)</f>
        <v>13</v>
      </c>
      <c r="O411" s="3" t="s">
        <v>83</v>
      </c>
      <c r="Q411" s="12" t="s">
        <v>11</v>
      </c>
      <c r="R411" s="13" t="str">
        <f>INDEX(AL:AL,W408+1)</f>
        <v>サポート</v>
      </c>
      <c r="S411" s="18" t="s">
        <v>94</v>
      </c>
      <c r="T411" s="13">
        <f>INDEX(AN:AN,W408+1)</f>
        <v>0</v>
      </c>
      <c r="U411" s="13">
        <f>INDEX(AO:AO,W408+1)</f>
        <v>0</v>
      </c>
      <c r="V411" s="13">
        <f>INDEX(AP:AP,W408+1)</f>
        <v>0</v>
      </c>
      <c r="W411" s="19"/>
      <c r="X411" s="13" t="str">
        <f>INDEX(AZ:AZ,W408+1)</f>
        <v>あな</v>
      </c>
      <c r="Y411" s="13" t="str">
        <f>INDEX(BA:BA,W408+1)</f>
        <v/>
      </c>
      <c r="Z411" s="13" t="str">
        <f>INDEX(BB:BB,W408+1)</f>
        <v/>
      </c>
      <c r="AA411" s="13">
        <f>INDEX(BC:BC,W408+1)</f>
        <v>0</v>
      </c>
      <c r="AC411" s="31"/>
      <c r="AD411" s="31"/>
      <c r="BF411" s="12" t="s">
        <v>0</v>
      </c>
    </row>
    <row r="412" spans="1:58">
      <c r="A412" s="3" t="str">
        <f t="shared" si="70"/>
        <v>|種別|サポート|サブタイプ||||</v>
      </c>
      <c r="B412" s="3" t="s">
        <v>0</v>
      </c>
      <c r="C412" s="3" t="s">
        <v>83</v>
      </c>
      <c r="D412" s="7" t="s">
        <v>11</v>
      </c>
      <c r="E412" s="3" t="s">
        <v>83</v>
      </c>
      <c r="F412" s="3" t="str">
        <f>IF(R411=0,"",R411)</f>
        <v>サポート</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あなたがカードを唱えたとき、あなたのライブラリーから同じタイプを持つ次のカードを取ってくる。このサポートは1シールドを失う。この効果で他のパンハモニコンを取ってくることはできない。</v>
      </c>
      <c r="S412" s="14"/>
      <c r="T412" s="14"/>
      <c r="U412" s="14"/>
      <c r="V412" s="15"/>
      <c r="W412" s="19"/>
      <c r="X412" s="11"/>
      <c r="Y412" s="11"/>
      <c r="Z412" s="11"/>
      <c r="AA412" s="33"/>
      <c r="AC412" s="31"/>
      <c r="AD412" s="31"/>
      <c r="BF412" s="12" t="s">
        <v>0</v>
      </c>
    </row>
    <row r="413" spans="1:58">
      <c r="A413" s="3" t="str">
        <f t="shared" si="70"/>
        <v>|テキスト|&gt;|&gt;|&gt;|&gt;|あなたがカードを唱えたとき、あなたのライブラリーから同じタイプを持つ次のカードを取ってくる。このサポートは1シールドを失う。この効果で他のパンハモニコンを取ってくることはできない。|</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あなたがカードを唱えたとき、あなたのライブラリーから同じタイプを持つ次のカードを取ってくる。このサポートは1シールドを失う。この効果で他のパンハモニコンを取ってくることはできない。</v>
      </c>
      <c r="O413" s="3" t="s">
        <v>83</v>
      </c>
      <c r="Q413" s="17" t="s">
        <v>27</v>
      </c>
      <c r="R413" s="13" t="str">
        <f>INDEX(BE:BE,W408+1)</f>
        <v>When you cast a card, Fetch the next card of the same type from your library and this support loses 1 shield.</v>
      </c>
      <c r="S413" s="14" t="s">
        <v>324</v>
      </c>
      <c r="T413" s="13" t="str">
        <f>IF(X413="","",X413&amp;IF(Y413="",""," "&amp;Y413)&amp;IF(Z413="",""," "&amp;Z413)&amp;IF(AA413="",""," "&amp;AA413))</f>
        <v/>
      </c>
      <c r="U413" s="14"/>
      <c r="V413" s="15"/>
      <c r="W413" s="19" t="s">
        <v>116</v>
      </c>
      <c r="X413" s="12" t="str">
        <f t="shared" ref="X413:AA413" si="74">IF(ISERROR(IF(LEN(X412)&gt;1,X412,VLOOKUP(X411,$AC:$AD,2,FALSE))),"",IF(LEN(X412)&gt;1,X412,VLOOKUP(X411,$AC:$AD,2,FALSE)))</f>
        <v/>
      </c>
      <c r="Y413" s="12" t="str">
        <f t="shared" si="74"/>
        <v/>
      </c>
      <c r="Z413" s="12" t="str">
        <f t="shared" si="74"/>
        <v/>
      </c>
      <c r="AA413" s="12" t="str">
        <f t="shared" si="74"/>
        <v> </v>
      </c>
      <c r="AC413" s="31"/>
      <c r="AD413" s="31"/>
      <c r="BF413" s="12" t="s">
        <v>0</v>
      </c>
    </row>
    <row r="414" spans="1:58">
      <c r="A414" s="3" t="str">
        <f t="shared" si="70"/>
        <v>|英テキスト|&gt;|&gt;|&gt;|&gt;|When you cast a card, Fetch the next card of the same type from your library and this support loses 1 shield.|</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When you cast a card, Fetch the next card of the same type from your library and this support loses 1 shield.</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0"/>
        <v>|PT|&gt;||シールド数|&gt;|5|</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f>IF(R415=0,"",R415)</f>
        <v>5</v>
      </c>
      <c r="O415" s="3" t="s">
        <v>83</v>
      </c>
      <c r="Q415" s="20" t="s">
        <v>19</v>
      </c>
      <c r="R415" s="13">
        <f>INDEX(AW:AW,W408+1)</f>
        <v>5</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*金属製の巨像/Metalwork Colossus</v>
      </c>
      <c r="B422" s="3" t="s">
        <v>0</v>
      </c>
      <c r="C422" s="3" t="str">
        <f>"*"&amp;R422&amp;"/"&amp;T422</f>
        <v>*金属製の巨像/Metalwork Colossus</v>
      </c>
      <c r="Q422" s="12" t="s">
        <v>9</v>
      </c>
      <c r="R422" s="13" t="str">
        <f>INDEX(AJ:AJ,W421+1)</f>
        <v>金属製の巨像</v>
      </c>
      <c r="S422" s="14" t="s">
        <v>10</v>
      </c>
      <c r="T422" s="13" t="str">
        <f>INDEX(AK:AK,W421+1)</f>
        <v>Metalwork Colossus</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無色</v>
      </c>
      <c r="S423" s="18" t="s">
        <v>7</v>
      </c>
      <c r="T423" s="13" t="str">
        <f>INDEX(AG:AG,W421+1)</f>
        <v>神話レア</v>
      </c>
      <c r="U423" s="18" t="s">
        <v>8</v>
      </c>
      <c r="V423" s="13">
        <f>INDEX(AI:AI,W421+1)</f>
        <v>14</v>
      </c>
      <c r="W423" s="19"/>
      <c r="X423" s="13" t="str">
        <f>INDEX(AQ:AQ,W421+1)</f>
        <v>ディフェンダー</v>
      </c>
      <c r="Y423" s="31"/>
      <c r="Z423" s="31"/>
      <c r="AA423" s="32"/>
      <c r="AC423" s="14"/>
      <c r="AD423" s="14"/>
      <c r="BF423" s="12" t="s">
        <v>0</v>
      </c>
    </row>
    <row r="424" spans="1:58">
      <c r="A424" s="3" t="str">
        <f t="shared" si="70"/>
        <v>|色|無色|レアリティ|神話レア|マナコスト|14|</v>
      </c>
      <c r="B424" s="3" t="s">
        <v>0</v>
      </c>
      <c r="C424" s="3" t="s">
        <v>83</v>
      </c>
      <c r="D424" s="7" t="s">
        <v>6</v>
      </c>
      <c r="E424" s="3" t="s">
        <v>83</v>
      </c>
      <c r="F424" s="3" t="str">
        <f>IF(R423=0,"",R423)</f>
        <v>無色</v>
      </c>
      <c r="G424" s="3" t="s">
        <v>83</v>
      </c>
      <c r="H424" s="7" t="s">
        <v>92</v>
      </c>
      <c r="I424" s="3" t="s">
        <v>83</v>
      </c>
      <c r="J424" s="3" t="str">
        <f>IF(T423=0,"",T423)</f>
        <v>神話レア</v>
      </c>
      <c r="K424" s="3" t="s">
        <v>83</v>
      </c>
      <c r="L424" s="7" t="s">
        <v>93</v>
      </c>
      <c r="M424" s="3" t="s">
        <v>83</v>
      </c>
      <c r="N424" s="3">
        <f>IF(V423=0,"",V423)</f>
        <v>14</v>
      </c>
      <c r="O424" s="3" t="s">
        <v>83</v>
      </c>
      <c r="Q424" s="12" t="s">
        <v>11</v>
      </c>
      <c r="R424" s="13" t="str">
        <f>INDEX(AL:AL,W421+1)</f>
        <v>クリーチャー</v>
      </c>
      <c r="S424" s="18" t="s">
        <v>94</v>
      </c>
      <c r="T424" s="13" t="str">
        <f>INDEX(AN:AN,W421+1)</f>
        <v>構築物</v>
      </c>
      <c r="U424" s="13">
        <f>INDEX(AO:AO,W421+1)</f>
        <v>0</v>
      </c>
      <c r="V424" s="13">
        <f>INDEX(AP:AP,W421+1)</f>
        <v>0</v>
      </c>
      <c r="W424" s="19"/>
      <c r="X424" s="13" t="str">
        <f>INDEX(AZ:AZ,W421+1)</f>
        <v>ディ</v>
      </c>
      <c r="Y424" s="13" t="str">
        <f>INDEX(BA:BA,W421+1)</f>
        <v/>
      </c>
      <c r="Z424" s="13" t="str">
        <f>INDEX(BB:BB,W421+1)</f>
        <v/>
      </c>
      <c r="AA424" s="13">
        <f>INDEX(BC:BC,W421+1)</f>
        <v>0</v>
      </c>
      <c r="AC424" s="31"/>
      <c r="AD424" s="31"/>
      <c r="BF424" s="12" t="s">
        <v>0</v>
      </c>
    </row>
    <row r="425" spans="1:58">
      <c r="A425" s="3" t="str">
        <f t="shared" si="70"/>
        <v>|種別|クリーチャー|サブタイプ|構築物|||</v>
      </c>
      <c r="B425" s="3" t="s">
        <v>0</v>
      </c>
      <c r="C425" s="3" t="s">
        <v>83</v>
      </c>
      <c r="D425" s="7" t="s">
        <v>11</v>
      </c>
      <c r="E425" s="3" t="s">
        <v>83</v>
      </c>
      <c r="F425" s="3" t="str">
        <f>IF(R424=0,"",R424)</f>
        <v>クリーチャー</v>
      </c>
      <c r="G425" s="3" t="s">
        <v>83</v>
      </c>
      <c r="H425" s="7" t="s">
        <v>104</v>
      </c>
      <c r="I425" s="3" t="s">
        <v>83</v>
      </c>
      <c r="J425" s="3" t="str">
        <f>IF(T424=0,"",T424)</f>
        <v>構築物</v>
      </c>
      <c r="K425" s="3" t="s">
        <v>83</v>
      </c>
      <c r="L425" s="3" t="str">
        <f>IF(U424=0,"",U424)</f>
        <v/>
      </c>
      <c r="M425" s="3" t="s">
        <v>83</v>
      </c>
      <c r="N425" s="3" t="str">
        <f>IF(V424=0,"",V424)</f>
        <v/>
      </c>
      <c r="O425" s="3" t="s">
        <v>83</v>
      </c>
      <c r="Q425" s="12" t="s">
        <v>105</v>
      </c>
      <c r="R425" s="13" t="str">
        <f>INDEX(BD:BD,W421+1)</f>
        <v>ディフェンダー&amp;br;あなたがコントロールするサポートがボードに出たとき、このクリーチャーは1マナを得る。&amp;br;このクリーチャーが死亡したとき、あなたがサポートを2個以上コントロールしている場合、あなたがコントロールするサポートを2個破壊し、このクリーチャーをあなたの手札に戻す。</v>
      </c>
      <c r="S425" s="14"/>
      <c r="T425" s="14"/>
      <c r="U425" s="14"/>
      <c r="V425" s="15"/>
      <c r="W425" s="19"/>
      <c r="X425" s="11"/>
      <c r="Y425" s="11"/>
      <c r="Z425" s="11"/>
      <c r="AA425" s="33"/>
      <c r="AC425" s="31"/>
      <c r="AD425" s="31"/>
      <c r="BF425" s="12" t="s">
        <v>0</v>
      </c>
    </row>
    <row r="426" spans="1:58">
      <c r="A426" s="3" t="str">
        <f t="shared" si="70"/>
        <v>|テキスト|&gt;|&gt;|&gt;|&gt;|ディフェンダー&amp;br;あなたがコントロールするサポートがボードに出たとき、このクリーチャーは1マナを得る。&amp;br;このクリーチャーが死亡したとき、あなたがサポートを2個以上コントロールしている場合、あなたがコントロールするサポートを2個破壊し、このクリーチャーをあなたの手札に戻す。|</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ディフェンダー&amp;br;あなたがコントロールするサポートがボードに出たとき、このクリーチャーは1マナを得る。&amp;br;このクリーチャーが死亡したとき、あなたがサポートを2個以上コントロールしている場合、あなたがコントロールするサポートを2個破壊し、このクリーチャーをあなたの手札に戻す。</v>
      </c>
      <c r="O426" s="3" t="s">
        <v>83</v>
      </c>
      <c r="Q426" s="17" t="s">
        <v>27</v>
      </c>
      <c r="R426" s="13" t="str">
        <f>INDEX(BE:BE,W421+1)</f>
        <v>When a support you control enters the board, this creature gains 1 mana.&amp;br;When this creature dies, if you control 2 or more supports, 2 supports you control are Destroyed and this creature is Returned to your hand.</v>
      </c>
      <c r="S426" s="14" t="s">
        <v>324</v>
      </c>
      <c r="T426" s="13" t="str">
        <f>IF(X426="","",X426&amp;IF(Y426="",""," "&amp;Y426)&amp;IF(Z426="",""," "&amp;Z426)&amp;IF(AA426="",""," "&amp;AA426))</f>
        <v>Defender  </v>
      </c>
      <c r="U426" s="14"/>
      <c r="V426" s="15"/>
      <c r="W426" s="19" t="s">
        <v>116</v>
      </c>
      <c r="X426" s="12" t="str">
        <f t="shared" ref="X426:AA426" si="76">IF(ISERROR(IF(LEN(X425)&gt;1,X425,VLOOKUP(X424,$AC:$AD,2,FALSE))),"",IF(LEN(X425)&gt;1,X425,VLOOKUP(X424,$AC:$AD,2,FALSE)))</f>
        <v>Defender</v>
      </c>
      <c r="Y426" s="12" t="str">
        <f t="shared" si="76"/>
        <v/>
      </c>
      <c r="Z426" s="12" t="str">
        <f t="shared" si="76"/>
        <v/>
      </c>
      <c r="AA426" s="12" t="str">
        <f t="shared" si="76"/>
        <v> </v>
      </c>
      <c r="AC426" s="31"/>
      <c r="AD426" s="31"/>
      <c r="BF426" s="12" t="s">
        <v>0</v>
      </c>
    </row>
    <row r="427" spans="1:58">
      <c r="A427" s="3" t="str">
        <f t="shared" si="70"/>
        <v>|英テキスト|&gt;|&gt;|&gt;|&gt;|Defender  &amp;br;When a support you control enters the board, this creature gains 1 mana.&amp;br;When this creature dies, if you control 2 or more supports, 2 supports you control are Destroyed and this creature is Returned to your hand.|</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Defender  &amp;br;When a support you control enters the board, this creature gains 1 mana.&amp;br;When this creature dies, if you control 2 or more supports, 2 supports you control are Destroyed and this creature is Returned to your hand.</v>
      </c>
      <c r="O427" s="3" t="s">
        <v>83</v>
      </c>
      <c r="Q427" s="12" t="s">
        <v>18</v>
      </c>
      <c r="R427" s="13" t="str">
        <f>IF(INDEX(AX:AX,W421+1)="",0,INDEX(AX:AX,W421+1)&amp;"/"&amp;INDEX(AY:AY,W421+1))</f>
        <v>12/12</v>
      </c>
      <c r="S427" s="14"/>
      <c r="T427" s="14"/>
      <c r="U427" s="14"/>
      <c r="V427" s="15"/>
      <c r="W427" s="19"/>
      <c r="X427" s="12"/>
      <c r="Y427" s="31"/>
      <c r="Z427" s="31"/>
      <c r="AA427" s="32"/>
      <c r="AC427" s="31"/>
      <c r="AD427" s="31"/>
      <c r="BF427" s="12" t="s">
        <v>0</v>
      </c>
    </row>
    <row r="428" spans="1:58">
      <c r="A428" s="3" t="str">
        <f t="shared" si="70"/>
        <v>|PT|&gt;|12/12|シールド数|&gt;||</v>
      </c>
      <c r="B428" s="3" t="s">
        <v>0</v>
      </c>
      <c r="C428" s="3" t="s">
        <v>83</v>
      </c>
      <c r="D428" s="3" t="s">
        <v>18</v>
      </c>
      <c r="E428" s="3" t="s">
        <v>83</v>
      </c>
      <c r="F428" s="3" t="s">
        <v>115</v>
      </c>
      <c r="G428" s="3" t="s">
        <v>83</v>
      </c>
      <c r="H428" s="3" t="str">
        <f>IF(R427=0,"",R427)</f>
        <v>12/12</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*領事の旗艦、スカイソブリン/Skysovereign, Consul Flagship</v>
      </c>
      <c r="B435" s="3" t="s">
        <v>0</v>
      </c>
      <c r="C435" s="3" t="str">
        <f>"*"&amp;R435&amp;"/"&amp;T435</f>
        <v>*領事の旗艦、スカイソブリン/Skysovereign, Consul Flagship</v>
      </c>
      <c r="Q435" s="12" t="s">
        <v>9</v>
      </c>
      <c r="R435" s="13" t="str">
        <f>INDEX(AJ:AJ,W434+1)</f>
        <v>領事の旗艦、スカイソブリン</v>
      </c>
      <c r="S435" s="14" t="s">
        <v>10</v>
      </c>
      <c r="T435" s="13" t="str">
        <f>INDEX(AK:AK,W434+1)</f>
        <v>Skysovereign, Consul Flagship</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無色</v>
      </c>
      <c r="S436" s="18" t="s">
        <v>7</v>
      </c>
      <c r="T436" s="13" t="str">
        <f>INDEX(AG:AG,W434+1)</f>
        <v>神話レア</v>
      </c>
      <c r="U436" s="18" t="s">
        <v>8</v>
      </c>
      <c r="V436" s="13">
        <f>INDEX(AI:AI,W434+1)</f>
        <v>25</v>
      </c>
      <c r="W436" s="19"/>
      <c r="X436" s="13" t="str">
        <f>INDEX(AQ:AQ,W434+1)</f>
        <v>飛行</v>
      </c>
      <c r="Y436" s="31"/>
      <c r="Z436" s="31"/>
      <c r="AA436" s="32"/>
      <c r="AC436" s="14"/>
      <c r="AD436" s="14"/>
      <c r="BF436" s="12" t="s">
        <v>0</v>
      </c>
    </row>
    <row r="437" spans="1:58">
      <c r="A437" s="3" t="str">
        <f t="shared" si="70"/>
        <v>|色|無色|レアリティ|神話レア|マナコスト|25|</v>
      </c>
      <c r="B437" s="3" t="s">
        <v>0</v>
      </c>
      <c r="C437" s="3" t="s">
        <v>83</v>
      </c>
      <c r="D437" s="7" t="s">
        <v>6</v>
      </c>
      <c r="E437" s="3" t="s">
        <v>83</v>
      </c>
      <c r="F437" s="3" t="str">
        <f>IF(R436=0,"",R436)</f>
        <v>無色</v>
      </c>
      <c r="G437" s="3" t="s">
        <v>83</v>
      </c>
      <c r="H437" s="7" t="s">
        <v>92</v>
      </c>
      <c r="I437" s="3" t="s">
        <v>83</v>
      </c>
      <c r="J437" s="3" t="str">
        <f>IF(T436=0,"",T436)</f>
        <v>神話レア</v>
      </c>
      <c r="K437" s="3" t="s">
        <v>83</v>
      </c>
      <c r="L437" s="7" t="s">
        <v>93</v>
      </c>
      <c r="M437" s="3" t="s">
        <v>83</v>
      </c>
      <c r="N437" s="3">
        <f>IF(V436=0,"",V436)</f>
        <v>25</v>
      </c>
      <c r="O437" s="3" t="s">
        <v>83</v>
      </c>
      <c r="Q437" s="12" t="s">
        <v>11</v>
      </c>
      <c r="R437" s="13" t="str">
        <f>INDEX(AL:AL,W434+1)</f>
        <v>クリーチャー</v>
      </c>
      <c r="S437" s="18" t="s">
        <v>94</v>
      </c>
      <c r="T437" s="13" t="str">
        <f>INDEX(AN:AN,W434+1)</f>
        <v>機体</v>
      </c>
      <c r="U437" s="13">
        <f>INDEX(AO:AO,W434+1)</f>
        <v>0</v>
      </c>
      <c r="V437" s="13">
        <f>INDEX(AP:AP,W434+1)</f>
        <v>0</v>
      </c>
      <c r="W437" s="19"/>
      <c r="X437" s="13" t="str">
        <f>INDEX(AZ:AZ,W434+1)</f>
        <v>飛行</v>
      </c>
      <c r="Y437" s="13" t="str">
        <f>INDEX(BA:BA,W434+1)</f>
        <v/>
      </c>
      <c r="Z437" s="13" t="str">
        <f>INDEX(BB:BB,W434+1)</f>
        <v/>
      </c>
      <c r="AA437" s="13">
        <f>INDEX(BC:BC,W434+1)</f>
        <v>0</v>
      </c>
      <c r="AC437" s="31"/>
      <c r="AD437" s="31"/>
      <c r="BF437" s="12" t="s">
        <v>0</v>
      </c>
    </row>
    <row r="438" spans="1:58">
      <c r="A438" s="3" t="str">
        <f t="shared" si="70"/>
        <v>|種別|クリーチャー|サブタイプ|機体|||</v>
      </c>
      <c r="B438" s="3" t="s">
        <v>0</v>
      </c>
      <c r="C438" s="3" t="s">
        <v>83</v>
      </c>
      <c r="D438" s="7" t="s">
        <v>11</v>
      </c>
      <c r="E438" s="3" t="s">
        <v>83</v>
      </c>
      <c r="F438" s="3" t="str">
        <f>IF(R437=0,"",R437)</f>
        <v>クリーチャー</v>
      </c>
      <c r="G438" s="3" t="s">
        <v>83</v>
      </c>
      <c r="H438" s="7" t="s">
        <v>104</v>
      </c>
      <c r="I438" s="3" t="s">
        <v>83</v>
      </c>
      <c r="J438" s="3" t="str">
        <f>IF(T437=0,"",T437)</f>
        <v>機体</v>
      </c>
      <c r="K438" s="3" t="s">
        <v>83</v>
      </c>
      <c r="L438" s="3" t="str">
        <f>IF(U437=0,"",U437)</f>
        <v/>
      </c>
      <c r="M438" s="3" t="s">
        <v>83</v>
      </c>
      <c r="N438" s="3" t="str">
        <f>IF(V437=0,"",V437)</f>
        <v/>
      </c>
      <c r="O438" s="3" t="s">
        <v>83</v>
      </c>
      <c r="Q438" s="12" t="s">
        <v>105</v>
      </c>
      <c r="R438" s="13" t="str">
        <f>INDEX(BD:BD,W434+1)</f>
        <v>飛行&amp;br;このクリーチャーが戦場に出たとき、対戦相手と、対戦相手がコントロールする各クリーチャーは5点のダメージを受ける。&amp;br;搭乗3</v>
      </c>
      <c r="S438" s="14"/>
      <c r="T438" s="14"/>
      <c r="U438" s="14"/>
      <c r="V438" s="15"/>
      <c r="W438" s="19"/>
      <c r="X438" s="11"/>
      <c r="Y438" s="11"/>
      <c r="Z438" s="11"/>
      <c r="AA438" s="33"/>
      <c r="AC438" s="31"/>
      <c r="AD438" s="31"/>
      <c r="BF438" s="12" t="s">
        <v>0</v>
      </c>
    </row>
    <row r="439" spans="1:58">
      <c r="A439" s="3" t="str">
        <f t="shared" si="70"/>
        <v>|テキスト|&gt;|&gt;|&gt;|&gt;|飛行&amp;br;このクリーチャーが戦場に出たとき、対戦相手と、対戦相手がコントロールする各クリーチャーは5点のダメージを受ける。&amp;br;搭乗3|</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飛行&amp;br;このクリーチャーが戦場に出たとき、対戦相手と、対戦相手がコントロールする各クリーチャーは5点のダメージを受ける。&amp;br;搭乗3</v>
      </c>
      <c r="O439" s="3" t="s">
        <v>83</v>
      </c>
      <c r="Q439" s="17" t="s">
        <v>27</v>
      </c>
      <c r="R439" s="13" t="str">
        <f>INDEX(BE:BE,W434+1)</f>
        <v>When this creature enters the battlefield, your opponent and each creature your opponent controls takes 5 damage.&amp;br;Crew 3.</v>
      </c>
      <c r="S439" s="14" t="s">
        <v>324</v>
      </c>
      <c r="T439" s="13" t="str">
        <f>IF(X439="","",X439&amp;IF(Y439="",""," "&amp;Y439)&amp;IF(Z439="",""," "&amp;Z439)&amp;IF(AA439="",""," "&amp;AA439))</f>
        <v>Flying  </v>
      </c>
      <c r="U439" s="14"/>
      <c r="V439" s="15"/>
      <c r="W439" s="19" t="s">
        <v>116</v>
      </c>
      <c r="X439" s="12" t="str">
        <f t="shared" ref="X439:AA439" si="78">IF(ISERROR(IF(LEN(X438)&gt;1,X438,VLOOKUP(X437,$AC:$AD,2,FALSE))),"",IF(LEN(X438)&gt;1,X438,VLOOKUP(X437,$AC:$AD,2,FALSE)))</f>
        <v>Flying</v>
      </c>
      <c r="Y439" s="12" t="str">
        <f t="shared" si="78"/>
        <v/>
      </c>
      <c r="Z439" s="12" t="str">
        <f t="shared" si="78"/>
        <v/>
      </c>
      <c r="AA439" s="12" t="str">
        <f t="shared" si="78"/>
        <v> </v>
      </c>
      <c r="AC439" s="31"/>
      <c r="AD439" s="31"/>
      <c r="BF439" s="12" t="s">
        <v>0</v>
      </c>
    </row>
    <row r="440" spans="1:58">
      <c r="A440" s="3" t="str">
        <f t="shared" si="70"/>
        <v>|英テキスト|&gt;|&gt;|&gt;|&gt;|Flying  &amp;br;When this creature enters the battlefield, your opponent and each creature your opponent controls takes 5 damage.&amp;br;Crew 3.|</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Flying  &amp;br;When this creature enters the battlefield, your opponent and each creature your opponent controls takes 5 damage.&amp;br;Crew 3.</v>
      </c>
      <c r="O440" s="3" t="s">
        <v>83</v>
      </c>
      <c r="Q440" s="12" t="s">
        <v>18</v>
      </c>
      <c r="R440" s="13" t="str">
        <f>IF(INDEX(AX:AX,W434+1)="",0,INDEX(AX:AX,W434+1)&amp;"/"&amp;INDEX(AY:AY,W434+1))</f>
        <v>12/12</v>
      </c>
      <c r="S440" s="14"/>
      <c r="T440" s="14"/>
      <c r="U440" s="14"/>
      <c r="V440" s="15"/>
      <c r="W440" s="19"/>
      <c r="X440" s="12"/>
      <c r="Y440" s="31"/>
      <c r="Z440" s="31"/>
      <c r="AA440" s="32"/>
      <c r="AC440" s="31"/>
      <c r="AD440" s="31"/>
      <c r="BF440" s="12" t="s">
        <v>0</v>
      </c>
    </row>
    <row r="441" spans="1:58">
      <c r="A441" s="3" t="str">
        <f t="shared" si="70"/>
        <v>|PT|&gt;|12/12|シールド数|&gt;||</v>
      </c>
      <c r="B441" s="3" t="s">
        <v>0</v>
      </c>
      <c r="C441" s="3" t="s">
        <v>83</v>
      </c>
      <c r="D441" s="3" t="s">
        <v>18</v>
      </c>
      <c r="E441" s="3" t="s">
        <v>83</v>
      </c>
      <c r="F441" s="3" t="s">
        <v>115</v>
      </c>
      <c r="G441" s="3" t="s">
        <v>83</v>
      </c>
      <c r="H441" s="3" t="str">
        <f>IF(R440=0,"",R440)</f>
        <v>12/12</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*霊気池の驚異/Aetherworks Marvel</v>
      </c>
      <c r="B448" s="3" t="s">
        <v>0</v>
      </c>
      <c r="C448" s="3" t="str">
        <f>"*"&amp;R448&amp;"/"&amp;T448</f>
        <v>*霊気池の驚異/Aetherworks Marvel</v>
      </c>
      <c r="Q448" s="12" t="s">
        <v>9</v>
      </c>
      <c r="R448" s="13" t="str">
        <f>INDEX(AJ:AJ,W447+1)</f>
        <v>霊気池の驚異</v>
      </c>
      <c r="S448" s="14" t="s">
        <v>10</v>
      </c>
      <c r="T448" s="13" t="str">
        <f>INDEX(AK:AK,W447+1)</f>
        <v>Aetherworks Marvel</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無色</v>
      </c>
      <c r="S449" s="18" t="s">
        <v>7</v>
      </c>
      <c r="T449" s="13" t="str">
        <f>INDEX(AG:AG,W447+1)</f>
        <v>神話レア</v>
      </c>
      <c r="U449" s="18" t="s">
        <v>8</v>
      </c>
      <c r="V449" s="13">
        <f>INDEX(AI:AI,W447+1)</f>
        <v>16</v>
      </c>
      <c r="W449" s="19"/>
      <c r="X449" s="13" t="str">
        <f>INDEX(AQ:AQ,W447+1)</f>
        <v>あなたがコントロールするクリーチャーが死亡するか、あなたがコントロールするサポートが破壊されるか、あなたが呪文を唱えたとき、エネルギー化1を行う。</v>
      </c>
      <c r="Y449" s="31"/>
      <c r="Z449" s="31"/>
      <c r="AA449" s="32"/>
      <c r="AC449" s="14"/>
      <c r="AD449" s="14"/>
      <c r="BF449" s="12" t="s">
        <v>0</v>
      </c>
    </row>
    <row r="450" spans="1:58">
      <c r="A450" s="3" t="str">
        <f t="shared" si="70"/>
        <v>|色|無色|レアリティ|神話レア|マナコスト|16|</v>
      </c>
      <c r="B450" s="3" t="s">
        <v>0</v>
      </c>
      <c r="C450" s="3" t="s">
        <v>83</v>
      </c>
      <c r="D450" s="7" t="s">
        <v>6</v>
      </c>
      <c r="E450" s="3" t="s">
        <v>83</v>
      </c>
      <c r="F450" s="3" t="str">
        <f>IF(R449=0,"",R449)</f>
        <v>無色</v>
      </c>
      <c r="G450" s="3" t="s">
        <v>83</v>
      </c>
      <c r="H450" s="7" t="s">
        <v>92</v>
      </c>
      <c r="I450" s="3" t="s">
        <v>83</v>
      </c>
      <c r="J450" s="3" t="str">
        <f>IF(T449=0,"",T449)</f>
        <v>神話レア</v>
      </c>
      <c r="K450" s="3" t="s">
        <v>83</v>
      </c>
      <c r="L450" s="7" t="s">
        <v>93</v>
      </c>
      <c r="M450" s="3" t="s">
        <v>83</v>
      </c>
      <c r="N450" s="3">
        <f>IF(V449=0,"",V449)</f>
        <v>16</v>
      </c>
      <c r="O450" s="3" t="s">
        <v>83</v>
      </c>
      <c r="Q450" s="12" t="s">
        <v>11</v>
      </c>
      <c r="R450" s="13" t="str">
        <f>INDEX(AL:AL,W447+1)</f>
        <v>サポート</v>
      </c>
      <c r="S450" s="18" t="s">
        <v>94</v>
      </c>
      <c r="T450" s="13">
        <f>INDEX(AN:AN,W447+1)</f>
        <v>0</v>
      </c>
      <c r="U450" s="13">
        <f>INDEX(AO:AO,W447+1)</f>
        <v>0</v>
      </c>
      <c r="V450" s="13">
        <f>INDEX(AP:AP,W447+1)</f>
        <v>0</v>
      </c>
      <c r="W450" s="19"/>
      <c r="X450" s="13" t="str">
        <f>INDEX(AZ:AZ,W447+1)</f>
        <v>あな</v>
      </c>
      <c r="Y450" s="13" t="str">
        <f>INDEX(BA:BA,W447+1)</f>
        <v/>
      </c>
      <c r="Z450" s="13" t="str">
        <f>INDEX(BB:BB,W447+1)</f>
        <v/>
      </c>
      <c r="AA450" s="13">
        <f>INDEX(BC:BC,W447+1)</f>
        <v>0</v>
      </c>
      <c r="AC450" s="31"/>
      <c r="AD450" s="31"/>
      <c r="BF450" s="12" t="s">
        <v>0</v>
      </c>
    </row>
    <row r="451" spans="1:58">
      <c r="A451" s="3" t="str">
        <f t="shared" si="70"/>
        <v>|種別|サポート|サブタイプ||||</v>
      </c>
      <c r="B451" s="3" t="s">
        <v>0</v>
      </c>
      <c r="C451" s="3" t="s">
        <v>83</v>
      </c>
      <c r="D451" s="7" t="s">
        <v>11</v>
      </c>
      <c r="E451" s="3" t="s">
        <v>83</v>
      </c>
      <c r="F451" s="3" t="str">
        <f>IF(R450=0,"",R450)</f>
        <v>サポート</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あなたがコントロールするクリーチャーが死亡するか、あなたがコントロールするサポートが破壊されるか、あなたが呪文を唱えたとき、エネルギー化1を行う。&amp;br;超過2：あなたのライブラリーの最初のカードを取ってくる。それはいっぱいのマナを得る。</v>
      </c>
      <c r="S451" s="14"/>
      <c r="T451" s="14"/>
      <c r="U451" s="14"/>
      <c r="V451" s="15"/>
      <c r="W451" s="19"/>
      <c r="X451" s="11"/>
      <c r="Y451" s="11"/>
      <c r="Z451" s="11"/>
      <c r="AA451" s="33"/>
      <c r="AC451" s="31"/>
      <c r="AD451" s="31"/>
      <c r="BF451" s="12" t="s">
        <v>0</v>
      </c>
    </row>
    <row r="452" spans="1:58">
      <c r="A452" s="3" t="str">
        <f t="shared" si="70"/>
        <v>|テキスト|&gt;|&gt;|&gt;|&gt;|あなたがコントロールするクリーチャーが死亡するか、あなたがコントロールするサポートが破壊されるか、あなたが呪文を唱えたとき、エネルギー化1を行う。&amp;br;超過2：あなたのライブラリーの最初のカードを取ってくる。それはいっぱいのマナを得る。|</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あなたがコントロールするクリーチャーが死亡するか、あなたがコントロールするサポートが破壊されるか、あなたが呪文を唱えたとき、エネルギー化1を行う。&amp;br;超過2：あなたのライブラリーの最初のカードを取ってくる。それはいっぱいのマナを得る。</v>
      </c>
      <c r="O452" s="3" t="s">
        <v>83</v>
      </c>
      <c r="Q452" s="17" t="s">
        <v>27</v>
      </c>
      <c r="R452" s="13" t="str">
        <f>INDEX(BE:BE,W447+1)</f>
        <v>When a creature you control dies or a support you control is Destroyed or you cast a spell, Energize 1.&amp;br;Overload 2: Fetch the first card in your library and it gains full mana.</v>
      </c>
      <c r="S452" s="14" t="s">
        <v>324</v>
      </c>
      <c r="T452" s="13" t="str">
        <f>IF(X452="","",X452&amp;IF(Y452="",""," "&amp;Y452)&amp;IF(Z452="",""," "&amp;Z452)&amp;IF(AA452="",""," "&amp;AA452))</f>
        <v/>
      </c>
      <c r="U452" s="14"/>
      <c r="V452" s="15"/>
      <c r="W452" s="19" t="s">
        <v>116</v>
      </c>
      <c r="X452" s="12" t="str">
        <f t="shared" ref="X452:AA452" si="80">IF(ISERROR(IF(LEN(X451)&gt;1,X451,VLOOKUP(X450,$AC:$AD,2,FALSE))),"",IF(LEN(X451)&gt;1,X451,VLOOKUP(X450,$AC:$AD,2,FALSE)))</f>
        <v/>
      </c>
      <c r="Y452" s="12" t="str">
        <f t="shared" si="80"/>
        <v/>
      </c>
      <c r="Z452" s="12" t="str">
        <f t="shared" si="80"/>
        <v/>
      </c>
      <c r="AA452" s="12" t="str">
        <f t="shared" si="80"/>
        <v> </v>
      </c>
      <c r="AC452" s="31"/>
      <c r="AD452" s="31"/>
      <c r="BF452" s="12" t="s">
        <v>0</v>
      </c>
    </row>
    <row r="453" spans="1:58">
      <c r="A453" s="3" t="str">
        <f t="shared" si="70"/>
        <v>|英テキスト|&gt;|&gt;|&gt;|&gt;|When a creature you control dies or a support you control is Destroyed or you cast a spell, Energize 1.&amp;br;Overload 2: Fetch the first card in your library and it gains full mana.|</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When a creature you control dies or a support you control is Destroyed or you cast a spell, Energize 1.&amp;br;Overload 2: Fetch the first card in your library and it gains full mana.</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|PT|&gt;||シールド数|&gt;|3|</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f>IF(R454=0,"",R454)</f>
        <v>3</v>
      </c>
      <c r="O454" s="3" t="s">
        <v>83</v>
      </c>
      <c r="Q454" s="20" t="s">
        <v>19</v>
      </c>
      <c r="R454" s="13">
        <f>INDEX(AW:AW,W447+1)</f>
        <v>3</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*電招の塔/Dynavolt Tower</v>
      </c>
      <c r="B461" s="3" t="s">
        <v>0</v>
      </c>
      <c r="C461" s="3" t="str">
        <f>"*"&amp;R461&amp;"/"&amp;T461</f>
        <v>*電招の塔/Dynavolt Tower</v>
      </c>
      <c r="Q461" s="12" t="s">
        <v>9</v>
      </c>
      <c r="R461" s="13" t="str">
        <f>INDEX(AJ:AJ,W460+1)</f>
        <v>電招の塔</v>
      </c>
      <c r="S461" s="14" t="s">
        <v>10</v>
      </c>
      <c r="T461" s="13" t="str">
        <f>INDEX(AK:AK,W460+1)</f>
        <v>Dynavolt Tower</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無色</v>
      </c>
      <c r="S462" s="18" t="s">
        <v>7</v>
      </c>
      <c r="T462" s="13" t="str">
        <f>INDEX(AG:AG,W460+1)</f>
        <v>神話レア</v>
      </c>
      <c r="U462" s="18" t="s">
        <v>8</v>
      </c>
      <c r="V462" s="13">
        <f>INDEX(AI:AI,W460+1)</f>
        <v>8</v>
      </c>
      <c r="W462" s="19"/>
      <c r="X462" s="13" t="str">
        <f>INDEX(AQ:AQ,W460+1)</f>
        <v>あなたが呪文かサポートかクリーチャーを唱えたとき、エネルギー化2を行う。</v>
      </c>
      <c r="Y462" s="31"/>
      <c r="Z462" s="31"/>
      <c r="AA462" s="32"/>
      <c r="AC462" s="14"/>
      <c r="AD462" s="14"/>
      <c r="BF462" s="12" t="s">
        <v>0</v>
      </c>
    </row>
    <row r="463" spans="1:58">
      <c r="A463" s="3" t="str">
        <f t="shared" si="81"/>
        <v>|色|無色|レアリティ|神話レア|マナコスト|8|</v>
      </c>
      <c r="B463" s="3" t="s">
        <v>0</v>
      </c>
      <c r="C463" s="3" t="s">
        <v>83</v>
      </c>
      <c r="D463" s="7" t="s">
        <v>6</v>
      </c>
      <c r="E463" s="3" t="s">
        <v>83</v>
      </c>
      <c r="F463" s="3" t="str">
        <f>IF(R462=0,"",R462)</f>
        <v>無色</v>
      </c>
      <c r="G463" s="3" t="s">
        <v>83</v>
      </c>
      <c r="H463" s="7" t="s">
        <v>92</v>
      </c>
      <c r="I463" s="3" t="s">
        <v>83</v>
      </c>
      <c r="J463" s="3" t="str">
        <f>IF(T462=0,"",T462)</f>
        <v>神話レア</v>
      </c>
      <c r="K463" s="3" t="s">
        <v>83</v>
      </c>
      <c r="L463" s="7" t="s">
        <v>93</v>
      </c>
      <c r="M463" s="3" t="s">
        <v>83</v>
      </c>
      <c r="N463" s="3">
        <f>IF(V462=0,"",V462)</f>
        <v>8</v>
      </c>
      <c r="O463" s="3" t="s">
        <v>83</v>
      </c>
      <c r="Q463" s="12" t="s">
        <v>11</v>
      </c>
      <c r="R463" s="13" t="str">
        <f>INDEX(AL:AL,W460+1)</f>
        <v>サポート</v>
      </c>
      <c r="S463" s="18" t="s">
        <v>94</v>
      </c>
      <c r="T463" s="13">
        <f>INDEX(AN:AN,W460+1)</f>
        <v>0</v>
      </c>
      <c r="U463" s="13">
        <f>INDEX(AO:AO,W460+1)</f>
        <v>0</v>
      </c>
      <c r="V463" s="13">
        <f>INDEX(AP:AP,W460+1)</f>
        <v>0</v>
      </c>
      <c r="W463" s="19"/>
      <c r="X463" s="13" t="str">
        <f>INDEX(AZ:AZ,W460+1)</f>
        <v>あな</v>
      </c>
      <c r="Y463" s="13" t="str">
        <f>INDEX(BA:BA,W460+1)</f>
        <v/>
      </c>
      <c r="Z463" s="13" t="str">
        <f>INDEX(BB:BB,W460+1)</f>
        <v/>
      </c>
      <c r="AA463" s="13">
        <f>INDEX(BC:BC,W460+1)</f>
        <v>0</v>
      </c>
      <c r="AC463" s="31"/>
      <c r="AD463" s="31"/>
      <c r="BF463" s="12" t="s">
        <v>0</v>
      </c>
    </row>
    <row r="464" spans="1:58">
      <c r="A464" s="3" t="str">
        <f t="shared" si="81"/>
        <v>|種別|サポート|サブタイプ||||</v>
      </c>
      <c r="B464" s="3" t="s">
        <v>0</v>
      </c>
      <c r="C464" s="3" t="s">
        <v>83</v>
      </c>
      <c r="D464" s="7" t="s">
        <v>11</v>
      </c>
      <c r="E464" s="3" t="s">
        <v>83</v>
      </c>
      <c r="F464" s="3" t="str">
        <f>IF(R463=0,"",R463)</f>
        <v>サポート</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あなたが呪文かサポートかクリーチャーを唱えたとき、エネルギー化2を行う。&amp;br;超過1：対戦相手は5点のダメージを受ける。</v>
      </c>
      <c r="S464" s="14"/>
      <c r="T464" s="14"/>
      <c r="U464" s="14"/>
      <c r="V464" s="15"/>
      <c r="W464" s="19"/>
      <c r="X464" s="11"/>
      <c r="Y464" s="11"/>
      <c r="Z464" s="11"/>
      <c r="AA464" s="33"/>
      <c r="AC464" s="31"/>
      <c r="AD464" s="31"/>
      <c r="BF464" s="12" t="s">
        <v>0</v>
      </c>
    </row>
    <row r="465" spans="1:58">
      <c r="A465" s="3" t="str">
        <f t="shared" si="81"/>
        <v>|テキスト|&gt;|&gt;|&gt;|&gt;|あなたが呪文かサポートかクリーチャーを唱えたとき、エネルギー化2を行う。&amp;br;超過1：対戦相手は5点のダメージを受ける。|</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あなたが呪文かサポートかクリーチャーを唱えたとき、エネルギー化2を行う。&amp;br;超過1：対戦相手は5点のダメージを受ける。</v>
      </c>
      <c r="O465" s="3" t="s">
        <v>83</v>
      </c>
      <c r="Q465" s="17" t="s">
        <v>27</v>
      </c>
      <c r="R465" s="13" t="str">
        <f>INDEX(BE:BE,W460+1)</f>
        <v>When you cast a Spell, Support or Creature, Energize 2.&amp;br;Overload 1: Your opponent takes 5 damage.</v>
      </c>
      <c r="S465" s="14" t="s">
        <v>324</v>
      </c>
      <c r="T465" s="13" t="str">
        <f>IF(X465="","",X465&amp;IF(Y465="",""," "&amp;Y465)&amp;IF(Z465="",""," "&amp;Z465)&amp;IF(AA465="",""," "&amp;AA465))</f>
        <v/>
      </c>
      <c r="U465" s="14"/>
      <c r="V465" s="15"/>
      <c r="W465" s="19" t="s">
        <v>116</v>
      </c>
      <c r="X465" s="12" t="str">
        <f t="shared" ref="X465:AA465" si="83">IF(ISERROR(IF(LEN(X464)&gt;1,X464,VLOOKUP(X463,$AC:$AD,2,FALSE))),"",IF(LEN(X464)&gt;1,X464,VLOOKUP(X463,$AC:$AD,2,FALSE)))</f>
        <v/>
      </c>
      <c r="Y465" s="12" t="str">
        <f t="shared" si="83"/>
        <v/>
      </c>
      <c r="Z465" s="12" t="str">
        <f t="shared" si="83"/>
        <v/>
      </c>
      <c r="AA465" s="12" t="str">
        <f t="shared" si="83"/>
        <v> </v>
      </c>
      <c r="AC465" s="31"/>
      <c r="AD465" s="31"/>
      <c r="BF465" s="12" t="s">
        <v>0</v>
      </c>
    </row>
    <row r="466" spans="1:58">
      <c r="A466" s="3" t="str">
        <f t="shared" si="81"/>
        <v>|英テキスト|&gt;|&gt;|&gt;|&gt;|When you cast a Spell, Support or Creature, Energize 2.&amp;br;Overload 1: Your opponent takes 5 damage.|</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When you cast a Spell, Support or Creature, Energize 2.&amp;br;Overload 1: Your opponent takes 5 damage.</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1"/>
        <v>|PT|&gt;||シールド数|&gt;|3|</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f>IF(R467=0,"",R467)</f>
        <v>3</v>
      </c>
      <c r="O467" s="3" t="s">
        <v>83</v>
      </c>
      <c r="Q467" s="20" t="s">
        <v>19</v>
      </c>
      <c r="R467" s="13">
        <f>INDEX(AW:AW,W460+1)</f>
        <v>3</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無色</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1"/>
        <v>|色|無色|レアリティ||マナコスト||</v>
      </c>
      <c r="B476" s="3" t="s">
        <v>0</v>
      </c>
      <c r="C476" s="3" t="s">
        <v>83</v>
      </c>
      <c r="D476" s="7" t="s">
        <v>6</v>
      </c>
      <c r="E476" s="3" t="s">
        <v>83</v>
      </c>
      <c r="F476" s="3" t="str">
        <f>IF(R475=0,"",R475)</f>
        <v>無色</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1"/>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1"/>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1"/>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無色</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1"/>
        <v>|色|無色|レアリティ||マナコスト||</v>
      </c>
      <c r="B489" s="3" t="s">
        <v>0</v>
      </c>
      <c r="C489" s="3" t="s">
        <v>83</v>
      </c>
      <c r="D489" s="7" t="s">
        <v>6</v>
      </c>
      <c r="E489" s="3" t="s">
        <v>83</v>
      </c>
      <c r="F489" s="3" t="str">
        <f>IF(R488=0,"",R488)</f>
        <v>無色</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1"/>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1"/>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87">IF(ISERROR(IF(LEN(X490)&gt;1,X490,VLOOKUP(X489,$AC:$AD,2,FALSE))),"",IF(LEN(X490)&gt;1,X490,VLOOKUP(X489,$AC:$AD,2,FALSE)))</f>
        <v/>
      </c>
      <c r="Y491" s="12" t="str">
        <f t="shared" si="87"/>
        <v/>
      </c>
      <c r="Z491" s="12" t="str">
        <f t="shared" si="87"/>
        <v/>
      </c>
      <c r="AA491" s="12" t="str">
        <f t="shared" si="87"/>
        <v> </v>
      </c>
      <c r="AC491" s="31"/>
      <c r="AD491" s="31"/>
      <c r="BF491" s="12" t="s">
        <v>0</v>
      </c>
    </row>
    <row r="492" spans="1:58">
      <c r="A492" s="3" t="str">
        <f t="shared" si="81"/>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1"/>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無色</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1"/>
        <v>|色|無色|レアリティ||マナコスト||</v>
      </c>
      <c r="B502" s="3" t="s">
        <v>0</v>
      </c>
      <c r="C502" s="3" t="s">
        <v>83</v>
      </c>
      <c r="D502" s="7" t="s">
        <v>6</v>
      </c>
      <c r="E502" s="3" t="s">
        <v>83</v>
      </c>
      <c r="F502" s="3" t="str">
        <f>IF(R501=0,"",R501)</f>
        <v>無色</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1"/>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1"/>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1"/>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無色</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1"/>
        <v>|色|無色|レアリティ||マナコスト||</v>
      </c>
      <c r="B515" s="3" t="s">
        <v>0</v>
      </c>
      <c r="C515" s="3" t="s">
        <v>83</v>
      </c>
      <c r="D515" s="7" t="s">
        <v>6</v>
      </c>
      <c r="E515" s="3" t="s">
        <v>83</v>
      </c>
      <c r="F515" s="3" t="str">
        <f>IF(R514=0,"",R514)</f>
        <v>無色</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1"/>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1"/>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2"/>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無色</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2"/>
        <v>|色|無色|レアリティ||マナコスト||</v>
      </c>
      <c r="B528" s="3" t="s">
        <v>0</v>
      </c>
      <c r="C528" s="3" t="s">
        <v>83</v>
      </c>
      <c r="D528" s="7" t="s">
        <v>6</v>
      </c>
      <c r="E528" s="3" t="s">
        <v>83</v>
      </c>
      <c r="F528" s="3" t="str">
        <f>IF(R527=0,"",R527)</f>
        <v>無色</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2"/>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2"/>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無色</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2"/>
        <v>|色|無色|レアリティ||マナコスト||</v>
      </c>
      <c r="B541" s="3" t="s">
        <v>0</v>
      </c>
      <c r="C541" s="3" t="s">
        <v>83</v>
      </c>
      <c r="D541" s="7" t="s">
        <v>6</v>
      </c>
      <c r="E541" s="3" t="s">
        <v>83</v>
      </c>
      <c r="F541" s="3" t="str">
        <f>IF(R540=0,"",R540)</f>
        <v>無色</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2"/>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2"/>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6">IF(ISERROR(IF(LEN(X542)&gt;1,X542,VLOOKUP(X541,$AC:$AD,2,FALSE))),"",IF(LEN(X542)&gt;1,X542,VLOOKUP(X541,$AC:$AD,2,FALSE)))</f>
        <v/>
      </c>
      <c r="Y543" s="12" t="str">
        <f t="shared" si="96"/>
        <v/>
      </c>
      <c r="Z543" s="12" t="str">
        <f t="shared" si="96"/>
        <v/>
      </c>
      <c r="AA543" s="12" t="str">
        <f t="shared" si="96"/>
        <v> </v>
      </c>
      <c r="AC543" s="31"/>
      <c r="AD543" s="31"/>
      <c r="BF543" s="12" t="s">
        <v>0</v>
      </c>
    </row>
    <row r="544" spans="1:58">
      <c r="A544" s="3" t="str">
        <f t="shared" si="92"/>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2"/>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無色</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2"/>
        <v>|色|無色|レアリティ||マナコスト||</v>
      </c>
      <c r="B554" s="3" t="s">
        <v>0</v>
      </c>
      <c r="C554" s="3" t="s">
        <v>83</v>
      </c>
      <c r="D554" s="7" t="s">
        <v>6</v>
      </c>
      <c r="E554" s="3" t="s">
        <v>83</v>
      </c>
      <c r="F554" s="3" t="str">
        <f>IF(R553=0,"",R553)</f>
        <v>無色</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2"/>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2"/>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2"/>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無色</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2"/>
        <v>|色|無色|レアリティ||マナコスト||</v>
      </c>
      <c r="B567" s="3" t="s">
        <v>0</v>
      </c>
      <c r="C567" s="3" t="s">
        <v>83</v>
      </c>
      <c r="D567" s="7" t="s">
        <v>6</v>
      </c>
      <c r="E567" s="3" t="s">
        <v>83</v>
      </c>
      <c r="F567" s="3" t="str">
        <f>IF(R566=0,"",R566)</f>
        <v>無色</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2"/>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2"/>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無色</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|色|無色|レアリティ||マナコスト||</v>
      </c>
      <c r="B580" s="3" t="s">
        <v>0</v>
      </c>
      <c r="C580" s="3" t="s">
        <v>83</v>
      </c>
      <c r="D580" s="7" t="s">
        <v>6</v>
      </c>
      <c r="E580" s="3" t="s">
        <v>83</v>
      </c>
      <c r="F580" s="3" t="str">
        <f>IF(R579=0,"",R579)</f>
        <v>無色</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無色</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|色|無色|レアリティ||マナコスト||</v>
      </c>
      <c r="B593" s="3" t="s">
        <v>0</v>
      </c>
      <c r="C593" s="3" t="s">
        <v>83</v>
      </c>
      <c r="D593" s="7" t="s">
        <v>6</v>
      </c>
      <c r="E593" s="3" t="s">
        <v>83</v>
      </c>
      <c r="F593" s="3" t="str">
        <f>IF(R592=0,"",R592)</f>
        <v>無色</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無色</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|色|無色|レアリティ||マナコスト||</v>
      </c>
      <c r="B606" s="3" t="s">
        <v>0</v>
      </c>
      <c r="C606" s="3" t="s">
        <v>83</v>
      </c>
      <c r="D606" s="7" t="s">
        <v>6</v>
      </c>
      <c r="E606" s="3" t="s">
        <v>83</v>
      </c>
      <c r="F606" s="3" t="str">
        <f>IF(R605=0,"",R605)</f>
        <v>無色</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無色</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|色|無色|レアリティ||マナコスト||</v>
      </c>
      <c r="B619" s="3" t="s">
        <v>0</v>
      </c>
      <c r="C619" s="3" t="s">
        <v>83</v>
      </c>
      <c r="D619" s="7" t="s">
        <v>6</v>
      </c>
      <c r="E619" s="3" t="s">
        <v>83</v>
      </c>
      <c r="F619" s="3" t="str">
        <f>IF(R618=0,"",R618)</f>
        <v>無色</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無色</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|色|無色|レアリティ||マナコスト||</v>
      </c>
      <c r="B632" s="3" t="s">
        <v>0</v>
      </c>
      <c r="C632" s="3" t="s">
        <v>83</v>
      </c>
      <c r="D632" s="7" t="s">
        <v>6</v>
      </c>
      <c r="E632" s="3" t="s">
        <v>83</v>
      </c>
      <c r="F632" s="3" t="str">
        <f>IF(R631=0,"",R631)</f>
        <v>無色</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無色</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|色|無色|レアリティ||マナコスト||</v>
      </c>
      <c r="B645" s="3" t="s">
        <v>0</v>
      </c>
      <c r="C645" s="3" t="s">
        <v>83</v>
      </c>
      <c r="D645" s="7" t="s">
        <v>6</v>
      </c>
      <c r="E645" s="3" t="s">
        <v>83</v>
      </c>
      <c r="F645" s="3" t="str">
        <f>IF(R644=0,"",R644)</f>
        <v>無色</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212"/>
  <sheetViews>
    <sheetView zoomScale="115" zoomScaleNormal="115" topLeftCell="K195" workbookViewId="0">
      <selection activeCell="L214" sqref="L214"/>
    </sheetView>
  </sheetViews>
  <sheetFormatPr defaultColWidth="9" defaultRowHeight="13.5"/>
  <cols>
    <col min="1" max="1" width="9" style="3"/>
    <col min="2" max="2" width="2.375" style="3" customWidth="1"/>
    <col min="3" max="4" width="9" style="3"/>
    <col min="5" max="6" width="2.75" style="3" customWidth="1"/>
    <col min="7" max="7" width="19.5" style="3" customWidth="1"/>
    <col min="8" max="8" width="2.5" style="3" customWidth="1"/>
    <col min="9" max="9" width="9.75" style="3" customWidth="1"/>
    <col min="10" max="10" width="2.5" style="3" customWidth="1"/>
    <col min="11" max="11" width="2" style="3" customWidth="1"/>
    <col min="12" max="12" width="11.7833333333333" style="3" customWidth="1"/>
    <col min="13" max="13" width="8" style="3" customWidth="1"/>
    <col min="14" max="14" width="2" style="3" customWidth="1"/>
    <col min="15" max="15" width="7.31666666666667" style="3" customWidth="1"/>
    <col min="16" max="16" width="10.5" style="3" customWidth="1"/>
    <col min="17" max="17" width="2" style="3" customWidth="1"/>
    <col min="18" max="18" width="9.99166666666667" style="3" customWidth="1"/>
    <col min="19" max="19" width="9" style="3"/>
    <col min="20" max="20" width="3" style="3" customWidth="1"/>
    <col min="21" max="16384" width="9" style="3"/>
  </cols>
  <sheetData>
    <row r="1" spans="21:21">
      <c r="U1" s="3" t="s">
        <v>889</v>
      </c>
    </row>
    <row r="2" spans="21:21">
      <c r="U2" s="3" t="s">
        <v>890</v>
      </c>
    </row>
    <row r="3" spans="1:21">
      <c r="A3" s="3" t="s">
        <v>891</v>
      </c>
      <c r="E3" s="3" t="s">
        <v>83</v>
      </c>
      <c r="I3" s="3" t="s">
        <v>891</v>
      </c>
      <c r="K3" s="3" t="s">
        <v>83</v>
      </c>
      <c r="M3" s="3" t="s">
        <v>892</v>
      </c>
      <c r="N3" s="3" t="s">
        <v>83</v>
      </c>
      <c r="P3" s="3" t="s">
        <v>1</v>
      </c>
      <c r="Q3" s="3" t="s">
        <v>83</v>
      </c>
      <c r="S3" s="3" t="s">
        <v>2</v>
      </c>
      <c r="T3" s="3" t="s">
        <v>893</v>
      </c>
      <c r="U3" s="3" t="str">
        <f t="shared" ref="U3:U29" si="0">E3&amp;F3&amp;G3&amp;H3&amp;I3&amp;J3&amp;K3&amp;L3&amp;M3&amp;N3&amp;O3&amp;P3&amp;Q3&amp;R3&amp;S3&amp;T3</f>
        <v>|LEFT:500|LEFT:50|LEFT:80|LEFT:100|c</v>
      </c>
    </row>
    <row r="4" spans="1:21">
      <c r="A4" s="3" t="s">
        <v>894</v>
      </c>
      <c r="E4" s="3" t="s">
        <v>83</v>
      </c>
      <c r="I4" s="3" t="s">
        <v>894</v>
      </c>
      <c r="K4" s="3" t="s">
        <v>83</v>
      </c>
      <c r="M4" s="3" t="s">
        <v>895</v>
      </c>
      <c r="N4" s="3" t="s">
        <v>83</v>
      </c>
      <c r="P4" s="3" t="s">
        <v>92</v>
      </c>
      <c r="Q4" s="3" t="s">
        <v>83</v>
      </c>
      <c r="S4" s="3" t="s">
        <v>11</v>
      </c>
      <c r="T4" s="3" t="s">
        <v>83</v>
      </c>
      <c r="U4" s="3" t="str">
        <f t="shared" si="0"/>
        <v>|カード名|コスト|レアリティ|種別|</v>
      </c>
    </row>
    <row r="5" spans="1:21">
      <c r="A5" s="3" t="s">
        <v>32</v>
      </c>
      <c r="B5" s="75" t="s">
        <v>896</v>
      </c>
      <c r="C5" s="3" t="s">
        <v>33</v>
      </c>
      <c r="D5" s="3">
        <v>1</v>
      </c>
      <c r="E5" s="3" t="s">
        <v>83</v>
      </c>
      <c r="F5" s="3" t="s">
        <v>897</v>
      </c>
      <c r="G5" s="3" t="str">
        <f t="shared" ref="G5:G29" si="1">A5&amp;B5&amp;C5</f>
        <v>格納庫の整備士/Aviary Mechanic</v>
      </c>
      <c r="H5" s="3" t="s">
        <v>898</v>
      </c>
      <c r="I5" s="3" t="str">
        <f t="shared" ref="I5:I29" si="2">G5</f>
        <v>格納庫の整備士/Aviary Mechanic</v>
      </c>
      <c r="J5" s="3" t="s">
        <v>899</v>
      </c>
      <c r="K5" s="3" t="s">
        <v>83</v>
      </c>
      <c r="L5" s="3">
        <v>1</v>
      </c>
      <c r="N5" s="3" t="s">
        <v>83</v>
      </c>
      <c r="O5" s="3" t="s">
        <v>31</v>
      </c>
      <c r="Q5" s="3" t="s">
        <v>83</v>
      </c>
      <c r="R5" s="3" t="s">
        <v>34</v>
      </c>
      <c r="T5" s="3" t="s">
        <v>83</v>
      </c>
      <c r="U5" s="3" t="str">
        <f t="shared" si="0"/>
        <v>|[[《格納庫の整備士/Aviary Mechanic》&gt;格納庫の整備士/Aviary Mechanic]]|1|コモン|クリーチャー|</v>
      </c>
    </row>
    <row r="6" spans="1:21">
      <c r="A6" s="3" t="s">
        <v>47</v>
      </c>
      <c r="B6" s="75" t="s">
        <v>896</v>
      </c>
      <c r="C6" s="3" t="s">
        <v>48</v>
      </c>
      <c r="D6" s="3">
        <v>1</v>
      </c>
      <c r="E6" s="3" t="s">
        <v>83</v>
      </c>
      <c r="F6" s="3" t="s">
        <v>897</v>
      </c>
      <c r="G6" s="3" t="str">
        <f t="shared" si="1"/>
        <v>渦跡の鷹/Eddytrail Hawk</v>
      </c>
      <c r="H6" s="3" t="s">
        <v>898</v>
      </c>
      <c r="I6" s="3" t="str">
        <f t="shared" si="2"/>
        <v>渦跡の鷹/Eddytrail Hawk</v>
      </c>
      <c r="J6" s="3" t="s">
        <v>899</v>
      </c>
      <c r="K6" s="3" t="s">
        <v>83</v>
      </c>
      <c r="L6" s="3">
        <v>6</v>
      </c>
      <c r="N6" s="3" t="s">
        <v>83</v>
      </c>
      <c r="O6" s="3" t="s">
        <v>31</v>
      </c>
      <c r="Q6" s="3" t="s">
        <v>83</v>
      </c>
      <c r="R6" s="3" t="s">
        <v>34</v>
      </c>
      <c r="T6" s="3" t="s">
        <v>83</v>
      </c>
      <c r="U6" s="3" t="str">
        <f t="shared" si="0"/>
        <v>|[[《渦跡の鷹/Eddytrail Hawk》&gt;渦跡の鷹/Eddytrail Hawk]]|6|コモン|クリーチャー|</v>
      </c>
    </row>
    <row r="7" spans="1:21">
      <c r="A7" s="3" t="s">
        <v>60</v>
      </c>
      <c r="B7" s="75" t="s">
        <v>896</v>
      </c>
      <c r="C7" s="3" t="s">
        <v>61</v>
      </c>
      <c r="D7" s="3">
        <v>1</v>
      </c>
      <c r="E7" s="3" t="s">
        <v>83</v>
      </c>
      <c r="F7" s="3" t="s">
        <v>897</v>
      </c>
      <c r="G7" s="3" t="str">
        <f t="shared" si="1"/>
        <v>光袖会の職工/Glint-Sleeve Artisan</v>
      </c>
      <c r="H7" s="3" t="s">
        <v>898</v>
      </c>
      <c r="I7" s="3" t="str">
        <f t="shared" si="2"/>
        <v>光袖会の職工/Glint-Sleeve Artisan</v>
      </c>
      <c r="J7" s="3" t="s">
        <v>899</v>
      </c>
      <c r="K7" s="3" t="s">
        <v>83</v>
      </c>
      <c r="L7" s="3">
        <v>5</v>
      </c>
      <c r="N7" s="3" t="s">
        <v>83</v>
      </c>
      <c r="O7" s="3" t="s">
        <v>31</v>
      </c>
      <c r="Q7" s="3" t="s">
        <v>83</v>
      </c>
      <c r="R7" s="3" t="s">
        <v>34</v>
      </c>
      <c r="T7" s="3" t="s">
        <v>83</v>
      </c>
      <c r="U7" s="3" t="str">
        <f t="shared" si="0"/>
        <v>|[[《光袖会の職工/Glint-Sleeve Artisan》&gt;光袖会の職工/Glint-Sleeve Artisan]]|5|コモン|クリーチャー|</v>
      </c>
    </row>
    <row r="8" spans="1:21">
      <c r="A8" s="3" t="s">
        <v>67</v>
      </c>
      <c r="B8" s="75" t="s">
        <v>896</v>
      </c>
      <c r="C8" s="3" t="s">
        <v>68</v>
      </c>
      <c r="D8" s="3">
        <v>1</v>
      </c>
      <c r="E8" s="3" t="s">
        <v>83</v>
      </c>
      <c r="F8" s="3" t="s">
        <v>897</v>
      </c>
      <c r="G8" s="3" t="str">
        <f t="shared" si="1"/>
        <v>博覧会の歓迎者/Herald of the Fair</v>
      </c>
      <c r="H8" s="3" t="s">
        <v>898</v>
      </c>
      <c r="I8" s="3" t="str">
        <f t="shared" si="2"/>
        <v>博覧会の歓迎者/Herald of the Fair</v>
      </c>
      <c r="J8" s="3" t="s">
        <v>899</v>
      </c>
      <c r="K8" s="3" t="s">
        <v>83</v>
      </c>
      <c r="L8" s="3">
        <v>7</v>
      </c>
      <c r="N8" s="3" t="s">
        <v>83</v>
      </c>
      <c r="O8" s="3" t="s">
        <v>31</v>
      </c>
      <c r="Q8" s="3" t="s">
        <v>83</v>
      </c>
      <c r="R8" s="3" t="s">
        <v>34</v>
      </c>
      <c r="T8" s="3" t="s">
        <v>83</v>
      </c>
      <c r="U8" s="3" t="str">
        <f t="shared" si="0"/>
        <v>|[[《博覧会の歓迎者/Herald of the Fair》&gt;博覧会の歓迎者/Herald of the Fair]]|7|コモン|クリーチャー|</v>
      </c>
    </row>
    <row r="9" spans="1:21">
      <c r="A9" s="3" t="s">
        <v>76</v>
      </c>
      <c r="B9" s="75" t="s">
        <v>896</v>
      </c>
      <c r="C9" s="3" t="s">
        <v>77</v>
      </c>
      <c r="D9" s="3">
        <v>1</v>
      </c>
      <c r="E9" s="3" t="s">
        <v>83</v>
      </c>
      <c r="F9" s="3" t="s">
        <v>897</v>
      </c>
      <c r="G9" s="3" t="str">
        <f t="shared" si="1"/>
        <v>第九橋の巡回員/Ninth Bridge Patrol</v>
      </c>
      <c r="H9" s="3" t="s">
        <v>898</v>
      </c>
      <c r="I9" s="3" t="str">
        <f t="shared" si="2"/>
        <v>第九橋の巡回員/Ninth Bridge Patrol</v>
      </c>
      <c r="J9" s="3" t="s">
        <v>899</v>
      </c>
      <c r="K9" s="3" t="s">
        <v>83</v>
      </c>
      <c r="L9" s="3">
        <v>7</v>
      </c>
      <c r="N9" s="3" t="s">
        <v>83</v>
      </c>
      <c r="O9" s="3" t="s">
        <v>31</v>
      </c>
      <c r="Q9" s="3" t="s">
        <v>83</v>
      </c>
      <c r="R9" s="3" t="s">
        <v>34</v>
      </c>
      <c r="T9" s="3" t="s">
        <v>83</v>
      </c>
      <c r="U9" s="3" t="str">
        <f t="shared" si="0"/>
        <v>|[[《第九橋の巡回員/Ninth Bridge Patrol》&gt;第九橋の巡回員/Ninth Bridge Patrol]]|7|コモン|クリーチャー|</v>
      </c>
    </row>
    <row r="10" spans="1:21">
      <c r="A10" s="3" t="s">
        <v>88</v>
      </c>
      <c r="B10" s="75" t="s">
        <v>896</v>
      </c>
      <c r="C10" s="3" t="s">
        <v>89</v>
      </c>
      <c r="D10" s="3">
        <v>1</v>
      </c>
      <c r="E10" s="3" t="s">
        <v>83</v>
      </c>
      <c r="F10" s="3" t="s">
        <v>897</v>
      </c>
      <c r="G10" s="3" t="str">
        <f t="shared" si="1"/>
        <v>プロペラの先駆者/Propeller Pioneer</v>
      </c>
      <c r="H10" s="3" t="s">
        <v>898</v>
      </c>
      <c r="I10" s="3" t="str">
        <f t="shared" si="2"/>
        <v>プロペラの先駆者/Propeller Pioneer</v>
      </c>
      <c r="J10" s="3" t="s">
        <v>899</v>
      </c>
      <c r="K10" s="3" t="s">
        <v>83</v>
      </c>
      <c r="L10" s="3">
        <v>5</v>
      </c>
      <c r="N10" s="3" t="s">
        <v>83</v>
      </c>
      <c r="O10" s="3" t="s">
        <v>31</v>
      </c>
      <c r="Q10" s="3" t="s">
        <v>83</v>
      </c>
      <c r="R10" s="3" t="s">
        <v>34</v>
      </c>
      <c r="T10" s="3" t="s">
        <v>83</v>
      </c>
      <c r="U10" s="3" t="str">
        <f t="shared" si="0"/>
        <v>|[[《プロペラの先駆者/Propeller Pioneer》&gt;プロペラの先駆者/Propeller Pioneer]]|5|コモン|クリーチャー|</v>
      </c>
    </row>
    <row r="11" spans="1:21">
      <c r="A11" s="3" t="s">
        <v>98</v>
      </c>
      <c r="B11" s="75" t="s">
        <v>896</v>
      </c>
      <c r="C11" s="3" t="s">
        <v>99</v>
      </c>
      <c r="D11" s="3">
        <v>1</v>
      </c>
      <c r="E11" s="3" t="s">
        <v>83</v>
      </c>
      <c r="F11" s="3" t="s">
        <v>897</v>
      </c>
      <c r="G11" s="3" t="str">
        <f t="shared" si="1"/>
        <v>亢進するアイベックス/Thriving Ibex</v>
      </c>
      <c r="H11" s="3" t="s">
        <v>898</v>
      </c>
      <c r="I11" s="3" t="str">
        <f t="shared" si="2"/>
        <v>亢進するアイベックス/Thriving Ibex</v>
      </c>
      <c r="J11" s="3" t="s">
        <v>899</v>
      </c>
      <c r="K11" s="3" t="s">
        <v>83</v>
      </c>
      <c r="L11" s="3">
        <v>7</v>
      </c>
      <c r="N11" s="3" t="s">
        <v>83</v>
      </c>
      <c r="O11" s="3" t="s">
        <v>31</v>
      </c>
      <c r="Q11" s="3" t="s">
        <v>83</v>
      </c>
      <c r="R11" s="3" t="s">
        <v>34</v>
      </c>
      <c r="T11" s="3" t="s">
        <v>83</v>
      </c>
      <c r="U11" s="3" t="str">
        <f t="shared" si="0"/>
        <v>|[[《亢進するアイベックス/Thriving Ibex》&gt;亢進するアイベックス/Thriving Ibex]]|7|コモン|クリーチャー|</v>
      </c>
    </row>
    <row r="12" spans="1:21">
      <c r="A12" s="3" t="s">
        <v>109</v>
      </c>
      <c r="B12" s="75" t="s">
        <v>896</v>
      </c>
      <c r="C12" s="3" t="s">
        <v>110</v>
      </c>
      <c r="D12" s="3">
        <v>1</v>
      </c>
      <c r="E12" s="3" t="s">
        <v>83</v>
      </c>
      <c r="F12" s="3" t="s">
        <v>897</v>
      </c>
      <c r="G12" s="3" t="str">
        <f t="shared" si="1"/>
        <v>永存確約/Built to Last</v>
      </c>
      <c r="H12" s="3" t="s">
        <v>898</v>
      </c>
      <c r="I12" s="3" t="str">
        <f t="shared" si="2"/>
        <v>永存確約/Built to Last</v>
      </c>
      <c r="J12" s="3" t="s">
        <v>899</v>
      </c>
      <c r="K12" s="3" t="s">
        <v>83</v>
      </c>
      <c r="L12" s="3">
        <v>2</v>
      </c>
      <c r="N12" s="3" t="s">
        <v>83</v>
      </c>
      <c r="O12" s="3" t="s">
        <v>31</v>
      </c>
      <c r="Q12" s="3" t="s">
        <v>83</v>
      </c>
      <c r="R12" s="3" t="s">
        <v>111</v>
      </c>
      <c r="T12" s="3" t="s">
        <v>83</v>
      </c>
      <c r="U12" s="3" t="str">
        <f t="shared" si="0"/>
        <v>|[[《永存確約/Built to Last》&gt;永存確約/Built to Last]]|2|コモン|呪文|</v>
      </c>
    </row>
    <row r="13" spans="1:21">
      <c r="A13" s="3" t="s">
        <v>120</v>
      </c>
      <c r="B13" s="75" t="s">
        <v>896</v>
      </c>
      <c r="C13" s="3" t="s">
        <v>121</v>
      </c>
      <c r="D13" s="3">
        <v>1</v>
      </c>
      <c r="E13" s="3" t="s">
        <v>83</v>
      </c>
      <c r="F13" s="3" t="s">
        <v>897</v>
      </c>
      <c r="G13" s="3" t="str">
        <f t="shared" si="1"/>
        <v>断片化/Fragmentize</v>
      </c>
      <c r="H13" s="3" t="s">
        <v>898</v>
      </c>
      <c r="I13" s="3" t="str">
        <f t="shared" si="2"/>
        <v>断片化/Fragmentize</v>
      </c>
      <c r="J13" s="3" t="s">
        <v>899</v>
      </c>
      <c r="K13" s="3" t="s">
        <v>83</v>
      </c>
      <c r="L13" s="3">
        <v>8</v>
      </c>
      <c r="N13" s="3" t="s">
        <v>83</v>
      </c>
      <c r="O13" s="3" t="s">
        <v>31</v>
      </c>
      <c r="Q13" s="3" t="s">
        <v>83</v>
      </c>
      <c r="R13" s="3" t="s">
        <v>111</v>
      </c>
      <c r="T13" s="3" t="s">
        <v>83</v>
      </c>
      <c r="U13" s="3" t="str">
        <f t="shared" si="0"/>
        <v>|[[《断片化/Fragmentize》&gt;断片化/Fragmentize]]|8|コモン|呪文|</v>
      </c>
    </row>
    <row r="14" spans="1:21">
      <c r="A14" s="3" t="s">
        <v>129</v>
      </c>
      <c r="B14" s="75" t="s">
        <v>896</v>
      </c>
      <c r="C14" s="3" t="s">
        <v>130</v>
      </c>
      <c r="D14" s="3">
        <v>1</v>
      </c>
      <c r="E14" s="3" t="s">
        <v>83</v>
      </c>
      <c r="F14" s="3" t="s">
        <v>897</v>
      </c>
      <c r="G14" s="3" t="str">
        <f t="shared" si="1"/>
        <v>圧点/Pressure Point</v>
      </c>
      <c r="H14" s="3" t="s">
        <v>898</v>
      </c>
      <c r="I14" s="3" t="str">
        <f t="shared" si="2"/>
        <v>圧点/Pressure Point</v>
      </c>
      <c r="J14" s="3" t="s">
        <v>899</v>
      </c>
      <c r="K14" s="3" t="s">
        <v>83</v>
      </c>
      <c r="L14" s="3">
        <v>7</v>
      </c>
      <c r="N14" s="3" t="s">
        <v>83</v>
      </c>
      <c r="O14" s="3" t="s">
        <v>31</v>
      </c>
      <c r="Q14" s="3" t="s">
        <v>83</v>
      </c>
      <c r="R14" s="3" t="s">
        <v>111</v>
      </c>
      <c r="T14" s="3" t="s">
        <v>83</v>
      </c>
      <c r="U14" s="3" t="str">
        <f t="shared" si="0"/>
        <v>|[[《圧点/Pressure Point》&gt;圧点/Pressure Point]]|7|コモン|呪文|</v>
      </c>
    </row>
    <row r="15" spans="1:21">
      <c r="A15" s="3" t="s">
        <v>138</v>
      </c>
      <c r="B15" s="75" t="s">
        <v>896</v>
      </c>
      <c r="C15" s="3" t="s">
        <v>53</v>
      </c>
      <c r="D15" s="3">
        <v>2</v>
      </c>
      <c r="E15" s="3" t="s">
        <v>83</v>
      </c>
      <c r="F15" s="3" t="s">
        <v>897</v>
      </c>
      <c r="G15" s="3" t="str">
        <f t="shared" si="1"/>
        <v>空中対応員/Aerial Responder</v>
      </c>
      <c r="H15" s="3" t="s">
        <v>898</v>
      </c>
      <c r="I15" s="3" t="str">
        <f t="shared" si="2"/>
        <v>空中対応員/Aerial Responder</v>
      </c>
      <c r="J15" s="3" t="s">
        <v>899</v>
      </c>
      <c r="K15" s="3" t="s">
        <v>83</v>
      </c>
      <c r="L15" s="3">
        <v>12</v>
      </c>
      <c r="N15" s="3" t="s">
        <v>83</v>
      </c>
      <c r="O15" s="3" t="s">
        <v>55</v>
      </c>
      <c r="Q15" s="3" t="s">
        <v>83</v>
      </c>
      <c r="R15" s="3" t="s">
        <v>34</v>
      </c>
      <c r="T15" s="3" t="s">
        <v>83</v>
      </c>
      <c r="U15" s="3" t="str">
        <f t="shared" si="0"/>
        <v>|[[《空中対応員/Aerial Responder》&gt;空中対応員/Aerial Responder]]|12|アンコモン|クリーチャー|</v>
      </c>
    </row>
    <row r="16" spans="1:21">
      <c r="A16" s="3" t="s">
        <v>146</v>
      </c>
      <c r="B16" s="75" t="s">
        <v>896</v>
      </c>
      <c r="C16" s="3" t="s">
        <v>147</v>
      </c>
      <c r="D16" s="3">
        <v>2</v>
      </c>
      <c r="E16" s="3" t="s">
        <v>83</v>
      </c>
      <c r="F16" s="3" t="s">
        <v>897</v>
      </c>
      <c r="G16" s="3" t="str">
        <f t="shared" si="1"/>
        <v>領事の盾護員/Consul's Shieldguard</v>
      </c>
      <c r="H16" s="3" t="s">
        <v>898</v>
      </c>
      <c r="I16" s="3" t="str">
        <f t="shared" si="2"/>
        <v>領事の盾護員/Consul's Shieldguard</v>
      </c>
      <c r="J16" s="3" t="s">
        <v>899</v>
      </c>
      <c r="K16" s="3" t="s">
        <v>83</v>
      </c>
      <c r="L16" s="3">
        <v>11</v>
      </c>
      <c r="N16" s="3" t="s">
        <v>83</v>
      </c>
      <c r="O16" s="3" t="s">
        <v>55</v>
      </c>
      <c r="Q16" s="3" t="s">
        <v>83</v>
      </c>
      <c r="R16" s="3" t="s">
        <v>34</v>
      </c>
      <c r="T16" s="3" t="s">
        <v>83</v>
      </c>
      <c r="U16" s="3" t="str">
        <f t="shared" si="0"/>
        <v>|[[《領事の盾護員/Consul's Shieldguard》&gt;領事の盾護員/Consul's Shieldguard]]|11|アンコモン|クリーチャー|</v>
      </c>
    </row>
    <row r="17" spans="1:21">
      <c r="A17" s="3" t="s">
        <v>155</v>
      </c>
      <c r="B17" s="75" t="s">
        <v>896</v>
      </c>
      <c r="C17" s="3" t="s">
        <v>156</v>
      </c>
      <c r="D17" s="3">
        <v>2</v>
      </c>
      <c r="E17" s="3" t="s">
        <v>83</v>
      </c>
      <c r="F17" s="3" t="s">
        <v>897</v>
      </c>
      <c r="G17" s="3" t="str">
        <f t="shared" si="1"/>
        <v>変速の名手/Gearshift Ace</v>
      </c>
      <c r="H17" s="3" t="s">
        <v>898</v>
      </c>
      <c r="I17" s="3" t="str">
        <f t="shared" si="2"/>
        <v>変速の名手/Gearshift Ace</v>
      </c>
      <c r="J17" s="3" t="s">
        <v>899</v>
      </c>
      <c r="K17" s="3" t="s">
        <v>83</v>
      </c>
      <c r="L17" s="3">
        <v>11</v>
      </c>
      <c r="N17" s="3" t="s">
        <v>83</v>
      </c>
      <c r="O17" s="3" t="s">
        <v>55</v>
      </c>
      <c r="Q17" s="3" t="s">
        <v>83</v>
      </c>
      <c r="R17" s="3" t="s">
        <v>34</v>
      </c>
      <c r="T17" s="3" t="s">
        <v>83</v>
      </c>
      <c r="U17" s="3" t="str">
        <f t="shared" si="0"/>
        <v>|[[《変速の名手/Gearshift Ace》&gt;変速の名手/Gearshift Ace]]|11|アンコモン|クリーチャー|</v>
      </c>
    </row>
    <row r="18" spans="1:21">
      <c r="A18" s="3" t="s">
        <v>165</v>
      </c>
      <c r="B18" s="75" t="s">
        <v>896</v>
      </c>
      <c r="C18" s="3" t="s">
        <v>166</v>
      </c>
      <c r="D18" s="3">
        <v>2</v>
      </c>
      <c r="E18" s="3" t="s">
        <v>83</v>
      </c>
      <c r="F18" s="3" t="s">
        <v>897</v>
      </c>
      <c r="G18" s="3" t="str">
        <f t="shared" si="1"/>
        <v>先見的な増強者/Visionary Augmenter</v>
      </c>
      <c r="H18" s="3" t="s">
        <v>898</v>
      </c>
      <c r="I18" s="3" t="str">
        <f t="shared" si="2"/>
        <v>先見的な増強者/Visionary Augmenter</v>
      </c>
      <c r="J18" s="3" t="s">
        <v>899</v>
      </c>
      <c r="K18" s="3" t="s">
        <v>83</v>
      </c>
      <c r="L18" s="3">
        <v>6</v>
      </c>
      <c r="N18" s="3" t="s">
        <v>83</v>
      </c>
      <c r="O18" s="3" t="s">
        <v>55</v>
      </c>
      <c r="Q18" s="3" t="s">
        <v>83</v>
      </c>
      <c r="R18" s="3" t="s">
        <v>34</v>
      </c>
      <c r="T18" s="3" t="s">
        <v>83</v>
      </c>
      <c r="U18" s="3" t="str">
        <f t="shared" si="0"/>
        <v>|[[《先見的な増強者/Visionary Augmenter》&gt;先見的な増強者/Visionary Augmenter]]|6|アンコモン|クリーチャー|</v>
      </c>
    </row>
    <row r="19" spans="1:21">
      <c r="A19" s="3" t="s">
        <v>174</v>
      </c>
      <c r="B19" s="75" t="s">
        <v>896</v>
      </c>
      <c r="C19" s="3" t="s">
        <v>175</v>
      </c>
      <c r="D19" s="3">
        <v>2</v>
      </c>
      <c r="E19" s="3" t="s">
        <v>83</v>
      </c>
      <c r="F19" s="3" t="s">
        <v>897</v>
      </c>
      <c r="G19" s="3" t="str">
        <f t="shared" si="1"/>
        <v>空鯨捕りの一撃/Skywhaler's Shot</v>
      </c>
      <c r="H19" s="3" t="s">
        <v>898</v>
      </c>
      <c r="I19" s="3" t="str">
        <f t="shared" si="2"/>
        <v>空鯨捕りの一撃/Skywhaler's Shot</v>
      </c>
      <c r="J19" s="3" t="s">
        <v>899</v>
      </c>
      <c r="K19" s="3" t="s">
        <v>83</v>
      </c>
      <c r="L19" s="3">
        <v>13</v>
      </c>
      <c r="N19" s="3" t="s">
        <v>83</v>
      </c>
      <c r="O19" s="3" t="s">
        <v>55</v>
      </c>
      <c r="Q19" s="3" t="s">
        <v>83</v>
      </c>
      <c r="R19" s="3" t="s">
        <v>111</v>
      </c>
      <c r="T19" s="3" t="s">
        <v>83</v>
      </c>
      <c r="U19" s="3" t="str">
        <f t="shared" si="0"/>
        <v>|[[《空鯨捕りの一撃/Skywhaler's Shot》&gt;空鯨捕りの一撃/Skywhaler's Shot]]|13|アンコモン|呪文|</v>
      </c>
    </row>
    <row r="20" spans="1:21">
      <c r="A20" s="3" t="s">
        <v>180</v>
      </c>
      <c r="B20" s="75" t="s">
        <v>896</v>
      </c>
      <c r="C20" s="3" t="s">
        <v>181</v>
      </c>
      <c r="D20" s="3">
        <v>2</v>
      </c>
      <c r="E20" s="3" t="s">
        <v>83</v>
      </c>
      <c r="F20" s="3" t="s">
        <v>897</v>
      </c>
      <c r="G20" s="3" t="str">
        <f t="shared" si="1"/>
        <v>領事府の看視/Consulate Surveillance</v>
      </c>
      <c r="H20" s="3" t="s">
        <v>898</v>
      </c>
      <c r="I20" s="3" t="str">
        <f t="shared" si="2"/>
        <v>領事府の看視/Consulate Surveillance</v>
      </c>
      <c r="J20" s="3" t="s">
        <v>899</v>
      </c>
      <c r="K20" s="3" t="s">
        <v>83</v>
      </c>
      <c r="L20" s="3">
        <v>5</v>
      </c>
      <c r="N20" s="3" t="s">
        <v>83</v>
      </c>
      <c r="O20" s="3" t="s">
        <v>55</v>
      </c>
      <c r="Q20" s="3" t="s">
        <v>83</v>
      </c>
      <c r="R20" s="3" t="s">
        <v>182</v>
      </c>
      <c r="T20" s="3" t="s">
        <v>83</v>
      </c>
      <c r="U20" s="3" t="str">
        <f t="shared" si="0"/>
        <v>|[[《領事府の看視/Consulate Surveillance》&gt;領事府の看視/Consulate Surveillance]]|5|アンコモン|サポート|</v>
      </c>
    </row>
    <row r="21" spans="1:21">
      <c r="A21" s="3" t="s">
        <v>189</v>
      </c>
      <c r="B21" s="75" t="s">
        <v>896</v>
      </c>
      <c r="C21" s="3" t="s">
        <v>190</v>
      </c>
      <c r="D21" s="3">
        <v>3</v>
      </c>
      <c r="E21" s="3" t="s">
        <v>83</v>
      </c>
      <c r="F21" s="3" t="s">
        <v>897</v>
      </c>
      <c r="G21" s="3" t="str">
        <f t="shared" si="1"/>
        <v>小物作りの達人/Master Trinketeer</v>
      </c>
      <c r="H21" s="3" t="s">
        <v>898</v>
      </c>
      <c r="I21" s="3" t="str">
        <f t="shared" si="2"/>
        <v>小物作りの達人/Master Trinketeer</v>
      </c>
      <c r="J21" s="3" t="s">
        <v>899</v>
      </c>
      <c r="K21" s="3" t="s">
        <v>83</v>
      </c>
      <c r="L21" s="3">
        <v>15</v>
      </c>
      <c r="N21" s="3" t="s">
        <v>83</v>
      </c>
      <c r="O21" s="3" t="s">
        <v>56</v>
      </c>
      <c r="Q21" s="3" t="s">
        <v>83</v>
      </c>
      <c r="R21" s="3" t="s">
        <v>34</v>
      </c>
      <c r="T21" s="3" t="s">
        <v>83</v>
      </c>
      <c r="U21" s="3" t="str">
        <f t="shared" si="0"/>
        <v>|[[《小物作りの達人/Master Trinketeer》&gt;小物作りの達人/Master Trinketeer]]|15|レア|クリーチャー|</v>
      </c>
    </row>
    <row r="22" spans="1:21">
      <c r="A22" s="3" t="s">
        <v>197</v>
      </c>
      <c r="B22" s="75" t="s">
        <v>896</v>
      </c>
      <c r="C22" s="3" t="s">
        <v>198</v>
      </c>
      <c r="D22" s="3">
        <v>3</v>
      </c>
      <c r="E22" s="3" t="s">
        <v>83</v>
      </c>
      <c r="F22" s="3" t="s">
        <v>897</v>
      </c>
      <c r="G22" s="3" t="str">
        <f t="shared" si="1"/>
        <v>模範的な造り手/Toolcraft Exemplar</v>
      </c>
      <c r="H22" s="3" t="s">
        <v>898</v>
      </c>
      <c r="I22" s="3" t="str">
        <f t="shared" si="2"/>
        <v>模範的な造り手/Toolcraft Exemplar</v>
      </c>
      <c r="J22" s="3" t="s">
        <v>899</v>
      </c>
      <c r="K22" s="3" t="s">
        <v>83</v>
      </c>
      <c r="L22" s="3">
        <v>16</v>
      </c>
      <c r="N22" s="3" t="s">
        <v>83</v>
      </c>
      <c r="O22" s="3" t="s">
        <v>56</v>
      </c>
      <c r="Q22" s="3" t="s">
        <v>83</v>
      </c>
      <c r="R22" s="3" t="s">
        <v>34</v>
      </c>
      <c r="T22" s="3" t="s">
        <v>83</v>
      </c>
      <c r="U22" s="3" t="str">
        <f t="shared" si="0"/>
        <v>|[[《模範的な造り手/Toolcraft Exemplar》&gt;模範的な造り手/Toolcraft Exemplar]]|16|レア|クリーチャー|</v>
      </c>
    </row>
    <row r="23" spans="1:21">
      <c r="A23" s="3" t="s">
        <v>203</v>
      </c>
      <c r="B23" s="75" t="s">
        <v>896</v>
      </c>
      <c r="C23" s="3" t="s">
        <v>204</v>
      </c>
      <c r="D23" s="3">
        <v>3</v>
      </c>
      <c r="E23" s="3" t="s">
        <v>83</v>
      </c>
      <c r="F23" s="3" t="s">
        <v>897</v>
      </c>
      <c r="G23" s="3" t="str">
        <f t="shared" si="1"/>
        <v>燻蒸/Fumigate</v>
      </c>
      <c r="H23" s="3" t="s">
        <v>898</v>
      </c>
      <c r="I23" s="3" t="str">
        <f t="shared" si="2"/>
        <v>燻蒸/Fumigate</v>
      </c>
      <c r="J23" s="3" t="s">
        <v>899</v>
      </c>
      <c r="K23" s="3" t="s">
        <v>83</v>
      </c>
      <c r="L23" s="3">
        <v>16</v>
      </c>
      <c r="N23" s="3" t="s">
        <v>83</v>
      </c>
      <c r="O23" s="3" t="s">
        <v>56</v>
      </c>
      <c r="Q23" s="3" t="s">
        <v>83</v>
      </c>
      <c r="R23" s="3" t="s">
        <v>111</v>
      </c>
      <c r="T23" s="3" t="s">
        <v>83</v>
      </c>
      <c r="U23" s="3" t="str">
        <f t="shared" si="0"/>
        <v>|[[《燻蒸/Fumigate》&gt;燻蒸/Fumigate]]|16|レア|呪文|</v>
      </c>
    </row>
    <row r="24" spans="1:21">
      <c r="A24" s="3" t="s">
        <v>208</v>
      </c>
      <c r="B24" s="75" t="s">
        <v>896</v>
      </c>
      <c r="C24" s="3" t="s">
        <v>209</v>
      </c>
      <c r="D24" s="3">
        <v>3</v>
      </c>
      <c r="E24" s="3" t="s">
        <v>83</v>
      </c>
      <c r="F24" s="3" t="s">
        <v>897</v>
      </c>
      <c r="G24" s="3" t="str">
        <f t="shared" si="1"/>
        <v>復元/Refurbish</v>
      </c>
      <c r="H24" s="3" t="s">
        <v>898</v>
      </c>
      <c r="I24" s="3" t="str">
        <f t="shared" si="2"/>
        <v>復元/Refurbish</v>
      </c>
      <c r="J24" s="3" t="s">
        <v>899</v>
      </c>
      <c r="K24" s="3" t="s">
        <v>83</v>
      </c>
      <c r="L24" s="3">
        <v>10</v>
      </c>
      <c r="N24" s="3" t="s">
        <v>83</v>
      </c>
      <c r="O24" s="3" t="s">
        <v>56</v>
      </c>
      <c r="Q24" s="3" t="s">
        <v>83</v>
      </c>
      <c r="R24" s="3" t="s">
        <v>111</v>
      </c>
      <c r="T24" s="3" t="s">
        <v>83</v>
      </c>
      <c r="U24" s="3" t="str">
        <f t="shared" si="0"/>
        <v>|[[《復元/Refurbish》&gt;復元/Refurbish]]|10|レア|呪文|</v>
      </c>
    </row>
    <row r="25" spans="1:21">
      <c r="A25" s="3" t="s">
        <v>213</v>
      </c>
      <c r="B25" s="75" t="s">
        <v>896</v>
      </c>
      <c r="C25" s="3" t="s">
        <v>214</v>
      </c>
      <c r="D25" s="3">
        <v>3</v>
      </c>
      <c r="E25" s="3" t="s">
        <v>83</v>
      </c>
      <c r="F25" s="3" t="s">
        <v>897</v>
      </c>
      <c r="G25" s="3" t="str">
        <f t="shared" si="1"/>
        <v>領事の権限/Authority of the Consuls</v>
      </c>
      <c r="H25" s="3" t="s">
        <v>898</v>
      </c>
      <c r="I25" s="3" t="str">
        <f t="shared" si="2"/>
        <v>領事の権限/Authority of the Consuls</v>
      </c>
      <c r="J25" s="3" t="s">
        <v>899</v>
      </c>
      <c r="K25" s="3" t="s">
        <v>83</v>
      </c>
      <c r="L25" s="3">
        <v>7</v>
      </c>
      <c r="N25" s="3" t="s">
        <v>83</v>
      </c>
      <c r="O25" s="3" t="s">
        <v>56</v>
      </c>
      <c r="Q25" s="3" t="s">
        <v>83</v>
      </c>
      <c r="R25" s="3" t="s">
        <v>182</v>
      </c>
      <c r="T25" s="3" t="s">
        <v>83</v>
      </c>
      <c r="U25" s="3" t="str">
        <f t="shared" si="0"/>
        <v>|[[《領事の権限/Authority of the Consuls》&gt;領事の権限/Authority of the Consuls]]|7|レア|サポート|</v>
      </c>
    </row>
    <row r="26" spans="1:21">
      <c r="A26" s="3" t="s">
        <v>217</v>
      </c>
      <c r="B26" s="75" t="s">
        <v>896</v>
      </c>
      <c r="C26" s="3" t="s">
        <v>218</v>
      </c>
      <c r="D26" s="3">
        <v>3</v>
      </c>
      <c r="E26" s="3" t="s">
        <v>83</v>
      </c>
      <c r="F26" s="3" t="s">
        <v>897</v>
      </c>
      <c r="G26" s="3" t="str">
        <f t="shared" si="1"/>
        <v>領事府による拘禁/Captured by the Consulate</v>
      </c>
      <c r="H26" s="3" t="s">
        <v>898</v>
      </c>
      <c r="I26" s="3" t="str">
        <f t="shared" si="2"/>
        <v>領事府による拘禁/Captured by the Consulate</v>
      </c>
      <c r="J26" s="3" t="s">
        <v>899</v>
      </c>
      <c r="K26" s="3" t="s">
        <v>83</v>
      </c>
      <c r="L26" s="3">
        <v>16</v>
      </c>
      <c r="N26" s="3" t="s">
        <v>83</v>
      </c>
      <c r="O26" s="3" t="s">
        <v>56</v>
      </c>
      <c r="Q26" s="3" t="s">
        <v>83</v>
      </c>
      <c r="R26" s="3" t="s">
        <v>182</v>
      </c>
      <c r="T26" s="3" t="s">
        <v>83</v>
      </c>
      <c r="U26" s="3" t="str">
        <f t="shared" si="0"/>
        <v>|[[《領事府による拘禁/Captured by the Consulate》&gt;領事府による拘禁/Captured by the Consulate]]|16|レア|サポート|</v>
      </c>
    </row>
    <row r="27" spans="1:21">
      <c r="A27" s="3" t="s">
        <v>222</v>
      </c>
      <c r="B27" s="75" t="s">
        <v>896</v>
      </c>
      <c r="C27" s="3" t="s">
        <v>132</v>
      </c>
      <c r="D27" s="3">
        <v>4</v>
      </c>
      <c r="E27" s="3" t="s">
        <v>83</v>
      </c>
      <c r="F27" s="3" t="s">
        <v>897</v>
      </c>
      <c r="G27" s="3" t="str">
        <f t="shared" si="1"/>
        <v>霊気嵐のロック/Aetherstorm Roc</v>
      </c>
      <c r="H27" s="3" t="s">
        <v>898</v>
      </c>
      <c r="I27" s="3" t="str">
        <f t="shared" si="2"/>
        <v>霊気嵐のロック/Aetherstorm Roc</v>
      </c>
      <c r="J27" s="3" t="s">
        <v>899</v>
      </c>
      <c r="K27" s="3" t="s">
        <v>83</v>
      </c>
      <c r="L27" s="3">
        <v>14</v>
      </c>
      <c r="N27" s="3" t="s">
        <v>83</v>
      </c>
      <c r="O27" s="3" t="s">
        <v>57</v>
      </c>
      <c r="Q27" s="3" t="s">
        <v>83</v>
      </c>
      <c r="R27" s="3" t="s">
        <v>34</v>
      </c>
      <c r="T27" s="3" t="s">
        <v>83</v>
      </c>
      <c r="U27" s="3" t="str">
        <f t="shared" si="0"/>
        <v>|[[《霊気嵐のロック/Aetherstorm Roc》&gt;霊気嵐のロック/Aetherstorm Roc]]|14|神話レア|クリーチャー|</v>
      </c>
    </row>
    <row r="28" spans="1:21">
      <c r="A28" s="3" t="s">
        <v>227</v>
      </c>
      <c r="B28" s="75" t="s">
        <v>896</v>
      </c>
      <c r="C28" s="3" t="s">
        <v>168</v>
      </c>
      <c r="D28" s="3">
        <v>4</v>
      </c>
      <c r="E28" s="3" t="s">
        <v>83</v>
      </c>
      <c r="F28" s="3" t="s">
        <v>897</v>
      </c>
      <c r="G28" s="3" t="str">
        <f t="shared" si="1"/>
        <v>発明の天使/Angel of Invention</v>
      </c>
      <c r="H28" s="3" t="s">
        <v>898</v>
      </c>
      <c r="I28" s="3" t="str">
        <f t="shared" si="2"/>
        <v>発明の天使/Angel of Invention</v>
      </c>
      <c r="J28" s="3" t="s">
        <v>899</v>
      </c>
      <c r="K28" s="3" t="s">
        <v>83</v>
      </c>
      <c r="L28" s="3">
        <v>18</v>
      </c>
      <c r="N28" s="3" t="s">
        <v>83</v>
      </c>
      <c r="O28" s="3" t="s">
        <v>57</v>
      </c>
      <c r="Q28" s="3" t="s">
        <v>83</v>
      </c>
      <c r="R28" s="3" t="s">
        <v>34</v>
      </c>
      <c r="T28" s="3" t="s">
        <v>83</v>
      </c>
      <c r="U28" s="3" t="str">
        <f t="shared" si="0"/>
        <v>|[[《発明の天使/Angel of Invention》&gt;発明の天使/Angel of Invention]]|18|神話レア|クリーチャー|</v>
      </c>
    </row>
    <row r="29" spans="1:21">
      <c r="A29" s="3" t="s">
        <v>232</v>
      </c>
      <c r="B29" s="75" t="s">
        <v>896</v>
      </c>
      <c r="C29" s="3" t="s">
        <v>233</v>
      </c>
      <c r="D29" s="3">
        <v>4</v>
      </c>
      <c r="E29" s="3" t="s">
        <v>83</v>
      </c>
      <c r="F29" s="3" t="s">
        <v>897</v>
      </c>
      <c r="G29" s="3" t="str">
        <f t="shared" si="1"/>
        <v>激変の機械巨人/Cataclysmic Gearhulk</v>
      </c>
      <c r="H29" s="3" t="s">
        <v>898</v>
      </c>
      <c r="I29" s="3" t="str">
        <f t="shared" si="2"/>
        <v>激変の機械巨人/Cataclysmic Gearhulk</v>
      </c>
      <c r="J29" s="3" t="s">
        <v>899</v>
      </c>
      <c r="K29" s="3" t="s">
        <v>83</v>
      </c>
      <c r="L29" s="3">
        <v>24</v>
      </c>
      <c r="N29" s="3" t="s">
        <v>83</v>
      </c>
      <c r="O29" s="3" t="s">
        <v>57</v>
      </c>
      <c r="Q29" s="3" t="s">
        <v>83</v>
      </c>
      <c r="R29" s="3" t="s">
        <v>34</v>
      </c>
      <c r="T29" s="3" t="s">
        <v>83</v>
      </c>
      <c r="U29" s="3" t="str">
        <f t="shared" si="0"/>
        <v>|[[《激変の機械巨人/Cataclysmic Gearhulk》&gt;激変の機械巨人/Cataclysmic Gearhulk]]|24|神話レア|クリーチャー|</v>
      </c>
    </row>
    <row r="30" spans="11:11">
      <c r="K30" s="3" t="s">
        <v>83</v>
      </c>
    </row>
    <row r="31" spans="11:21">
      <c r="K31" s="3" t="s">
        <v>83</v>
      </c>
      <c r="L31" s="3"/>
      <c r="U31" s="3" t="s">
        <v>900</v>
      </c>
    </row>
    <row r="32" spans="1:21">
      <c r="A32" s="3" t="s">
        <v>891</v>
      </c>
      <c r="E32" s="3" t="s">
        <v>83</v>
      </c>
      <c r="I32" s="3" t="s">
        <v>891</v>
      </c>
      <c r="K32" s="3" t="s">
        <v>83</v>
      </c>
      <c r="L32" s="3"/>
      <c r="M32" s="3" t="s">
        <v>892</v>
      </c>
      <c r="N32" s="3" t="s">
        <v>83</v>
      </c>
      <c r="P32" s="3" t="s">
        <v>1</v>
      </c>
      <c r="Q32" s="3" t="s">
        <v>83</v>
      </c>
      <c r="S32" s="3" t="s">
        <v>2</v>
      </c>
      <c r="T32" s="3" t="s">
        <v>893</v>
      </c>
      <c r="U32" s="3" t="str">
        <f t="shared" ref="U32:U60" si="3">E32&amp;F32&amp;G32&amp;H32&amp;I32&amp;J32&amp;K32&amp;L32&amp;M32&amp;N32&amp;O32&amp;P32&amp;Q32&amp;R32&amp;S32&amp;T32</f>
        <v>|LEFT:500|LEFT:50|LEFT:80|LEFT:100|c</v>
      </c>
    </row>
    <row r="33" spans="1:21">
      <c r="A33" s="3" t="s">
        <v>894</v>
      </c>
      <c r="E33" s="3" t="s">
        <v>83</v>
      </c>
      <c r="I33" s="3" t="s">
        <v>894</v>
      </c>
      <c r="K33" s="3" t="s">
        <v>83</v>
      </c>
      <c r="L33" s="3"/>
      <c r="M33" s="3" t="s">
        <v>895</v>
      </c>
      <c r="N33" s="3" t="s">
        <v>83</v>
      </c>
      <c r="P33" s="3" t="s">
        <v>92</v>
      </c>
      <c r="Q33" s="3" t="s">
        <v>83</v>
      </c>
      <c r="S33" s="3" t="s">
        <v>11</v>
      </c>
      <c r="T33" s="3" t="s">
        <v>83</v>
      </c>
      <c r="U33" s="3" t="str">
        <f t="shared" si="3"/>
        <v>|カード名|コスト|レアリティ|種別|</v>
      </c>
    </row>
    <row r="34" spans="1:21">
      <c r="A34" s="3" t="s">
        <v>518</v>
      </c>
      <c r="B34" s="75" t="s">
        <v>896</v>
      </c>
      <c r="C34" s="3" t="s">
        <v>81</v>
      </c>
      <c r="D34" s="3">
        <v>1</v>
      </c>
      <c r="E34" s="3" t="s">
        <v>83</v>
      </c>
      <c r="F34" s="3" t="s">
        <v>897</v>
      </c>
      <c r="G34" s="3" t="str">
        <f t="shared" ref="G34:G60" si="4">A34&amp;B34&amp;C34</f>
        <v>理論霊気学者/Aether Theorist</v>
      </c>
      <c r="H34" s="3" t="s">
        <v>898</v>
      </c>
      <c r="I34" s="3" t="str">
        <f t="shared" ref="I34:I60" si="5">G34</f>
        <v>理論霊気学者/Aether Theorist</v>
      </c>
      <c r="J34" s="3" t="s">
        <v>899</v>
      </c>
      <c r="K34" s="3" t="s">
        <v>83</v>
      </c>
      <c r="L34" s="3">
        <v>9</v>
      </c>
      <c r="N34" s="3" t="s">
        <v>83</v>
      </c>
      <c r="O34" s="3" t="s">
        <v>31</v>
      </c>
      <c r="Q34" s="3" t="s">
        <v>83</v>
      </c>
      <c r="R34" s="3" t="s">
        <v>34</v>
      </c>
      <c r="T34" s="3" t="s">
        <v>83</v>
      </c>
      <c r="U34" s="3" t="str">
        <f t="shared" si="3"/>
        <v>|[[《理論霊気学者/Aether Theorist》&gt;理論霊気学者/Aether Theorist]]|9|コモン|クリーチャー|</v>
      </c>
    </row>
    <row r="35" spans="1:21">
      <c r="A35" s="3" t="s">
        <v>523</v>
      </c>
      <c r="B35" s="75" t="s">
        <v>896</v>
      </c>
      <c r="C35" s="3" t="s">
        <v>325</v>
      </c>
      <c r="D35" s="3">
        <v>1</v>
      </c>
      <c r="E35" s="3" t="s">
        <v>83</v>
      </c>
      <c r="F35" s="3" t="s">
        <v>897</v>
      </c>
      <c r="G35" s="3" t="str">
        <f t="shared" si="4"/>
        <v>歯車襲いの海蛇/Gearseeker Serpent</v>
      </c>
      <c r="H35" s="3" t="s">
        <v>898</v>
      </c>
      <c r="I35" s="3" t="str">
        <f t="shared" si="5"/>
        <v>歯車襲いの海蛇/Gearseeker Serpent</v>
      </c>
      <c r="J35" s="3" t="s">
        <v>899</v>
      </c>
      <c r="K35" s="3" t="s">
        <v>83</v>
      </c>
      <c r="L35" s="3">
        <v>6</v>
      </c>
      <c r="N35" s="3" t="s">
        <v>83</v>
      </c>
      <c r="O35" s="3" t="s">
        <v>31</v>
      </c>
      <c r="Q35" s="3" t="s">
        <v>83</v>
      </c>
      <c r="R35" s="3" t="s">
        <v>34</v>
      </c>
      <c r="T35" s="3" t="s">
        <v>83</v>
      </c>
      <c r="U35" s="3" t="str">
        <f t="shared" si="3"/>
        <v>|[[《歯車襲いの海蛇/Gearseeker Serpent》&gt;歯車襲いの海蛇/Gearseeker Serpent]]|6|コモン|クリーチャー|</v>
      </c>
    </row>
    <row r="36" spans="1:21">
      <c r="A36" s="3" t="s">
        <v>526</v>
      </c>
      <c r="B36" s="75" t="s">
        <v>896</v>
      </c>
      <c r="C36" s="3" t="s">
        <v>344</v>
      </c>
      <c r="D36" s="3">
        <v>1</v>
      </c>
      <c r="E36" s="3" t="s">
        <v>83</v>
      </c>
      <c r="F36" s="3" t="s">
        <v>897</v>
      </c>
      <c r="G36" s="3" t="str">
        <f t="shared" si="4"/>
        <v>タカシオヤドカリ/Hightide Hermit</v>
      </c>
      <c r="H36" s="3" t="s">
        <v>898</v>
      </c>
      <c r="I36" s="3" t="str">
        <f t="shared" si="5"/>
        <v>タカシオヤドカリ/Hightide Hermit</v>
      </c>
      <c r="J36" s="3" t="s">
        <v>899</v>
      </c>
      <c r="K36" s="3" t="s">
        <v>83</v>
      </c>
      <c r="L36" s="3">
        <v>15</v>
      </c>
      <c r="N36" s="3" t="s">
        <v>83</v>
      </c>
      <c r="O36" s="3" t="s">
        <v>31</v>
      </c>
      <c r="Q36" s="3" t="s">
        <v>83</v>
      </c>
      <c r="R36" s="3" t="s">
        <v>34</v>
      </c>
      <c r="T36" s="3" t="s">
        <v>83</v>
      </c>
      <c r="U36" s="3" t="str">
        <f t="shared" si="3"/>
        <v>|[[《タカシオヤドカリ/Hightide Hermit》&gt;タカシオヤドカリ/Hightide Hermit]]|15|コモン|クリーチャー|</v>
      </c>
    </row>
    <row r="37" spans="1:21">
      <c r="A37" s="3" t="s">
        <v>531</v>
      </c>
      <c r="B37" s="75" t="s">
        <v>896</v>
      </c>
      <c r="C37" s="3" t="s">
        <v>400</v>
      </c>
      <c r="D37" s="3">
        <v>1</v>
      </c>
      <c r="E37" s="3" t="s">
        <v>83</v>
      </c>
      <c r="F37" s="3" t="s">
        <v>897</v>
      </c>
      <c r="G37" s="3" t="str">
        <f t="shared" si="4"/>
        <v>敏捷な革新者/Nimble Innovator</v>
      </c>
      <c r="H37" s="3" t="s">
        <v>898</v>
      </c>
      <c r="I37" s="3" t="str">
        <f t="shared" si="5"/>
        <v>敏捷な革新者/Nimble Innovator</v>
      </c>
      <c r="J37" s="3" t="s">
        <v>899</v>
      </c>
      <c r="K37" s="3" t="s">
        <v>83</v>
      </c>
      <c r="L37" s="3">
        <v>7</v>
      </c>
      <c r="N37" s="3" t="s">
        <v>83</v>
      </c>
      <c r="O37" s="3" t="s">
        <v>31</v>
      </c>
      <c r="Q37" s="3" t="s">
        <v>83</v>
      </c>
      <c r="R37" s="3" t="s">
        <v>34</v>
      </c>
      <c r="T37" s="3" t="s">
        <v>83</v>
      </c>
      <c r="U37" s="3" t="str">
        <f t="shared" si="3"/>
        <v>|[[《敏捷な革新者/Nimble Innovator》&gt;敏捷な革新者/Nimble Innovator]]|7|コモン|クリーチャー|</v>
      </c>
    </row>
    <row r="38" spans="1:21">
      <c r="A38" s="3" t="s">
        <v>533</v>
      </c>
      <c r="B38" s="75" t="s">
        <v>896</v>
      </c>
      <c r="C38" s="3" t="s">
        <v>488</v>
      </c>
      <c r="D38" s="3">
        <v>1</v>
      </c>
      <c r="E38" s="3" t="s">
        <v>83</v>
      </c>
      <c r="F38" s="3" t="s">
        <v>897</v>
      </c>
      <c r="G38" s="3" t="str">
        <f t="shared" si="4"/>
        <v>亢進する亀/Thriving Turtle</v>
      </c>
      <c r="H38" s="3" t="s">
        <v>898</v>
      </c>
      <c r="I38" s="3" t="str">
        <f t="shared" si="5"/>
        <v>亢進する亀/Thriving Turtle</v>
      </c>
      <c r="J38" s="3" t="s">
        <v>899</v>
      </c>
      <c r="K38" s="3" t="s">
        <v>83</v>
      </c>
      <c r="L38" s="3">
        <v>11</v>
      </c>
      <c r="N38" s="3" t="s">
        <v>83</v>
      </c>
      <c r="O38" s="3" t="s">
        <v>31</v>
      </c>
      <c r="Q38" s="3" t="s">
        <v>83</v>
      </c>
      <c r="R38" s="3" t="s">
        <v>34</v>
      </c>
      <c r="T38" s="3" t="s">
        <v>83</v>
      </c>
      <c r="U38" s="3" t="str">
        <f t="shared" si="3"/>
        <v>|[[《亢進する亀/Thriving Turtle》&gt;亢進する亀/Thriving Turtle]]|11|コモン|クリーチャー|</v>
      </c>
    </row>
    <row r="39" spans="1:21">
      <c r="A39" s="3" t="s">
        <v>535</v>
      </c>
      <c r="B39" s="75" t="s">
        <v>896</v>
      </c>
      <c r="C39" s="3" t="s">
        <v>498</v>
      </c>
      <c r="D39" s="3">
        <v>1</v>
      </c>
      <c r="E39" s="3" t="s">
        <v>83</v>
      </c>
      <c r="F39" s="3" t="s">
        <v>897</v>
      </c>
      <c r="G39" s="3" t="str">
        <f t="shared" si="4"/>
        <v>ヴィダルケンの刃の達人/Vedalken Blademaster</v>
      </c>
      <c r="H39" s="3" t="s">
        <v>898</v>
      </c>
      <c r="I39" s="3" t="str">
        <f t="shared" si="5"/>
        <v>ヴィダルケンの刃の達人/Vedalken Blademaster</v>
      </c>
      <c r="J39" s="3" t="s">
        <v>899</v>
      </c>
      <c r="K39" s="3" t="s">
        <v>83</v>
      </c>
      <c r="L39" s="3">
        <v>7</v>
      </c>
      <c r="N39" s="3" t="s">
        <v>83</v>
      </c>
      <c r="O39" s="3" t="s">
        <v>31</v>
      </c>
      <c r="Q39" s="3" t="s">
        <v>83</v>
      </c>
      <c r="R39" s="3" t="s">
        <v>34</v>
      </c>
      <c r="T39" s="3" t="s">
        <v>83</v>
      </c>
      <c r="U39" s="3" t="str">
        <f t="shared" si="3"/>
        <v>|[[《ヴィダルケンの刃の達人/Vedalken Blademaster》&gt;ヴィダルケンの刃の達人/Vedalken Blademaster]]|7|コモン|クリーチャー|</v>
      </c>
    </row>
    <row r="40" spans="1:21">
      <c r="A40" s="3" t="s">
        <v>537</v>
      </c>
      <c r="B40" s="75" t="s">
        <v>896</v>
      </c>
      <c r="C40" s="3" t="s">
        <v>510</v>
      </c>
      <c r="D40" s="3">
        <v>1</v>
      </c>
      <c r="E40" s="3" t="s">
        <v>83</v>
      </c>
      <c r="F40" s="3" t="s">
        <v>897</v>
      </c>
      <c r="G40" s="3" t="str">
        <f t="shared" si="4"/>
        <v>速接会の翼鍛冶/Weldfast Wingsmith</v>
      </c>
      <c r="H40" s="3" t="s">
        <v>898</v>
      </c>
      <c r="I40" s="3" t="str">
        <f t="shared" si="5"/>
        <v>速接会の翼鍛冶/Weldfast Wingsmith</v>
      </c>
      <c r="J40" s="3" t="s">
        <v>899</v>
      </c>
      <c r="K40" s="3" t="s">
        <v>83</v>
      </c>
      <c r="L40" s="3">
        <v>5</v>
      </c>
      <c r="N40" s="3" t="s">
        <v>83</v>
      </c>
      <c r="O40" s="3" t="s">
        <v>31</v>
      </c>
      <c r="Q40" s="3" t="s">
        <v>83</v>
      </c>
      <c r="R40" s="3" t="s">
        <v>34</v>
      </c>
      <c r="T40" s="3" t="s">
        <v>83</v>
      </c>
      <c r="U40" s="3" t="str">
        <f t="shared" si="3"/>
        <v>|[[《速接会の翼鍛冶/Weldfast Wingsmith》&gt;速接会の翼鍛冶/Weldfast Wingsmith]]|5|コモン|クリーチャー|</v>
      </c>
    </row>
    <row r="41" spans="1:21">
      <c r="A41" s="3" t="s">
        <v>539</v>
      </c>
      <c r="B41" s="75" t="s">
        <v>896</v>
      </c>
      <c r="C41" s="3" t="s">
        <v>540</v>
      </c>
      <c r="D41" s="3">
        <v>1</v>
      </c>
      <c r="E41" s="3" t="s">
        <v>83</v>
      </c>
      <c r="F41" s="3" t="s">
        <v>897</v>
      </c>
      <c r="G41" s="3" t="str">
        <f t="shared" si="4"/>
        <v>風のドレイク/Wind Drake</v>
      </c>
      <c r="H41" s="3" t="s">
        <v>898</v>
      </c>
      <c r="I41" s="3" t="str">
        <f t="shared" si="5"/>
        <v>風のドレイク/Wind Drake</v>
      </c>
      <c r="J41" s="3" t="s">
        <v>899</v>
      </c>
      <c r="K41" s="3" t="s">
        <v>83</v>
      </c>
      <c r="L41" s="3">
        <v>6</v>
      </c>
      <c r="N41" s="3" t="s">
        <v>83</v>
      </c>
      <c r="O41" s="3" t="s">
        <v>31</v>
      </c>
      <c r="Q41" s="3" t="s">
        <v>83</v>
      </c>
      <c r="R41" s="3" t="s">
        <v>34</v>
      </c>
      <c r="T41" s="3" t="s">
        <v>83</v>
      </c>
      <c r="U41" s="3" t="str">
        <f t="shared" si="3"/>
        <v>|[[《風のドレイク/Wind Drake》&gt;風のドレイク/Wind Drake]]|6|コモン|クリーチャー|</v>
      </c>
    </row>
    <row r="42" spans="1:21">
      <c r="A42" s="3" t="s">
        <v>542</v>
      </c>
      <c r="B42" s="75" t="s">
        <v>896</v>
      </c>
      <c r="C42" s="3" t="s">
        <v>90</v>
      </c>
      <c r="D42" s="3">
        <v>1</v>
      </c>
      <c r="E42" s="3" t="s">
        <v>83</v>
      </c>
      <c r="F42" s="3" t="s">
        <v>897</v>
      </c>
      <c r="G42" s="3" t="str">
        <f t="shared" si="4"/>
        <v>上天の貿易風/Aether Tradewinds</v>
      </c>
      <c r="H42" s="3" t="s">
        <v>898</v>
      </c>
      <c r="I42" s="3" t="str">
        <f t="shared" si="5"/>
        <v>上天の貿易風/Aether Tradewinds</v>
      </c>
      <c r="J42" s="3" t="s">
        <v>899</v>
      </c>
      <c r="K42" s="3" t="s">
        <v>83</v>
      </c>
      <c r="L42" s="3">
        <v>6</v>
      </c>
      <c r="N42" s="3" t="s">
        <v>83</v>
      </c>
      <c r="O42" s="3" t="s">
        <v>31</v>
      </c>
      <c r="Q42" s="3" t="s">
        <v>83</v>
      </c>
      <c r="R42" s="3" t="s">
        <v>111</v>
      </c>
      <c r="T42" s="3" t="s">
        <v>83</v>
      </c>
      <c r="U42" s="3" t="str">
        <f t="shared" si="3"/>
        <v>|[[《上天の貿易風/Aether Tradewinds》&gt;上天の貿易風/Aether Tradewinds]]|6|コモン|呪文|</v>
      </c>
    </row>
    <row r="43" spans="1:21">
      <c r="A43" s="3" t="s">
        <v>544</v>
      </c>
      <c r="B43" s="75" t="s">
        <v>896</v>
      </c>
      <c r="C43" s="3" t="s">
        <v>439</v>
      </c>
      <c r="D43" s="3">
        <v>1</v>
      </c>
      <c r="E43" s="3" t="s">
        <v>83</v>
      </c>
      <c r="F43" s="3" t="s">
        <v>897</v>
      </c>
      <c r="G43" s="3" t="str">
        <f t="shared" si="4"/>
        <v>革命的拒絶/Revolutionary Rebuff</v>
      </c>
      <c r="H43" s="3" t="s">
        <v>898</v>
      </c>
      <c r="I43" s="3" t="str">
        <f t="shared" si="5"/>
        <v>革命的拒絶/Revolutionary Rebuff</v>
      </c>
      <c r="J43" s="3" t="s">
        <v>899</v>
      </c>
      <c r="K43" s="3" t="s">
        <v>83</v>
      </c>
      <c r="L43" s="3">
        <v>6</v>
      </c>
      <c r="N43" s="3" t="s">
        <v>83</v>
      </c>
      <c r="O43" s="3" t="s">
        <v>31</v>
      </c>
      <c r="Q43" s="3" t="s">
        <v>83</v>
      </c>
      <c r="R43" s="3" t="s">
        <v>111</v>
      </c>
      <c r="T43" s="3" t="s">
        <v>83</v>
      </c>
      <c r="U43" s="3" t="str">
        <f t="shared" si="3"/>
        <v>|[[《革命的拒絶/Revolutionary Rebuff》&gt;革命的拒絶/Revolutionary Rebuff]]|6|コモン|呪文|</v>
      </c>
    </row>
    <row r="44" spans="1:21">
      <c r="A44" s="3" t="s">
        <v>546</v>
      </c>
      <c r="B44" s="75" t="s">
        <v>896</v>
      </c>
      <c r="C44" s="3" t="s">
        <v>482</v>
      </c>
      <c r="D44" s="3">
        <v>2</v>
      </c>
      <c r="E44" s="3" t="s">
        <v>83</v>
      </c>
      <c r="F44" s="3" t="s">
        <v>897</v>
      </c>
      <c r="G44" s="3" t="str">
        <f t="shared" si="4"/>
        <v>テゼレットの野望/Tezzeret's Ambition</v>
      </c>
      <c r="H44" s="3" t="s">
        <v>898</v>
      </c>
      <c r="I44" s="3" t="str">
        <f t="shared" si="5"/>
        <v>テゼレットの野望/Tezzeret's Ambition</v>
      </c>
      <c r="J44" s="3" t="s">
        <v>899</v>
      </c>
      <c r="K44" s="3" t="s">
        <v>83</v>
      </c>
      <c r="L44" s="3">
        <v>6</v>
      </c>
      <c r="N44" s="3" t="s">
        <v>83</v>
      </c>
      <c r="O44" s="3" t="s">
        <v>31</v>
      </c>
      <c r="Q44" s="3" t="s">
        <v>83</v>
      </c>
      <c r="R44" s="3" t="s">
        <v>111</v>
      </c>
      <c r="T44" s="3" t="s">
        <v>83</v>
      </c>
      <c r="U44" s="3" t="str">
        <f t="shared" si="3"/>
        <v>|[[《テゼレットの野望/Tezzeret's Ambition》&gt;テゼレットの野望/Tezzeret's Ambition]]|6|コモン|呪文|</v>
      </c>
    </row>
    <row r="45" spans="1:21">
      <c r="A45" s="3" t="s">
        <v>548</v>
      </c>
      <c r="B45" s="75" t="s">
        <v>896</v>
      </c>
      <c r="C45" s="3" t="s">
        <v>304</v>
      </c>
      <c r="D45" s="3">
        <v>2</v>
      </c>
      <c r="E45" s="3" t="s">
        <v>83</v>
      </c>
      <c r="F45" s="3" t="s">
        <v>897</v>
      </c>
      <c r="G45" s="3" t="str">
        <f t="shared" si="4"/>
        <v>試験飛行士/Experimental Aviator</v>
      </c>
      <c r="H45" s="3" t="s">
        <v>898</v>
      </c>
      <c r="I45" s="3" t="str">
        <f t="shared" si="5"/>
        <v>試験飛行士/Experimental Aviator</v>
      </c>
      <c r="J45" s="3" t="s">
        <v>899</v>
      </c>
      <c r="K45" s="3" t="s">
        <v>83</v>
      </c>
      <c r="L45" s="3">
        <v>10</v>
      </c>
      <c r="N45" s="3" t="s">
        <v>83</v>
      </c>
      <c r="O45" s="3" t="s">
        <v>55</v>
      </c>
      <c r="Q45" s="3" t="s">
        <v>83</v>
      </c>
      <c r="R45" s="3" t="s">
        <v>34</v>
      </c>
      <c r="T45" s="3" t="s">
        <v>83</v>
      </c>
      <c r="U45" s="3" t="str">
        <f t="shared" si="3"/>
        <v>|[[《試験飛行士/Experimental Aviator》&gt;試験飛行士/Experimental Aviator]]|10|アンコモン|クリーチャー|</v>
      </c>
    </row>
    <row r="46" spans="1:21">
      <c r="A46" s="3" t="s">
        <v>550</v>
      </c>
      <c r="B46" s="75" t="s">
        <v>896</v>
      </c>
      <c r="C46" s="3" t="s">
        <v>334</v>
      </c>
      <c r="D46" s="3">
        <v>2</v>
      </c>
      <c r="E46" s="3" t="s">
        <v>83</v>
      </c>
      <c r="F46" s="3" t="s">
        <v>897</v>
      </c>
      <c r="G46" s="3" t="str">
        <f t="shared" si="4"/>
        <v>光り物集めの鶴/Glint-Nest Crane</v>
      </c>
      <c r="H46" s="3" t="s">
        <v>898</v>
      </c>
      <c r="I46" s="3" t="str">
        <f t="shared" si="5"/>
        <v>光り物集めの鶴/Glint-Nest Crane</v>
      </c>
      <c r="J46" s="3" t="s">
        <v>899</v>
      </c>
      <c r="K46" s="3" t="s">
        <v>83</v>
      </c>
      <c r="L46" s="3">
        <v>9</v>
      </c>
      <c r="N46" s="3" t="s">
        <v>83</v>
      </c>
      <c r="O46" s="3" t="s">
        <v>55</v>
      </c>
      <c r="Q46" s="3" t="s">
        <v>83</v>
      </c>
      <c r="R46" s="3" t="s">
        <v>34</v>
      </c>
      <c r="T46" s="3" t="s">
        <v>83</v>
      </c>
      <c r="U46" s="3" t="str">
        <f t="shared" si="3"/>
        <v>|[[《光り物集めの鶴/Glint-Nest Crane》&gt;光り物集めの鶴/Glint-Nest Crane]]|9|アンコモン|クリーチャー|</v>
      </c>
    </row>
    <row r="47" spans="1:21">
      <c r="A47" s="3" t="s">
        <v>552</v>
      </c>
      <c r="B47" s="75" t="s">
        <v>896</v>
      </c>
      <c r="C47" s="3" t="s">
        <v>353</v>
      </c>
      <c r="D47" s="3">
        <v>2</v>
      </c>
      <c r="E47" s="3" t="s">
        <v>83</v>
      </c>
      <c r="F47" s="3" t="s">
        <v>897</v>
      </c>
      <c r="G47" s="3" t="str">
        <f t="shared" si="4"/>
        <v>ジャンジーの歩哨/Janjeet Sentry</v>
      </c>
      <c r="H47" s="3" t="s">
        <v>898</v>
      </c>
      <c r="I47" s="3" t="str">
        <f t="shared" si="5"/>
        <v>ジャンジーの歩哨/Janjeet Sentry</v>
      </c>
      <c r="J47" s="3" t="s">
        <v>899</v>
      </c>
      <c r="K47" s="3" t="s">
        <v>83</v>
      </c>
      <c r="L47" s="3">
        <v>9</v>
      </c>
      <c r="N47" s="3" t="s">
        <v>83</v>
      </c>
      <c r="O47" s="3" t="s">
        <v>55</v>
      </c>
      <c r="Q47" s="3" t="s">
        <v>83</v>
      </c>
      <c r="R47" s="3" t="s">
        <v>34</v>
      </c>
      <c r="T47" s="3" t="s">
        <v>83</v>
      </c>
      <c r="U47" s="3" t="str">
        <f t="shared" si="3"/>
        <v>|[[《ジャンジーの歩哨/Janjeet Sentry》&gt;ジャンジーの歩哨/Janjeet Sentry]]|9|アンコモン|クリーチャー|</v>
      </c>
    </row>
    <row r="48" spans="1:21">
      <c r="A48" s="3" t="s">
        <v>554</v>
      </c>
      <c r="B48" s="75" t="s">
        <v>896</v>
      </c>
      <c r="C48" s="3" t="s">
        <v>366</v>
      </c>
      <c r="D48" s="3">
        <v>2</v>
      </c>
      <c r="E48" s="3" t="s">
        <v>83</v>
      </c>
      <c r="F48" s="3" t="s">
        <v>897</v>
      </c>
      <c r="G48" s="3" t="str">
        <f t="shared" si="4"/>
        <v>ヒレナガ空鯨/Long-Finned Skywhale</v>
      </c>
      <c r="H48" s="3" t="s">
        <v>898</v>
      </c>
      <c r="I48" s="3" t="str">
        <f t="shared" si="5"/>
        <v>ヒレナガ空鯨/Long-Finned Skywhale</v>
      </c>
      <c r="J48" s="3" t="s">
        <v>899</v>
      </c>
      <c r="K48" s="3" t="s">
        <v>83</v>
      </c>
      <c r="L48" s="3">
        <v>9</v>
      </c>
      <c r="N48" s="3" t="s">
        <v>83</v>
      </c>
      <c r="O48" s="3" t="s">
        <v>55</v>
      </c>
      <c r="Q48" s="3" t="s">
        <v>83</v>
      </c>
      <c r="R48" s="3" t="s">
        <v>34</v>
      </c>
      <c r="T48" s="3" t="s">
        <v>83</v>
      </c>
      <c r="U48" s="3" t="str">
        <f t="shared" si="3"/>
        <v>|[[《ヒレナガ空鯨/Long-Finned Skywhale》&gt;ヒレナガ空鯨/Long-Finned Skywhale]]|9|アンコモン|クリーチャー|</v>
      </c>
    </row>
    <row r="49" spans="1:21">
      <c r="A49" s="3" t="s">
        <v>557</v>
      </c>
      <c r="B49" s="75" t="s">
        <v>896</v>
      </c>
      <c r="C49" s="3" t="s">
        <v>388</v>
      </c>
      <c r="D49" s="3">
        <v>2</v>
      </c>
      <c r="E49" s="3" t="s">
        <v>83</v>
      </c>
      <c r="F49" s="3" t="s">
        <v>897</v>
      </c>
      <c r="G49" s="3" t="str">
        <f t="shared" si="4"/>
        <v>査問長官/Minister of Inquiries</v>
      </c>
      <c r="H49" s="3" t="s">
        <v>898</v>
      </c>
      <c r="I49" s="3" t="str">
        <f t="shared" si="5"/>
        <v>査問長官/Minister of Inquiries</v>
      </c>
      <c r="J49" s="3" t="s">
        <v>899</v>
      </c>
      <c r="K49" s="3" t="s">
        <v>83</v>
      </c>
      <c r="L49" s="3">
        <v>12</v>
      </c>
      <c r="N49" s="3" t="s">
        <v>83</v>
      </c>
      <c r="O49" s="3" t="s">
        <v>55</v>
      </c>
      <c r="Q49" s="3" t="s">
        <v>83</v>
      </c>
      <c r="R49" s="3" t="s">
        <v>34</v>
      </c>
      <c r="T49" s="3" t="s">
        <v>83</v>
      </c>
      <c r="U49" s="3" t="str">
        <f t="shared" si="3"/>
        <v>|[[《査問長官/Minister of Inquiries》&gt;査問長官/Minister of Inquiries]]|12|アンコモン|クリーチャー|</v>
      </c>
    </row>
    <row r="50" spans="1:21">
      <c r="A50" s="3" t="s">
        <v>560</v>
      </c>
      <c r="B50" s="75" t="s">
        <v>896</v>
      </c>
      <c r="C50" s="3" t="s">
        <v>71</v>
      </c>
      <c r="D50" s="3">
        <v>2</v>
      </c>
      <c r="E50" s="3" t="s">
        <v>83</v>
      </c>
      <c r="F50" s="3" t="s">
        <v>897</v>
      </c>
      <c r="G50" s="3" t="str">
        <f t="shared" si="4"/>
        <v>霊気溶融/Aether Meltdown</v>
      </c>
      <c r="H50" s="3" t="s">
        <v>898</v>
      </c>
      <c r="I50" s="3" t="str">
        <f t="shared" si="5"/>
        <v>霊気溶融/Aether Meltdown</v>
      </c>
      <c r="J50" s="3" t="s">
        <v>899</v>
      </c>
      <c r="K50" s="3" t="s">
        <v>83</v>
      </c>
      <c r="L50" s="3">
        <v>8</v>
      </c>
      <c r="N50" s="3" t="s">
        <v>83</v>
      </c>
      <c r="O50" s="3" t="s">
        <v>55</v>
      </c>
      <c r="Q50" s="3" t="s">
        <v>83</v>
      </c>
      <c r="R50" s="3" t="s">
        <v>111</v>
      </c>
      <c r="T50" s="3" t="s">
        <v>83</v>
      </c>
      <c r="U50" s="3" t="str">
        <f t="shared" si="3"/>
        <v>|[[《霊気溶融/Aether Meltdown》&gt;霊気溶融/Aether Meltdown]]|8|アンコモン|呪文|</v>
      </c>
    </row>
    <row r="51" spans="1:21">
      <c r="A51" s="3" t="s">
        <v>562</v>
      </c>
      <c r="B51" s="75" t="s">
        <v>896</v>
      </c>
      <c r="C51" s="3" t="s">
        <v>332</v>
      </c>
      <c r="D51" s="3">
        <v>3</v>
      </c>
      <c r="E51" s="3" t="s">
        <v>83</v>
      </c>
      <c r="F51" s="3" t="s">
        <v>897</v>
      </c>
      <c r="G51" s="3" t="str">
        <f t="shared" si="4"/>
        <v>天才の片鱗/Glimmer of Genius</v>
      </c>
      <c r="H51" s="3" t="s">
        <v>898</v>
      </c>
      <c r="I51" s="3" t="str">
        <f t="shared" si="5"/>
        <v>天才の片鱗/Glimmer of Genius</v>
      </c>
      <c r="J51" s="3" t="s">
        <v>899</v>
      </c>
      <c r="K51" s="3" t="s">
        <v>83</v>
      </c>
      <c r="L51" s="3">
        <v>5</v>
      </c>
      <c r="N51" s="3" t="s">
        <v>83</v>
      </c>
      <c r="O51" s="3" t="s">
        <v>55</v>
      </c>
      <c r="Q51" s="3" t="s">
        <v>83</v>
      </c>
      <c r="R51" s="3" t="s">
        <v>111</v>
      </c>
      <c r="T51" s="3" t="s">
        <v>83</v>
      </c>
      <c r="U51" s="3" t="str">
        <f t="shared" si="3"/>
        <v>|[[《天才の片鱗/Glimmer of Genius》&gt;天才の片鱗/Glimmer of Genius]]|5|アンコモン|呪文|</v>
      </c>
    </row>
    <row r="52" spans="1:21">
      <c r="A52" s="3" t="s">
        <v>564</v>
      </c>
      <c r="B52" s="75" t="s">
        <v>896</v>
      </c>
      <c r="C52" s="3" t="s">
        <v>123</v>
      </c>
      <c r="D52" s="3">
        <v>3</v>
      </c>
      <c r="E52" s="3" t="s">
        <v>83</v>
      </c>
      <c r="F52" s="3" t="s">
        <v>897</v>
      </c>
      <c r="G52" s="3" t="str">
        <f t="shared" si="4"/>
        <v>霊気烈風の古きもの/Aethersquall Ancient</v>
      </c>
      <c r="H52" s="3" t="s">
        <v>898</v>
      </c>
      <c r="I52" s="3" t="str">
        <f t="shared" si="5"/>
        <v>霊気烈風の古きもの/Aethersquall Ancient</v>
      </c>
      <c r="J52" s="3" t="s">
        <v>899</v>
      </c>
      <c r="K52" s="3" t="s">
        <v>83</v>
      </c>
      <c r="L52" s="3">
        <v>18</v>
      </c>
      <c r="N52" s="3" t="s">
        <v>83</v>
      </c>
      <c r="O52" s="3" t="s">
        <v>56</v>
      </c>
      <c r="Q52" s="3" t="s">
        <v>83</v>
      </c>
      <c r="R52" s="3" t="s">
        <v>34</v>
      </c>
      <c r="T52" s="3" t="s">
        <v>83</v>
      </c>
      <c r="U52" s="3" t="str">
        <f t="shared" si="3"/>
        <v>|[[《霊気烈風の古きもの/Aethersquall Ancient》&gt;霊気烈風の古きもの/Aethersquall Ancient]]|18|レア|クリーチャー|</v>
      </c>
    </row>
    <row r="53" spans="1:21">
      <c r="A53" s="3" t="s">
        <v>568</v>
      </c>
      <c r="B53" s="75" t="s">
        <v>896</v>
      </c>
      <c r="C53" s="3" t="s">
        <v>256</v>
      </c>
      <c r="D53" s="3">
        <v>3</v>
      </c>
      <c r="E53" s="3" t="s">
        <v>83</v>
      </c>
      <c r="F53" s="3" t="s">
        <v>897</v>
      </c>
      <c r="G53" s="3" t="str">
        <f t="shared" si="4"/>
        <v>慮外な押収/Confiscation Coup</v>
      </c>
      <c r="H53" s="3" t="s">
        <v>898</v>
      </c>
      <c r="I53" s="3" t="str">
        <f t="shared" si="5"/>
        <v>慮外な押収/Confiscation Coup</v>
      </c>
      <c r="J53" s="3" t="s">
        <v>899</v>
      </c>
      <c r="K53" s="3" t="s">
        <v>83</v>
      </c>
      <c r="L53" s="3">
        <v>15</v>
      </c>
      <c r="N53" s="3" t="s">
        <v>83</v>
      </c>
      <c r="O53" s="3" t="s">
        <v>56</v>
      </c>
      <c r="Q53" s="3" t="s">
        <v>83</v>
      </c>
      <c r="R53" s="3" t="s">
        <v>111</v>
      </c>
      <c r="T53" s="3" t="s">
        <v>83</v>
      </c>
      <c r="U53" s="3" t="str">
        <f t="shared" si="3"/>
        <v>|[[《慮外な押収/Confiscation Coup》&gt;慮外な押収/Confiscation Coup]]|15|レア|呪文|</v>
      </c>
    </row>
    <row r="54" spans="1:21">
      <c r="A54" s="3" t="s">
        <v>570</v>
      </c>
      <c r="B54" s="75" t="s">
        <v>896</v>
      </c>
      <c r="C54" s="3" t="s">
        <v>416</v>
      </c>
      <c r="D54" s="3">
        <v>3</v>
      </c>
      <c r="E54" s="3" t="s">
        <v>83</v>
      </c>
      <c r="F54" s="3" t="s">
        <v>897</v>
      </c>
      <c r="G54" s="3" t="str">
        <f t="shared" si="4"/>
        <v>逆説的な結果/Paradoxical Outcome</v>
      </c>
      <c r="H54" s="3" t="s">
        <v>898</v>
      </c>
      <c r="I54" s="3" t="str">
        <f t="shared" si="5"/>
        <v>逆説的な結果/Paradoxical Outcome</v>
      </c>
      <c r="J54" s="3" t="s">
        <v>899</v>
      </c>
      <c r="K54" s="3" t="s">
        <v>83</v>
      </c>
      <c r="L54" s="3">
        <v>20</v>
      </c>
      <c r="N54" s="3" t="s">
        <v>83</v>
      </c>
      <c r="O54" s="3" t="s">
        <v>56</v>
      </c>
      <c r="Q54" s="3" t="s">
        <v>83</v>
      </c>
      <c r="R54" s="3" t="s">
        <v>111</v>
      </c>
      <c r="T54" s="3" t="s">
        <v>83</v>
      </c>
      <c r="U54" s="3" t="str">
        <f t="shared" si="3"/>
        <v>|[[《逆説的な結果/Paradoxical Outcome》&gt;逆説的な結果/Paradoxical Outcome]]|20|レア|呪文|</v>
      </c>
    </row>
    <row r="55" spans="1:21">
      <c r="A55" s="3" t="s">
        <v>573</v>
      </c>
      <c r="B55" s="75" t="s">
        <v>896</v>
      </c>
      <c r="C55" s="3" t="s">
        <v>449</v>
      </c>
      <c r="D55" s="3">
        <v>3</v>
      </c>
      <c r="E55" s="3" t="s">
        <v>83</v>
      </c>
      <c r="F55" s="3" t="s">
        <v>897</v>
      </c>
      <c r="G55" s="3" t="str">
        <f t="shared" si="4"/>
        <v>サヒーリの芸術/Saheeli's Artistry</v>
      </c>
      <c r="H55" s="3" t="s">
        <v>898</v>
      </c>
      <c r="I55" s="3" t="str">
        <f t="shared" si="5"/>
        <v>サヒーリの芸術/Saheeli's Artistry</v>
      </c>
      <c r="J55" s="3" t="s">
        <v>899</v>
      </c>
      <c r="K55" s="3" t="s">
        <v>83</v>
      </c>
      <c r="L55" s="3">
        <v>11</v>
      </c>
      <c r="N55" s="3" t="s">
        <v>83</v>
      </c>
      <c r="O55" s="3" t="s">
        <v>56</v>
      </c>
      <c r="Q55" s="3" t="s">
        <v>83</v>
      </c>
      <c r="R55" s="3" t="s">
        <v>111</v>
      </c>
      <c r="T55" s="3" t="s">
        <v>83</v>
      </c>
      <c r="U55" s="3" t="str">
        <f t="shared" si="3"/>
        <v>|[[《サヒーリの芸術/Saheeli's Artistry》&gt;サヒーリの芸術/Saheeli's Artistry]]|11|レア|呪文|</v>
      </c>
    </row>
    <row r="56" spans="1:21">
      <c r="A56" s="3" t="s">
        <v>575</v>
      </c>
      <c r="B56" s="75" t="s">
        <v>896</v>
      </c>
      <c r="C56" s="3" t="s">
        <v>300</v>
      </c>
      <c r="D56" s="3">
        <v>3</v>
      </c>
      <c r="E56" s="3" t="s">
        <v>83</v>
      </c>
      <c r="F56" s="3" t="s">
        <v>897</v>
      </c>
      <c r="G56" s="3" t="str">
        <f t="shared" si="4"/>
        <v>革新の時代/Era of Innovation</v>
      </c>
      <c r="H56" s="3" t="s">
        <v>898</v>
      </c>
      <c r="I56" s="3" t="str">
        <f t="shared" si="5"/>
        <v>革新の時代/Era of Innovation</v>
      </c>
      <c r="J56" s="3" t="s">
        <v>899</v>
      </c>
      <c r="K56" s="3" t="s">
        <v>83</v>
      </c>
      <c r="L56" s="3">
        <v>5</v>
      </c>
      <c r="N56" s="3" t="s">
        <v>83</v>
      </c>
      <c r="O56" s="3" t="s">
        <v>56</v>
      </c>
      <c r="Q56" s="3" t="s">
        <v>83</v>
      </c>
      <c r="R56" s="3" t="s">
        <v>182</v>
      </c>
      <c r="T56" s="3" t="s">
        <v>83</v>
      </c>
      <c r="U56" s="3" t="str">
        <f t="shared" si="3"/>
        <v>|[[《革新の時代/Era of Innovation》&gt;革新の時代/Era of Innovation]]|5|レア|サポート|</v>
      </c>
    </row>
    <row r="57" spans="1:21">
      <c r="A57" s="3" t="s">
        <v>578</v>
      </c>
      <c r="B57" s="75" t="s">
        <v>896</v>
      </c>
      <c r="C57" s="3" t="s">
        <v>348</v>
      </c>
      <c r="D57" s="3">
        <v>4</v>
      </c>
      <c r="E57" s="3" t="s">
        <v>83</v>
      </c>
      <c r="F57" s="3" t="s">
        <v>897</v>
      </c>
      <c r="G57" s="3" t="str">
        <f t="shared" si="4"/>
        <v>腹黒い意志/Insidious Will</v>
      </c>
      <c r="H57" s="3" t="s">
        <v>898</v>
      </c>
      <c r="I57" s="3" t="str">
        <f t="shared" si="5"/>
        <v>腹黒い意志/Insidious Will</v>
      </c>
      <c r="J57" s="3" t="s">
        <v>899</v>
      </c>
      <c r="K57" s="3" t="s">
        <v>83</v>
      </c>
      <c r="L57" s="3">
        <v>6</v>
      </c>
      <c r="N57" s="3" t="s">
        <v>83</v>
      </c>
      <c r="O57" s="3" t="s">
        <v>56</v>
      </c>
      <c r="Q57" s="3" t="s">
        <v>83</v>
      </c>
      <c r="R57" s="3" t="s">
        <v>182</v>
      </c>
      <c r="T57" s="3" t="s">
        <v>83</v>
      </c>
      <c r="U57" s="3" t="str">
        <f t="shared" si="3"/>
        <v>|[[《腹黒い意志/Insidious Will》&gt;腹黒い意志/Insidious Will]]|6|レア|サポート|</v>
      </c>
    </row>
    <row r="58" spans="1:21">
      <c r="A58" s="3" t="s">
        <v>580</v>
      </c>
      <c r="B58" s="75" t="s">
        <v>896</v>
      </c>
      <c r="C58" s="3" t="s">
        <v>412</v>
      </c>
      <c r="D58" s="3">
        <v>4</v>
      </c>
      <c r="E58" s="3" t="s">
        <v>83</v>
      </c>
      <c r="F58" s="3" t="s">
        <v>897</v>
      </c>
      <c r="G58" s="3" t="str">
        <f t="shared" si="4"/>
        <v>発明の領事、パディーム/Padeem, Consul of Innovation</v>
      </c>
      <c r="H58" s="3" t="s">
        <v>898</v>
      </c>
      <c r="I58" s="3" t="str">
        <f t="shared" si="5"/>
        <v>発明の領事、パディーム/Padeem, Consul of Innovation</v>
      </c>
      <c r="J58" s="3" t="s">
        <v>899</v>
      </c>
      <c r="K58" s="3" t="s">
        <v>83</v>
      </c>
      <c r="L58" s="3">
        <v>11</v>
      </c>
      <c r="N58" s="3" t="s">
        <v>83</v>
      </c>
      <c r="O58" s="3" t="s">
        <v>57</v>
      </c>
      <c r="Q58" s="3" t="s">
        <v>83</v>
      </c>
      <c r="R58" s="3" t="s">
        <v>34</v>
      </c>
      <c r="T58" s="3" t="s">
        <v>83</v>
      </c>
      <c r="U58" s="3" t="str">
        <f t="shared" si="3"/>
        <v>|[[《発明の領事、パディーム/Padeem, Consul of Innovation》&gt;発明の領事、パディーム/Padeem, Consul of Innovation]]|11|神話レア|クリーチャー|</v>
      </c>
    </row>
    <row r="59" spans="1:21">
      <c r="A59" s="3" t="s">
        <v>583</v>
      </c>
      <c r="B59" s="75" t="s">
        <v>896</v>
      </c>
      <c r="C59" s="3" t="s">
        <v>492</v>
      </c>
      <c r="D59" s="3">
        <v>4</v>
      </c>
      <c r="E59" s="3" t="s">
        <v>83</v>
      </c>
      <c r="F59" s="3" t="s">
        <v>897</v>
      </c>
      <c r="G59" s="3" t="str">
        <f t="shared" si="4"/>
        <v>奔流の機械巨人/Torrential Gearhulk</v>
      </c>
      <c r="H59" s="3" t="s">
        <v>898</v>
      </c>
      <c r="I59" s="3" t="str">
        <f t="shared" si="5"/>
        <v>奔流の機械巨人/Torrential Gearhulk</v>
      </c>
      <c r="J59" s="3" t="s">
        <v>899</v>
      </c>
      <c r="K59" s="3" t="s">
        <v>83</v>
      </c>
      <c r="L59" s="3">
        <v>24</v>
      </c>
      <c r="N59" s="3" t="s">
        <v>83</v>
      </c>
      <c r="O59" s="3" t="s">
        <v>57</v>
      </c>
      <c r="Q59" s="3" t="s">
        <v>83</v>
      </c>
      <c r="R59" s="3" t="s">
        <v>34</v>
      </c>
      <c r="T59" s="3" t="s">
        <v>83</v>
      </c>
      <c r="U59" s="3" t="str">
        <f t="shared" si="3"/>
        <v>|[[《奔流の機械巨人/Torrential Gearhulk》&gt;奔流の機械巨人/Torrential Gearhulk]]|24|神話レア|クリーチャー|</v>
      </c>
    </row>
    <row r="60" spans="1:21">
      <c r="A60" s="3" t="s">
        <v>585</v>
      </c>
      <c r="B60" s="75" t="s">
        <v>896</v>
      </c>
      <c r="C60" s="3" t="s">
        <v>382</v>
      </c>
      <c r="D60" s="3">
        <v>5</v>
      </c>
      <c r="E60" s="3" t="s">
        <v>83</v>
      </c>
      <c r="F60" s="3" t="s">
        <v>897</v>
      </c>
      <c r="G60" s="3" t="str">
        <f t="shared" si="4"/>
        <v>機械医学的召喚/Metallurgic Summonings</v>
      </c>
      <c r="H60" s="3" t="s">
        <v>898</v>
      </c>
      <c r="I60" s="3" t="str">
        <f t="shared" si="5"/>
        <v>機械医学的召喚/Metallurgic Summonings</v>
      </c>
      <c r="J60" s="3" t="s">
        <v>899</v>
      </c>
      <c r="K60" s="3" t="s">
        <v>83</v>
      </c>
      <c r="L60" s="3">
        <v>11</v>
      </c>
      <c r="N60" s="3" t="s">
        <v>83</v>
      </c>
      <c r="O60" s="3" t="s">
        <v>57</v>
      </c>
      <c r="Q60" s="3" t="s">
        <v>83</v>
      </c>
      <c r="R60" s="3" t="s">
        <v>182</v>
      </c>
      <c r="T60" s="3" t="s">
        <v>83</v>
      </c>
      <c r="U60" s="3" t="str">
        <f t="shared" si="3"/>
        <v>|[[《機械医学的召喚/Metallurgic Summonings》&gt;機械医学的召喚/Metallurgic Summonings]]|11|神話レア|サポート|</v>
      </c>
    </row>
    <row r="61" spans="2:2">
      <c r="B61" s="75"/>
    </row>
    <row r="62" spans="11:21">
      <c r="K62" s="3" t="s">
        <v>83</v>
      </c>
      <c r="L62" s="3"/>
      <c r="U62" s="3" t="s">
        <v>901</v>
      </c>
    </row>
    <row r="63" spans="1:21">
      <c r="A63" s="3" t="s">
        <v>891</v>
      </c>
      <c r="E63" s="3" t="s">
        <v>83</v>
      </c>
      <c r="I63" s="3" t="s">
        <v>891</v>
      </c>
      <c r="K63" s="3" t="s">
        <v>83</v>
      </c>
      <c r="L63" s="3"/>
      <c r="M63" s="3" t="s">
        <v>892</v>
      </c>
      <c r="N63" s="3" t="s">
        <v>83</v>
      </c>
      <c r="P63" s="3" t="s">
        <v>1</v>
      </c>
      <c r="Q63" s="3" t="s">
        <v>83</v>
      </c>
      <c r="S63" s="3" t="s">
        <v>2</v>
      </c>
      <c r="T63" s="3" t="s">
        <v>893</v>
      </c>
      <c r="U63" s="3" t="str">
        <f t="shared" ref="U63:U91" si="6">E63&amp;F63&amp;G63&amp;H63&amp;I63&amp;J63&amp;K63&amp;L63&amp;M63&amp;N63&amp;O63&amp;P63&amp;Q63&amp;R63&amp;S63&amp;T63</f>
        <v>|LEFT:500|LEFT:50|LEFT:80|LEFT:100|c</v>
      </c>
    </row>
    <row r="64" spans="1:21">
      <c r="A64" s="3" t="s">
        <v>894</v>
      </c>
      <c r="E64" s="3" t="s">
        <v>83</v>
      </c>
      <c r="I64" s="3" t="s">
        <v>894</v>
      </c>
      <c r="K64" s="3" t="s">
        <v>83</v>
      </c>
      <c r="L64" s="3"/>
      <c r="M64" s="3" t="s">
        <v>895</v>
      </c>
      <c r="N64" s="3" t="s">
        <v>83</v>
      </c>
      <c r="P64" s="3" t="s">
        <v>92</v>
      </c>
      <c r="Q64" s="3" t="s">
        <v>83</v>
      </c>
      <c r="S64" s="3" t="s">
        <v>11</v>
      </c>
      <c r="T64" s="3" t="s">
        <v>83</v>
      </c>
      <c r="U64" s="3" t="str">
        <f t="shared" si="6"/>
        <v>|カード名|コスト|レアリティ|種別|</v>
      </c>
    </row>
    <row r="65" spans="1:21">
      <c r="A65" s="3" t="s">
        <v>587</v>
      </c>
      <c r="B65" s="75" t="s">
        <v>896</v>
      </c>
      <c r="C65" s="3" t="s">
        <v>160</v>
      </c>
      <c r="D65" s="3">
        <v>1</v>
      </c>
      <c r="E65" s="3" t="s">
        <v>83</v>
      </c>
      <c r="F65" s="3" t="s">
        <v>897</v>
      </c>
      <c r="G65" s="3" t="str">
        <f t="shared" ref="G65:G91" si="7">A65&amp;B65&amp;C65</f>
        <v>霊基体の野心家/Ambitious Aetherborn</v>
      </c>
      <c r="H65" s="3" t="s">
        <v>898</v>
      </c>
      <c r="I65" s="3" t="str">
        <f t="shared" ref="I65:I91" si="8">G65</f>
        <v>霊基体の野心家/Ambitious Aetherborn</v>
      </c>
      <c r="J65" s="3" t="s">
        <v>899</v>
      </c>
      <c r="K65" s="3" t="s">
        <v>83</v>
      </c>
      <c r="L65" s="3">
        <v>5</v>
      </c>
      <c r="N65" s="3" t="s">
        <v>83</v>
      </c>
      <c r="O65" s="3" t="s">
        <v>31</v>
      </c>
      <c r="Q65" s="3" t="s">
        <v>83</v>
      </c>
      <c r="R65" s="3" t="s">
        <v>34</v>
      </c>
      <c r="T65" s="3" t="s">
        <v>83</v>
      </c>
      <c r="U65" s="3" t="str">
        <f t="shared" si="6"/>
        <v>|[[《霊基体の野心家/Ambitious Aetherborn》&gt;霊基体の野心家/Ambitious Aetherborn]]|5|コモン|クリーチャー|</v>
      </c>
    </row>
    <row r="66" spans="1:21">
      <c r="A66" s="3" t="s">
        <v>589</v>
      </c>
      <c r="B66" s="75" t="s">
        <v>896</v>
      </c>
      <c r="C66" s="3" t="s">
        <v>285</v>
      </c>
      <c r="D66" s="3">
        <v>1</v>
      </c>
      <c r="E66" s="3" t="s">
        <v>83</v>
      </c>
      <c r="F66" s="3" t="s">
        <v>897</v>
      </c>
      <c r="G66" s="3" t="str">
        <f t="shared" si="7"/>
        <v>ダッカラのゴミあさり/Dukhara Scavenger</v>
      </c>
      <c r="H66" s="3" t="s">
        <v>898</v>
      </c>
      <c r="I66" s="3" t="str">
        <f t="shared" si="8"/>
        <v>ダッカラのゴミあさり/Dukhara Scavenger</v>
      </c>
      <c r="J66" s="3" t="s">
        <v>899</v>
      </c>
      <c r="K66" s="3" t="s">
        <v>83</v>
      </c>
      <c r="L66" s="3">
        <v>10</v>
      </c>
      <c r="N66" s="3" t="s">
        <v>83</v>
      </c>
      <c r="O66" s="3" t="s">
        <v>31</v>
      </c>
      <c r="Q66" s="3" t="s">
        <v>83</v>
      </c>
      <c r="R66" s="3" t="s">
        <v>34</v>
      </c>
      <c r="T66" s="3" t="s">
        <v>83</v>
      </c>
      <c r="U66" s="3" t="str">
        <f t="shared" si="6"/>
        <v>|[[《ダッカラのゴミあさり/Dukhara Scavenger》&gt;ダッカラのゴミあさり/Dukhara Scavenger]]|10|コモン|クリーチャー|</v>
      </c>
    </row>
    <row r="67" spans="1:21">
      <c r="A67" s="3" t="s">
        <v>592</v>
      </c>
      <c r="B67" s="75" t="s">
        <v>896</v>
      </c>
      <c r="C67" s="3" t="s">
        <v>316</v>
      </c>
      <c r="D67" s="3">
        <v>1</v>
      </c>
      <c r="E67" s="3" t="s">
        <v>83</v>
      </c>
      <c r="F67" s="3" t="s">
        <v>897</v>
      </c>
      <c r="G67" s="3" t="str">
        <f t="shared" si="7"/>
        <v>鋳造所のコウモリ/Foundry Screecher</v>
      </c>
      <c r="H67" s="3" t="s">
        <v>898</v>
      </c>
      <c r="I67" s="3" t="str">
        <f t="shared" si="8"/>
        <v>鋳造所のコウモリ/Foundry Screecher</v>
      </c>
      <c r="J67" s="3" t="s">
        <v>899</v>
      </c>
      <c r="K67" s="3" t="s">
        <v>83</v>
      </c>
      <c r="L67" s="3">
        <v>7</v>
      </c>
      <c r="N67" s="3" t="s">
        <v>83</v>
      </c>
      <c r="O67" s="3" t="s">
        <v>31</v>
      </c>
      <c r="Q67" s="3" t="s">
        <v>83</v>
      </c>
      <c r="R67" s="3" t="s">
        <v>34</v>
      </c>
      <c r="T67" s="3" t="s">
        <v>83</v>
      </c>
      <c r="U67" s="3" t="str">
        <f t="shared" si="6"/>
        <v>|[[《鋳造所のコウモリ/Foundry Screecher》&gt;鋳造所のコウモリ/Foundry Screecher]]|7|コモン|クリーチャー|</v>
      </c>
    </row>
    <row r="68" spans="1:21">
      <c r="A68" s="3" t="s">
        <v>595</v>
      </c>
      <c r="B68" s="75" t="s">
        <v>896</v>
      </c>
      <c r="C68" s="3" t="s">
        <v>362</v>
      </c>
      <c r="D68" s="3">
        <v>1</v>
      </c>
      <c r="E68" s="3" t="s">
        <v>83</v>
      </c>
      <c r="F68" s="3" t="s">
        <v>897</v>
      </c>
      <c r="G68" s="3" t="str">
        <f t="shared" si="7"/>
        <v>不法仲買人/Lawless Broker</v>
      </c>
      <c r="H68" s="3" t="s">
        <v>898</v>
      </c>
      <c r="I68" s="3" t="str">
        <f t="shared" si="8"/>
        <v>不法仲買人/Lawless Broker</v>
      </c>
      <c r="J68" s="3" t="s">
        <v>899</v>
      </c>
      <c r="K68" s="3" t="s">
        <v>83</v>
      </c>
      <c r="L68" s="3">
        <v>11</v>
      </c>
      <c r="N68" s="3" t="s">
        <v>83</v>
      </c>
      <c r="O68" s="3" t="s">
        <v>31</v>
      </c>
      <c r="Q68" s="3" t="s">
        <v>83</v>
      </c>
      <c r="R68" s="3" t="s">
        <v>34</v>
      </c>
      <c r="T68" s="3" t="s">
        <v>83</v>
      </c>
      <c r="U68" s="3" t="str">
        <f t="shared" si="6"/>
        <v>|[[《不法仲買人/Lawless Broker》&gt;不法仲買人/Lawless Broker]]|11|コモン|クリーチャー|</v>
      </c>
    </row>
    <row r="69" spans="1:21">
      <c r="A69" s="3" t="s">
        <v>597</v>
      </c>
      <c r="B69" s="75" t="s">
        <v>896</v>
      </c>
      <c r="C69" s="3" t="s">
        <v>380</v>
      </c>
      <c r="D69" s="3">
        <v>1</v>
      </c>
      <c r="E69" s="3" t="s">
        <v>83</v>
      </c>
      <c r="F69" s="3" t="s">
        <v>897</v>
      </c>
      <c r="G69" s="3" t="str">
        <f t="shared" si="7"/>
        <v>襲拳会の部隊/Maulfist Squad</v>
      </c>
      <c r="H69" s="3" t="s">
        <v>898</v>
      </c>
      <c r="I69" s="3" t="str">
        <f t="shared" si="8"/>
        <v>襲拳会の部隊/Maulfist Squad</v>
      </c>
      <c r="J69" s="3" t="s">
        <v>899</v>
      </c>
      <c r="K69" s="3" t="s">
        <v>83</v>
      </c>
      <c r="L69" s="3">
        <v>8</v>
      </c>
      <c r="N69" s="3" t="s">
        <v>83</v>
      </c>
      <c r="O69" s="3" t="s">
        <v>31</v>
      </c>
      <c r="Q69" s="3" t="s">
        <v>83</v>
      </c>
      <c r="R69" s="3" t="s">
        <v>34</v>
      </c>
      <c r="T69" s="3" t="s">
        <v>83</v>
      </c>
      <c r="U69" s="3" t="str">
        <f t="shared" si="6"/>
        <v>|[[《襲拳会の部隊/Maulfist Squad》&gt;襲拳会の部隊/Maulfist Squad]]|8|コモン|クリーチャー|</v>
      </c>
    </row>
    <row r="70" spans="1:21">
      <c r="A70" s="3" t="s">
        <v>598</v>
      </c>
      <c r="B70" s="75" t="s">
        <v>896</v>
      </c>
      <c r="C70" s="3" t="s">
        <v>398</v>
      </c>
      <c r="D70" s="3">
        <v>1</v>
      </c>
      <c r="E70" s="3" t="s">
        <v>83</v>
      </c>
      <c r="F70" s="3" t="s">
        <v>897</v>
      </c>
      <c r="G70" s="3" t="str">
        <f t="shared" si="7"/>
        <v>夜市の見張り/Night Market Lookout</v>
      </c>
      <c r="H70" s="3" t="s">
        <v>898</v>
      </c>
      <c r="I70" s="3" t="str">
        <f t="shared" si="8"/>
        <v>夜市の見張り/Night Market Lookout</v>
      </c>
      <c r="J70" s="3" t="s">
        <v>899</v>
      </c>
      <c r="K70" s="3" t="s">
        <v>83</v>
      </c>
      <c r="L70" s="3">
        <v>11</v>
      </c>
      <c r="N70" s="3" t="s">
        <v>83</v>
      </c>
      <c r="O70" s="3" t="s">
        <v>31</v>
      </c>
      <c r="Q70" s="3" t="s">
        <v>83</v>
      </c>
      <c r="R70" s="3" t="s">
        <v>34</v>
      </c>
      <c r="T70" s="3" t="s">
        <v>83</v>
      </c>
      <c r="U70" s="3" t="str">
        <f t="shared" si="6"/>
        <v>|[[《夜市の見張り/Night Market Lookout》&gt;夜市の見張り/Night Market Lookout]]|11|コモン|クリーチャー|</v>
      </c>
    </row>
    <row r="71" spans="1:21">
      <c r="A71" s="3" t="s">
        <v>600</v>
      </c>
      <c r="B71" s="75" t="s">
        <v>896</v>
      </c>
      <c r="C71" s="3" t="s">
        <v>486</v>
      </c>
      <c r="D71" s="3">
        <v>1</v>
      </c>
      <c r="E71" s="3" t="s">
        <v>83</v>
      </c>
      <c r="F71" s="3" t="s">
        <v>897</v>
      </c>
      <c r="G71" s="3" t="str">
        <f t="shared" si="7"/>
        <v>亢進するネズミ/Thriving Rats</v>
      </c>
      <c r="H71" s="3" t="s">
        <v>898</v>
      </c>
      <c r="I71" s="3" t="str">
        <f t="shared" si="8"/>
        <v>亢進するネズミ/Thriving Rats</v>
      </c>
      <c r="J71" s="3" t="s">
        <v>899</v>
      </c>
      <c r="K71" s="3" t="s">
        <v>83</v>
      </c>
      <c r="L71" s="3">
        <v>8</v>
      </c>
      <c r="N71" s="3" t="s">
        <v>83</v>
      </c>
      <c r="O71" s="3" t="s">
        <v>31</v>
      </c>
      <c r="Q71" s="3" t="s">
        <v>83</v>
      </c>
      <c r="R71" s="3" t="s">
        <v>34</v>
      </c>
      <c r="T71" s="3" t="s">
        <v>83</v>
      </c>
      <c r="U71" s="3" t="str">
        <f t="shared" si="6"/>
        <v>|[[《亢進するネズミ/Thriving Rats》&gt;亢進するネズミ/Thriving Rats]]|8|コモン|クリーチャー|</v>
      </c>
    </row>
    <row r="72" spans="1:21">
      <c r="A72" s="3" t="s">
        <v>602</v>
      </c>
      <c r="B72" s="75" t="s">
        <v>896</v>
      </c>
      <c r="C72" s="3" t="s">
        <v>279</v>
      </c>
      <c r="D72" s="3">
        <v>1</v>
      </c>
      <c r="E72" s="3" t="s">
        <v>83</v>
      </c>
      <c r="F72" s="3" t="s">
        <v>897</v>
      </c>
      <c r="G72" s="3" t="str">
        <f t="shared" si="7"/>
        <v>短命/Die Young</v>
      </c>
      <c r="H72" s="3" t="s">
        <v>898</v>
      </c>
      <c r="I72" s="3" t="str">
        <f t="shared" si="8"/>
        <v>短命/Die Young</v>
      </c>
      <c r="J72" s="3" t="s">
        <v>899</v>
      </c>
      <c r="K72" s="3" t="s">
        <v>83</v>
      </c>
      <c r="L72" s="3">
        <v>5</v>
      </c>
      <c r="N72" s="3" t="s">
        <v>83</v>
      </c>
      <c r="O72" s="3" t="s">
        <v>31</v>
      </c>
      <c r="Q72" s="3" t="s">
        <v>83</v>
      </c>
      <c r="R72" s="3" t="s">
        <v>111</v>
      </c>
      <c r="T72" s="3" t="s">
        <v>83</v>
      </c>
      <c r="U72" s="3" t="str">
        <f t="shared" si="6"/>
        <v>|[[《短命/Die Young》&gt;短命/Die Young]]|5|コモン|呪文|</v>
      </c>
    </row>
    <row r="73" spans="1:21">
      <c r="A73" s="3" t="s">
        <v>605</v>
      </c>
      <c r="B73" s="75" t="s">
        <v>896</v>
      </c>
      <c r="C73" s="3" t="s">
        <v>364</v>
      </c>
      <c r="D73" s="3">
        <v>1</v>
      </c>
      <c r="E73" s="3" t="s">
        <v>83</v>
      </c>
      <c r="F73" s="3" t="s">
        <v>897</v>
      </c>
      <c r="G73" s="3" t="str">
        <f t="shared" si="7"/>
        <v>放埒/Live Fast</v>
      </c>
      <c r="H73" s="3" t="s">
        <v>898</v>
      </c>
      <c r="I73" s="3" t="str">
        <f t="shared" si="8"/>
        <v>放埒/Live Fast</v>
      </c>
      <c r="J73" s="3" t="s">
        <v>899</v>
      </c>
      <c r="K73" s="3" t="s">
        <v>83</v>
      </c>
      <c r="L73" s="3">
        <v>4</v>
      </c>
      <c r="N73" s="3" t="s">
        <v>83</v>
      </c>
      <c r="O73" s="3" t="s">
        <v>31</v>
      </c>
      <c r="Q73" s="3" t="s">
        <v>83</v>
      </c>
      <c r="R73" s="3" t="s">
        <v>111</v>
      </c>
      <c r="T73" s="3" t="s">
        <v>83</v>
      </c>
      <c r="U73" s="3" t="str">
        <f t="shared" si="6"/>
        <v>|[[《放埒/Live Fast》&gt;放埒/Live Fast]]|4|コモン|呪文|</v>
      </c>
    </row>
    <row r="74" spans="1:21">
      <c r="A74" s="3" t="s">
        <v>607</v>
      </c>
      <c r="B74" s="75" t="s">
        <v>896</v>
      </c>
      <c r="C74" s="3" t="s">
        <v>445</v>
      </c>
      <c r="D74" s="3">
        <v>1</v>
      </c>
      <c r="E74" s="3" t="s">
        <v>83</v>
      </c>
      <c r="F74" s="3" t="s">
        <v>897</v>
      </c>
      <c r="G74" s="3" t="str">
        <f t="shared" si="7"/>
        <v>活力の奔出/Rush of Vitality</v>
      </c>
      <c r="H74" s="3" t="s">
        <v>898</v>
      </c>
      <c r="I74" s="3" t="str">
        <f t="shared" si="8"/>
        <v>活力の奔出/Rush of Vitality</v>
      </c>
      <c r="J74" s="3" t="s">
        <v>899</v>
      </c>
      <c r="K74" s="3" t="s">
        <v>83</v>
      </c>
      <c r="L74" s="3">
        <v>4</v>
      </c>
      <c r="N74" s="3" t="s">
        <v>83</v>
      </c>
      <c r="O74" s="3" t="s">
        <v>31</v>
      </c>
      <c r="Q74" s="3" t="s">
        <v>83</v>
      </c>
      <c r="R74" s="3" t="s">
        <v>111</v>
      </c>
      <c r="T74" s="3" t="s">
        <v>83</v>
      </c>
      <c r="U74" s="3" t="str">
        <f t="shared" si="6"/>
        <v>|[[《活力の奔出/Rush of Vitality》&gt;活力の奔出/Rush of Vitality]]|4|コモン|呪文|</v>
      </c>
    </row>
    <row r="75" spans="1:21">
      <c r="A75" s="3" t="s">
        <v>609</v>
      </c>
      <c r="B75" s="75" t="s">
        <v>896</v>
      </c>
      <c r="C75" s="3" t="s">
        <v>489</v>
      </c>
      <c r="D75" s="3">
        <v>1</v>
      </c>
      <c r="E75" s="3" t="s">
        <v>83</v>
      </c>
      <c r="F75" s="3" t="s">
        <v>897</v>
      </c>
      <c r="G75" s="3" t="str">
        <f t="shared" si="7"/>
        <v>当然の結論/Tidy Conclusion</v>
      </c>
      <c r="H75" s="3" t="s">
        <v>898</v>
      </c>
      <c r="I75" s="3" t="str">
        <f t="shared" si="8"/>
        <v>当然の結論/Tidy Conclusion</v>
      </c>
      <c r="J75" s="3" t="s">
        <v>899</v>
      </c>
      <c r="K75" s="3" t="s">
        <v>83</v>
      </c>
      <c r="L75" s="3">
        <v>10</v>
      </c>
      <c r="N75" s="3" t="s">
        <v>83</v>
      </c>
      <c r="O75" s="3" t="s">
        <v>31</v>
      </c>
      <c r="Q75" s="3" t="s">
        <v>83</v>
      </c>
      <c r="R75" s="3" t="s">
        <v>111</v>
      </c>
      <c r="T75" s="3" t="s">
        <v>83</v>
      </c>
      <c r="U75" s="3" t="str">
        <f t="shared" si="6"/>
        <v>|[[《当然の結論/Tidy Conclusion》&gt;当然の結論/Tidy Conclusion]]|10|コモン|呪文|</v>
      </c>
    </row>
    <row r="76" spans="1:21">
      <c r="A76" s="3" t="s">
        <v>611</v>
      </c>
      <c r="B76" s="75" t="s">
        <v>896</v>
      </c>
      <c r="C76" s="3" t="s">
        <v>102</v>
      </c>
      <c r="D76" s="3">
        <v>2</v>
      </c>
      <c r="E76" s="3" t="s">
        <v>83</v>
      </c>
      <c r="F76" s="3" t="s">
        <v>897</v>
      </c>
      <c r="G76" s="3" t="str">
        <f t="shared" si="7"/>
        <v>霊基体の匪賊/Aetherborn Marauder</v>
      </c>
      <c r="H76" s="3" t="s">
        <v>898</v>
      </c>
      <c r="I76" s="3" t="str">
        <f t="shared" si="8"/>
        <v>霊基体の匪賊/Aetherborn Marauder</v>
      </c>
      <c r="J76" s="3" t="s">
        <v>899</v>
      </c>
      <c r="K76" s="3" t="s">
        <v>83</v>
      </c>
      <c r="L76" s="3">
        <v>20</v>
      </c>
      <c r="N76" s="3" t="s">
        <v>83</v>
      </c>
      <c r="O76" s="3" t="s">
        <v>55</v>
      </c>
      <c r="Q76" s="3" t="s">
        <v>83</v>
      </c>
      <c r="R76" s="3" t="s">
        <v>34</v>
      </c>
      <c r="T76" s="3" t="s">
        <v>83</v>
      </c>
      <c r="U76" s="3" t="str">
        <f t="shared" si="6"/>
        <v>|[[《霊基体の匪賊/Aetherborn Marauder》&gt;霊基体の匪賊/Aetherborn Marauder]]|20|アンコモン|クリーチャー|</v>
      </c>
    </row>
    <row r="77" spans="1:21">
      <c r="A77" s="3" t="s">
        <v>614</v>
      </c>
      <c r="B77" s="75" t="s">
        <v>896</v>
      </c>
      <c r="C77" s="3" t="s">
        <v>319</v>
      </c>
      <c r="D77" s="3">
        <v>2</v>
      </c>
      <c r="E77" s="3" t="s">
        <v>83</v>
      </c>
      <c r="F77" s="3" t="s">
        <v>897</v>
      </c>
      <c r="G77" s="3" t="str">
        <f t="shared" si="7"/>
        <v>透彫虫の群棲/Fretwork Colony</v>
      </c>
      <c r="H77" s="3" t="s">
        <v>898</v>
      </c>
      <c r="I77" s="3" t="str">
        <f t="shared" si="8"/>
        <v>透彫虫の群棲/Fretwork Colony</v>
      </c>
      <c r="J77" s="3" t="s">
        <v>899</v>
      </c>
      <c r="K77" s="3" t="s">
        <v>83</v>
      </c>
      <c r="L77" s="3">
        <v>4</v>
      </c>
      <c r="N77" s="3" t="s">
        <v>83</v>
      </c>
      <c r="O77" s="3" t="s">
        <v>55</v>
      </c>
      <c r="Q77" s="3" t="s">
        <v>83</v>
      </c>
      <c r="R77" s="3" t="s">
        <v>34</v>
      </c>
      <c r="T77" s="3" t="s">
        <v>83</v>
      </c>
      <c r="U77" s="3" t="str">
        <f t="shared" si="6"/>
        <v>|[[《透彫虫の群棲/Fretwork Colony》&gt;透彫虫の群棲/Fretwork Colony]]|4|アンコモン|クリーチャー|</v>
      </c>
    </row>
    <row r="78" spans="1:21">
      <c r="A78" s="3" t="s">
        <v>618</v>
      </c>
      <c r="B78" s="75" t="s">
        <v>896</v>
      </c>
      <c r="C78" s="3" t="s">
        <v>507</v>
      </c>
      <c r="D78" s="3">
        <v>2</v>
      </c>
      <c r="E78" s="3" t="s">
        <v>83</v>
      </c>
      <c r="F78" s="3" t="s">
        <v>897</v>
      </c>
      <c r="G78" s="3" t="str">
        <f t="shared" si="7"/>
        <v>武器作り狂/Weaponcraft Enthusiast</v>
      </c>
      <c r="H78" s="3" t="s">
        <v>898</v>
      </c>
      <c r="I78" s="3" t="str">
        <f t="shared" si="8"/>
        <v>武器作り狂/Weaponcraft Enthusiast</v>
      </c>
      <c r="J78" s="3" t="s">
        <v>899</v>
      </c>
      <c r="K78" s="3" t="s">
        <v>83</v>
      </c>
      <c r="L78" s="3">
        <v>9</v>
      </c>
      <c r="N78" s="3" t="s">
        <v>83</v>
      </c>
      <c r="O78" s="3" t="s">
        <v>55</v>
      </c>
      <c r="Q78" s="3" t="s">
        <v>83</v>
      </c>
      <c r="R78" s="3" t="s">
        <v>34</v>
      </c>
      <c r="T78" s="3" t="s">
        <v>83</v>
      </c>
      <c r="U78" s="3" t="str">
        <f t="shared" si="6"/>
        <v>|[[《武器作り狂/Weaponcraft Enthusiast》&gt;武器作り狂/Weaponcraft Enthusiast]]|9|アンコモン|クリーチャー|</v>
      </c>
    </row>
    <row r="79" spans="1:21">
      <c r="A79" s="3" t="s">
        <v>619</v>
      </c>
      <c r="B79" s="75" t="s">
        <v>896</v>
      </c>
      <c r="C79" s="3" t="s">
        <v>302</v>
      </c>
      <c r="D79" s="3">
        <v>2</v>
      </c>
      <c r="E79" s="3" t="s">
        <v>83</v>
      </c>
      <c r="F79" s="3" t="s">
        <v>897</v>
      </c>
      <c r="G79" s="3" t="str">
        <f t="shared" si="7"/>
        <v>本質の摘出/Essence Extraction</v>
      </c>
      <c r="H79" s="3" t="s">
        <v>898</v>
      </c>
      <c r="I79" s="3" t="str">
        <f t="shared" si="8"/>
        <v>本質の摘出/Essence Extraction</v>
      </c>
      <c r="J79" s="3" t="s">
        <v>899</v>
      </c>
      <c r="K79" s="3" t="s">
        <v>83</v>
      </c>
      <c r="L79" s="3">
        <v>9</v>
      </c>
      <c r="N79" s="3" t="s">
        <v>83</v>
      </c>
      <c r="O79" s="3" t="s">
        <v>55</v>
      </c>
      <c r="Q79" s="3" t="s">
        <v>83</v>
      </c>
      <c r="R79" s="3" t="s">
        <v>111</v>
      </c>
      <c r="T79" s="3" t="s">
        <v>83</v>
      </c>
      <c r="U79" s="3" t="str">
        <f t="shared" si="6"/>
        <v>|[[《本質の摘出/Essence Extraction》&gt;本質の摘出/Essence Extraction]]|9|アンコモン|呪文|</v>
      </c>
    </row>
    <row r="80" spans="1:21">
      <c r="A80" s="3" t="s">
        <v>621</v>
      </c>
      <c r="B80" s="75" t="s">
        <v>896</v>
      </c>
      <c r="C80" s="3" t="s">
        <v>373</v>
      </c>
      <c r="D80" s="3">
        <v>2</v>
      </c>
      <c r="E80" s="3" t="s">
        <v>83</v>
      </c>
      <c r="F80" s="3" t="s">
        <v>897</v>
      </c>
      <c r="G80" s="3" t="str">
        <f t="shared" si="7"/>
        <v>陳腐化/Make Obsolete</v>
      </c>
      <c r="H80" s="3" t="s">
        <v>898</v>
      </c>
      <c r="I80" s="3" t="str">
        <f t="shared" si="8"/>
        <v>陳腐化/Make Obsolete</v>
      </c>
      <c r="J80" s="3" t="s">
        <v>899</v>
      </c>
      <c r="K80" s="3" t="s">
        <v>83</v>
      </c>
      <c r="L80" s="3">
        <v>6</v>
      </c>
      <c r="N80" s="3" t="s">
        <v>83</v>
      </c>
      <c r="O80" s="3" t="s">
        <v>55</v>
      </c>
      <c r="Q80" s="3" t="s">
        <v>83</v>
      </c>
      <c r="R80" s="3" t="s">
        <v>111</v>
      </c>
      <c r="T80" s="3" t="s">
        <v>83</v>
      </c>
      <c r="U80" s="3" t="str">
        <f t="shared" si="6"/>
        <v>|[[《陳腐化/Make Obsolete》&gt;陳腐化/Make Obsolete]]|6|アンコモン|呪文|</v>
      </c>
    </row>
    <row r="81" spans="1:21">
      <c r="A81" s="3" t="s">
        <v>623</v>
      </c>
      <c r="B81" s="75" t="s">
        <v>896</v>
      </c>
      <c r="C81" s="3" t="s">
        <v>390</v>
      </c>
      <c r="D81" s="3">
        <v>2</v>
      </c>
      <c r="E81" s="3" t="s">
        <v>83</v>
      </c>
      <c r="F81" s="3" t="s">
        <v>897</v>
      </c>
      <c r="G81" s="3" t="str">
        <f t="shared" si="7"/>
        <v>病的な好奇心/Morbid Curiosity</v>
      </c>
      <c r="H81" s="3" t="s">
        <v>898</v>
      </c>
      <c r="I81" s="3" t="str">
        <f t="shared" si="8"/>
        <v>病的な好奇心/Morbid Curiosity</v>
      </c>
      <c r="J81" s="3" t="s">
        <v>899</v>
      </c>
      <c r="K81" s="3" t="s">
        <v>83</v>
      </c>
      <c r="L81" s="3">
        <v>12</v>
      </c>
      <c r="N81" s="3" t="s">
        <v>83</v>
      </c>
      <c r="O81" s="3" t="s">
        <v>55</v>
      </c>
      <c r="Q81" s="3" t="s">
        <v>83</v>
      </c>
      <c r="R81" s="3" t="s">
        <v>111</v>
      </c>
      <c r="T81" s="3" t="s">
        <v>83</v>
      </c>
      <c r="U81" s="3" t="str">
        <f t="shared" si="6"/>
        <v>|[[《病的な好奇心/Morbid Curiosity》&gt;病的な好奇心/Morbid Curiosity]]|12|アンコモン|呪文|</v>
      </c>
    </row>
    <row r="82" spans="1:21">
      <c r="A82" s="3" t="s">
        <v>625</v>
      </c>
      <c r="B82" s="75" t="s">
        <v>896</v>
      </c>
      <c r="C82" s="3" t="s">
        <v>336</v>
      </c>
      <c r="D82" s="3">
        <v>3</v>
      </c>
      <c r="E82" s="3" t="s">
        <v>83</v>
      </c>
      <c r="F82" s="3" t="s">
        <v>897</v>
      </c>
      <c r="G82" s="3" t="str">
        <f t="shared" si="7"/>
        <v>豪華の王、ゴンティ/Gonti, Lord of Luxury</v>
      </c>
      <c r="H82" s="3" t="s">
        <v>898</v>
      </c>
      <c r="I82" s="3" t="str">
        <f t="shared" si="8"/>
        <v>豪華の王、ゴンティ/Gonti, Lord of Luxury</v>
      </c>
      <c r="J82" s="3" t="s">
        <v>899</v>
      </c>
      <c r="K82" s="3" t="s">
        <v>83</v>
      </c>
      <c r="L82" s="3">
        <v>18</v>
      </c>
      <c r="N82" s="3" t="s">
        <v>83</v>
      </c>
      <c r="O82" s="3" t="s">
        <v>56</v>
      </c>
      <c r="Q82" s="3" t="s">
        <v>83</v>
      </c>
      <c r="R82" s="3" t="s">
        <v>34</v>
      </c>
      <c r="T82" s="3" t="s">
        <v>83</v>
      </c>
      <c r="U82" s="3" t="str">
        <f t="shared" si="6"/>
        <v>|[[《豪華の王、ゴンティ/Gonti, Lord of Luxury》&gt;豪華の王、ゴンティ/Gonti, Lord of Luxury]]|18|レア|クリーチャー|</v>
      </c>
    </row>
    <row r="83" spans="1:21">
      <c r="A83" s="3" t="s">
        <v>627</v>
      </c>
      <c r="B83" s="75" t="s">
        <v>896</v>
      </c>
      <c r="C83" s="3" t="s">
        <v>407</v>
      </c>
      <c r="D83" s="3">
        <v>3</v>
      </c>
      <c r="E83" s="3" t="s">
        <v>83</v>
      </c>
      <c r="F83" s="3" t="s">
        <v>897</v>
      </c>
      <c r="G83" s="3" t="str">
        <f t="shared" si="7"/>
        <v>楕円競走の無謀者/Ovalchase Daredevil</v>
      </c>
      <c r="H83" s="3" t="s">
        <v>898</v>
      </c>
      <c r="I83" s="3" t="str">
        <f t="shared" si="8"/>
        <v>楕円競走の無謀者/Ovalchase Daredevil</v>
      </c>
      <c r="J83" s="3" t="s">
        <v>899</v>
      </c>
      <c r="K83" s="3" t="s">
        <v>83</v>
      </c>
      <c r="L83" s="3">
        <v>12</v>
      </c>
      <c r="N83" s="3" t="s">
        <v>83</v>
      </c>
      <c r="O83" s="3" t="s">
        <v>56</v>
      </c>
      <c r="Q83" s="3" t="s">
        <v>83</v>
      </c>
      <c r="R83" s="3" t="s">
        <v>34</v>
      </c>
      <c r="T83" s="3" t="s">
        <v>83</v>
      </c>
      <c r="U83" s="3" t="str">
        <f t="shared" si="6"/>
        <v>|[[《楕円競走の無謀者/Ovalchase Daredevil》&gt;楕円競走の無謀者/Ovalchase Daredevil]]|12|レア|クリーチャー|</v>
      </c>
    </row>
    <row r="84" spans="1:21">
      <c r="A84" s="3" t="s">
        <v>629</v>
      </c>
      <c r="B84" s="75" t="s">
        <v>896</v>
      </c>
      <c r="C84" s="3" t="s">
        <v>296</v>
      </c>
      <c r="D84" s="3">
        <v>3</v>
      </c>
      <c r="E84" s="3" t="s">
        <v>83</v>
      </c>
      <c r="F84" s="3" t="s">
        <v>897</v>
      </c>
      <c r="G84" s="3" t="str">
        <f t="shared" si="7"/>
        <v>競争排除/Eliminate the Competition</v>
      </c>
      <c r="H84" s="3" t="s">
        <v>898</v>
      </c>
      <c r="I84" s="3" t="str">
        <f t="shared" si="8"/>
        <v>競争排除/Eliminate the Competition</v>
      </c>
      <c r="J84" s="3" t="s">
        <v>899</v>
      </c>
      <c r="K84" s="3" t="s">
        <v>83</v>
      </c>
      <c r="L84" s="3">
        <v>1</v>
      </c>
      <c r="N84" s="3" t="s">
        <v>83</v>
      </c>
      <c r="O84" s="3" t="s">
        <v>56</v>
      </c>
      <c r="Q84" s="3" t="s">
        <v>83</v>
      </c>
      <c r="R84" s="3" t="s">
        <v>111</v>
      </c>
      <c r="T84" s="3" t="s">
        <v>83</v>
      </c>
      <c r="U84" s="3" t="str">
        <f t="shared" si="6"/>
        <v>|[[《競争排除/Eliminate the Competition》&gt;競争排除/Eliminate the Competition]]|1|レア|呪文|</v>
      </c>
    </row>
    <row r="85" spans="1:21">
      <c r="A85" s="3" t="s">
        <v>631</v>
      </c>
      <c r="B85" s="75" t="s">
        <v>896</v>
      </c>
      <c r="C85" s="3" t="s">
        <v>369</v>
      </c>
      <c r="D85" s="3">
        <v>3</v>
      </c>
      <c r="E85" s="3" t="s">
        <v>83</v>
      </c>
      <c r="F85" s="3" t="s">
        <v>897</v>
      </c>
      <c r="G85" s="3" t="str">
        <f t="shared" si="7"/>
        <v>失われた遺産/Lost Legacy</v>
      </c>
      <c r="H85" s="3" t="s">
        <v>898</v>
      </c>
      <c r="I85" s="3" t="str">
        <f t="shared" si="8"/>
        <v>失われた遺産/Lost Legacy</v>
      </c>
      <c r="J85" s="3" t="s">
        <v>899</v>
      </c>
      <c r="K85" s="3" t="s">
        <v>83</v>
      </c>
      <c r="L85" s="3">
        <v>12</v>
      </c>
      <c r="N85" s="3" t="s">
        <v>83</v>
      </c>
      <c r="O85" s="3" t="s">
        <v>56</v>
      </c>
      <c r="Q85" s="3" t="s">
        <v>83</v>
      </c>
      <c r="R85" s="3" t="s">
        <v>111</v>
      </c>
      <c r="T85" s="3" t="s">
        <v>83</v>
      </c>
      <c r="U85" s="3" t="str">
        <f t="shared" si="6"/>
        <v>|[[《失われた遺産/Lost Legacy》&gt;失われた遺産/Lost Legacy]]|12|レア|呪文|</v>
      </c>
    </row>
    <row r="86" spans="1:21">
      <c r="A86" s="3" t="s">
        <v>633</v>
      </c>
      <c r="B86" s="75" t="s">
        <v>896</v>
      </c>
      <c r="C86" s="3" t="s">
        <v>386</v>
      </c>
      <c r="D86" s="3">
        <v>3</v>
      </c>
      <c r="E86" s="3" t="s">
        <v>83</v>
      </c>
      <c r="F86" s="3" t="s">
        <v>897</v>
      </c>
      <c r="G86" s="3" t="str">
        <f t="shared" si="7"/>
        <v>夜更かし/Midnight Oil</v>
      </c>
      <c r="H86" s="3" t="s">
        <v>898</v>
      </c>
      <c r="I86" s="3" t="str">
        <f t="shared" si="8"/>
        <v>夜更かし/Midnight Oil</v>
      </c>
      <c r="J86" s="3" t="s">
        <v>899</v>
      </c>
      <c r="K86" s="3" t="s">
        <v>83</v>
      </c>
      <c r="L86" s="3">
        <v>11</v>
      </c>
      <c r="N86" s="3" t="s">
        <v>83</v>
      </c>
      <c r="O86" s="3" t="s">
        <v>56</v>
      </c>
      <c r="Q86" s="3" t="s">
        <v>83</v>
      </c>
      <c r="R86" s="3" t="s">
        <v>182</v>
      </c>
      <c r="T86" s="3" t="s">
        <v>83</v>
      </c>
      <c r="U86" s="3" t="str">
        <f t="shared" si="6"/>
        <v>|[[《夜更かし/Midnight Oil》&gt;夜更かし/Midnight Oil]]|11|レア|サポート|</v>
      </c>
    </row>
    <row r="87" spans="1:21">
      <c r="A87" s="3" t="s">
        <v>637</v>
      </c>
      <c r="B87" s="75" t="s">
        <v>896</v>
      </c>
      <c r="C87" s="3" t="s">
        <v>494</v>
      </c>
      <c r="D87" s="3">
        <v>3</v>
      </c>
      <c r="E87" s="3" t="s">
        <v>83</v>
      </c>
      <c r="F87" s="3" t="s">
        <v>897</v>
      </c>
      <c r="G87" s="3" t="str">
        <f t="shared" si="7"/>
        <v>奥の手/Underhanded Designs</v>
      </c>
      <c r="H87" s="3" t="s">
        <v>898</v>
      </c>
      <c r="I87" s="3" t="str">
        <f t="shared" si="8"/>
        <v>奥の手/Underhanded Designs</v>
      </c>
      <c r="J87" s="3" t="s">
        <v>899</v>
      </c>
      <c r="K87" s="3" t="s">
        <v>83</v>
      </c>
      <c r="L87" s="3">
        <v>7</v>
      </c>
      <c r="N87" s="3" t="s">
        <v>83</v>
      </c>
      <c r="O87" s="3" t="s">
        <v>56</v>
      </c>
      <c r="Q87" s="3" t="s">
        <v>83</v>
      </c>
      <c r="R87" s="3" t="s">
        <v>182</v>
      </c>
      <c r="T87" s="3" t="s">
        <v>83</v>
      </c>
      <c r="U87" s="3" t="str">
        <f t="shared" si="6"/>
        <v>|[[《奥の手/Underhanded Designs》&gt;奥の手/Underhanded Designs]]|7|レア|サポート|</v>
      </c>
    </row>
    <row r="88" spans="1:21">
      <c r="A88" s="3" t="s">
        <v>640</v>
      </c>
      <c r="B88" s="75" t="s">
        <v>896</v>
      </c>
      <c r="C88" s="3" t="s">
        <v>275</v>
      </c>
      <c r="D88" s="3">
        <v>4</v>
      </c>
      <c r="E88" s="3" t="s">
        <v>83</v>
      </c>
      <c r="F88" s="3" t="s">
        <v>897</v>
      </c>
      <c r="G88" s="3" t="str">
        <f t="shared" si="7"/>
        <v>陰謀の悪魔/Demon of Dark Schemes</v>
      </c>
      <c r="H88" s="3" t="s">
        <v>898</v>
      </c>
      <c r="I88" s="3" t="str">
        <f t="shared" si="8"/>
        <v>陰謀の悪魔/Demon of Dark Schemes</v>
      </c>
      <c r="J88" s="3" t="s">
        <v>899</v>
      </c>
      <c r="K88" s="3" t="s">
        <v>83</v>
      </c>
      <c r="L88" s="3">
        <v>21</v>
      </c>
      <c r="N88" s="3" t="s">
        <v>83</v>
      </c>
      <c r="O88" s="3" t="s">
        <v>57</v>
      </c>
      <c r="Q88" s="3" t="s">
        <v>83</v>
      </c>
      <c r="R88" s="3" t="s">
        <v>34</v>
      </c>
      <c r="T88" s="3" t="s">
        <v>83</v>
      </c>
      <c r="U88" s="3" t="str">
        <f t="shared" si="6"/>
        <v>|[[《陰謀の悪魔/Demon of Dark Schemes》&gt;陰謀の悪魔/Demon of Dark Schemes]]|21|神話レア|クリーチャー|</v>
      </c>
    </row>
    <row r="89" spans="1:21">
      <c r="A89" s="3" t="s">
        <v>644</v>
      </c>
      <c r="B89" s="75" t="s">
        <v>896</v>
      </c>
      <c r="C89" s="3" t="s">
        <v>375</v>
      </c>
      <c r="D89" s="3">
        <v>4</v>
      </c>
      <c r="E89" s="3" t="s">
        <v>83</v>
      </c>
      <c r="F89" s="3" t="s">
        <v>897</v>
      </c>
      <c r="G89" s="3" t="str">
        <f t="shared" si="7"/>
        <v>マリオネットの達人/Marionette Master</v>
      </c>
      <c r="H89" s="3" t="s">
        <v>898</v>
      </c>
      <c r="I89" s="3" t="str">
        <f t="shared" si="8"/>
        <v>マリオネットの達人/Marionette Master</v>
      </c>
      <c r="J89" s="3" t="s">
        <v>899</v>
      </c>
      <c r="K89" s="3" t="s">
        <v>83</v>
      </c>
      <c r="L89" s="3">
        <v>15</v>
      </c>
      <c r="N89" s="3" t="s">
        <v>83</v>
      </c>
      <c r="O89" s="3" t="s">
        <v>57</v>
      </c>
      <c r="Q89" s="3" t="s">
        <v>83</v>
      </c>
      <c r="R89" s="3" t="s">
        <v>34</v>
      </c>
      <c r="T89" s="3" t="s">
        <v>83</v>
      </c>
      <c r="U89" s="3" t="str">
        <f t="shared" si="6"/>
        <v>|[[《マリオネットの達人/Marionette Master》&gt;マリオネットの達人/Marionette Master]]|15|神話レア|クリーチャー|</v>
      </c>
    </row>
    <row r="90" spans="1:21">
      <c r="A90" s="3" t="s">
        <v>647</v>
      </c>
      <c r="B90" s="75" t="s">
        <v>896</v>
      </c>
      <c r="C90" s="3" t="s">
        <v>403</v>
      </c>
      <c r="D90" s="3">
        <v>4</v>
      </c>
      <c r="E90" s="3" t="s">
        <v>83</v>
      </c>
      <c r="F90" s="3" t="s">
        <v>897</v>
      </c>
      <c r="G90" s="3" t="str">
        <f t="shared" si="7"/>
        <v>害悪の機械巨人/Noxious Gearhulk</v>
      </c>
      <c r="H90" s="3" t="s">
        <v>898</v>
      </c>
      <c r="I90" s="3" t="str">
        <f t="shared" si="8"/>
        <v>害悪の機械巨人/Noxious Gearhulk</v>
      </c>
      <c r="J90" s="3" t="s">
        <v>899</v>
      </c>
      <c r="K90" s="3" t="s">
        <v>83</v>
      </c>
      <c r="L90" s="3">
        <v>18</v>
      </c>
      <c r="N90" s="3" t="s">
        <v>83</v>
      </c>
      <c r="O90" s="3" t="s">
        <v>57</v>
      </c>
      <c r="Q90" s="3" t="s">
        <v>83</v>
      </c>
      <c r="R90" s="3" t="s">
        <v>34</v>
      </c>
      <c r="T90" s="3" t="s">
        <v>83</v>
      </c>
      <c r="U90" s="3" t="str">
        <f t="shared" si="6"/>
        <v>|[[《害悪の機械巨人/Noxious Gearhulk》&gt;害悪の機械巨人/Noxious Gearhulk]]|18|神話レア|クリーチャー|</v>
      </c>
    </row>
    <row r="91" spans="1:21">
      <c r="A91" s="3" t="s">
        <v>650</v>
      </c>
      <c r="B91" s="75" t="s">
        <v>896</v>
      </c>
      <c r="C91" s="3" t="s">
        <v>478</v>
      </c>
      <c r="D91" s="3">
        <v>4</v>
      </c>
      <c r="E91" s="3" t="s">
        <v>83</v>
      </c>
      <c r="F91" s="3" t="s">
        <v>897</v>
      </c>
      <c r="G91" s="3" t="str">
        <f t="shared" si="7"/>
        <v>組織の密売人/Syndicate Trafficker</v>
      </c>
      <c r="H91" s="3" t="s">
        <v>898</v>
      </c>
      <c r="I91" s="3" t="str">
        <f t="shared" si="8"/>
        <v>組織の密売人/Syndicate Trafficker</v>
      </c>
      <c r="J91" s="3" t="s">
        <v>899</v>
      </c>
      <c r="K91" s="3" t="s">
        <v>83</v>
      </c>
      <c r="L91" s="3">
        <v>8</v>
      </c>
      <c r="N91" s="3" t="s">
        <v>83</v>
      </c>
      <c r="O91" s="3" t="s">
        <v>57</v>
      </c>
      <c r="Q91" s="3" t="s">
        <v>83</v>
      </c>
      <c r="R91" s="3" t="s">
        <v>34</v>
      </c>
      <c r="T91" s="3" t="s">
        <v>83</v>
      </c>
      <c r="U91" s="3" t="str">
        <f t="shared" si="6"/>
        <v>|[[《組織の密売人/Syndicate Trafficker》&gt;組織の密売人/Syndicate Trafficker]]|8|神話レア|クリーチャー|</v>
      </c>
    </row>
    <row r="92" spans="11:11">
      <c r="K92" s="3" t="s">
        <v>83</v>
      </c>
    </row>
    <row r="93" spans="11:21">
      <c r="K93" s="3" t="s">
        <v>83</v>
      </c>
      <c r="L93" s="3"/>
      <c r="U93" s="3" t="s">
        <v>902</v>
      </c>
    </row>
    <row r="94" spans="1:21">
      <c r="A94" s="3" t="s">
        <v>891</v>
      </c>
      <c r="E94" s="3" t="s">
        <v>83</v>
      </c>
      <c r="I94" s="3" t="s">
        <v>891</v>
      </c>
      <c r="K94" s="3" t="s">
        <v>83</v>
      </c>
      <c r="L94" s="3"/>
      <c r="M94" s="3" t="s">
        <v>892</v>
      </c>
      <c r="N94" s="3" t="s">
        <v>83</v>
      </c>
      <c r="P94" s="3" t="s">
        <v>1</v>
      </c>
      <c r="Q94" s="3" t="s">
        <v>83</v>
      </c>
      <c r="S94" s="3" t="s">
        <v>2</v>
      </c>
      <c r="T94" s="3" t="s">
        <v>893</v>
      </c>
      <c r="U94" s="3" t="str">
        <f t="shared" ref="U94:U123" si="9">E94&amp;F94&amp;G94&amp;H94&amp;I94&amp;J94&amp;K94&amp;L94&amp;M94&amp;N94&amp;O94&amp;P94&amp;Q94&amp;R94&amp;S94&amp;T94</f>
        <v>|LEFT:500|LEFT:50|LEFT:80|LEFT:100|c</v>
      </c>
    </row>
    <row r="95" spans="1:21">
      <c r="A95" s="3" t="s">
        <v>894</v>
      </c>
      <c r="E95" s="3" t="s">
        <v>83</v>
      </c>
      <c r="I95" s="3" t="s">
        <v>894</v>
      </c>
      <c r="K95" s="3" t="s">
        <v>83</v>
      </c>
      <c r="L95" s="3"/>
      <c r="M95" s="3" t="s">
        <v>895</v>
      </c>
      <c r="N95" s="3" t="s">
        <v>83</v>
      </c>
      <c r="P95" s="3" t="s">
        <v>92</v>
      </c>
      <c r="Q95" s="3" t="s">
        <v>83</v>
      </c>
      <c r="S95" s="3" t="s">
        <v>11</v>
      </c>
      <c r="T95" s="3" t="s">
        <v>83</v>
      </c>
      <c r="U95" s="3" t="str">
        <f t="shared" si="9"/>
        <v>|カード名|コスト|レアリティ|種別|</v>
      </c>
    </row>
    <row r="96" spans="1:21">
      <c r="A96" s="3" t="s">
        <v>652</v>
      </c>
      <c r="B96" s="75" t="s">
        <v>896</v>
      </c>
      <c r="C96" s="3" t="s">
        <v>430</v>
      </c>
      <c r="D96" s="3">
        <v>1</v>
      </c>
      <c r="E96" s="3" t="s">
        <v>83</v>
      </c>
      <c r="F96" s="3" t="s">
        <v>897</v>
      </c>
      <c r="G96" s="3" t="str">
        <f t="shared" ref="G96:G123" si="10">A96&amp;B96&amp;C96</f>
        <v>無謀な炎織り/Reckless Fireweaver</v>
      </c>
      <c r="H96" s="3" t="s">
        <v>898</v>
      </c>
      <c r="I96" s="3" t="str">
        <f t="shared" ref="I96:I123" si="11">G96</f>
        <v>無謀な炎織り/Reckless Fireweaver</v>
      </c>
      <c r="J96" s="3" t="s">
        <v>899</v>
      </c>
      <c r="K96" s="3" t="s">
        <v>83</v>
      </c>
      <c r="L96" s="3">
        <v>12</v>
      </c>
      <c r="N96" s="3" t="s">
        <v>83</v>
      </c>
      <c r="O96" s="3" t="s">
        <v>31</v>
      </c>
      <c r="Q96" s="3" t="s">
        <v>83</v>
      </c>
      <c r="R96" s="3" t="s">
        <v>34</v>
      </c>
      <c r="T96" s="3" t="s">
        <v>83</v>
      </c>
      <c r="U96" s="3" t="str">
        <f t="shared" si="9"/>
        <v>|[[《無謀な炎織り/Reckless Fireweaver》&gt;無謀な炎織り/Reckless Fireweaver]]|12|コモン|クリーチャー|</v>
      </c>
    </row>
    <row r="97" spans="1:21">
      <c r="A97" s="3" t="s">
        <v>654</v>
      </c>
      <c r="B97" s="75" t="s">
        <v>896</v>
      </c>
      <c r="C97" s="3" t="s">
        <v>443</v>
      </c>
      <c r="D97" s="3">
        <v>1</v>
      </c>
      <c r="E97" s="3" t="s">
        <v>83</v>
      </c>
      <c r="F97" s="3" t="s">
        <v>897</v>
      </c>
      <c r="G97" s="3" t="str">
        <f t="shared" si="10"/>
        <v>壊し屋グレムリン/Ruinous Gremlin</v>
      </c>
      <c r="H97" s="3" t="s">
        <v>898</v>
      </c>
      <c r="I97" s="3" t="str">
        <f t="shared" si="11"/>
        <v>壊し屋グレムリン/Ruinous Gremlin</v>
      </c>
      <c r="J97" s="3" t="s">
        <v>899</v>
      </c>
      <c r="K97" s="3" t="s">
        <v>83</v>
      </c>
      <c r="L97" s="3">
        <v>9</v>
      </c>
      <c r="N97" s="3" t="s">
        <v>83</v>
      </c>
      <c r="O97" s="3" t="s">
        <v>31</v>
      </c>
      <c r="Q97" s="3" t="s">
        <v>83</v>
      </c>
      <c r="R97" s="3" t="s">
        <v>34</v>
      </c>
      <c r="T97" s="3" t="s">
        <v>83</v>
      </c>
      <c r="U97" s="3" t="str">
        <f t="shared" si="9"/>
        <v>|[[《壊し屋グレムリン/Ruinous Gremlin》&gt;壊し屋グレムリン/Ruinous Gremlin]]|9|コモン|クリーチャー|</v>
      </c>
    </row>
    <row r="98" spans="1:21">
      <c r="A98" s="3" t="s">
        <v>657</v>
      </c>
      <c r="B98" s="75" t="s">
        <v>896</v>
      </c>
      <c r="C98" s="3" t="s">
        <v>451</v>
      </c>
      <c r="D98" s="3">
        <v>1</v>
      </c>
      <c r="E98" s="3" t="s">
        <v>83</v>
      </c>
      <c r="F98" s="3" t="s">
        <v>897</v>
      </c>
      <c r="G98" s="3" t="str">
        <f t="shared" si="10"/>
        <v>垂涎グレムリン/Salivating Gremlins</v>
      </c>
      <c r="H98" s="3" t="s">
        <v>898</v>
      </c>
      <c r="I98" s="3" t="str">
        <f t="shared" si="11"/>
        <v>垂涎グレムリン/Salivating Gremlins</v>
      </c>
      <c r="J98" s="3" t="s">
        <v>899</v>
      </c>
      <c r="K98" s="3" t="s">
        <v>83</v>
      </c>
      <c r="L98" s="3">
        <v>5</v>
      </c>
      <c r="N98" s="3" t="s">
        <v>83</v>
      </c>
      <c r="O98" s="3" t="s">
        <v>31</v>
      </c>
      <c r="Q98" s="3" t="s">
        <v>83</v>
      </c>
      <c r="R98" s="3" t="s">
        <v>34</v>
      </c>
      <c r="T98" s="3" t="s">
        <v>83</v>
      </c>
      <c r="U98" s="3" t="str">
        <f t="shared" si="9"/>
        <v>|[[《垂涎グレムリン/Salivating Gremlins》&gt;垂涎グレムリン/Salivating Gremlins]]|5|コモン|クリーチャー|</v>
      </c>
    </row>
    <row r="99" spans="1:21">
      <c r="A99" s="3" t="s">
        <v>659</v>
      </c>
      <c r="B99" s="75" t="s">
        <v>896</v>
      </c>
      <c r="C99" s="3" t="s">
        <v>472</v>
      </c>
      <c r="D99" s="3">
        <v>1</v>
      </c>
      <c r="E99" s="3" t="s">
        <v>83</v>
      </c>
      <c r="F99" s="3" t="s">
        <v>897</v>
      </c>
      <c r="G99" s="3" t="str">
        <f t="shared" si="10"/>
        <v>尖塔横の潜入者/Spireside Infiltrator</v>
      </c>
      <c r="H99" s="3" t="s">
        <v>898</v>
      </c>
      <c r="I99" s="3" t="str">
        <f t="shared" si="11"/>
        <v>尖塔横の潜入者/Spireside Infiltrator</v>
      </c>
      <c r="J99" s="3" t="s">
        <v>899</v>
      </c>
      <c r="K99" s="3" t="s">
        <v>83</v>
      </c>
      <c r="L99" s="3">
        <v>11</v>
      </c>
      <c r="N99" s="3" t="s">
        <v>83</v>
      </c>
      <c r="O99" s="3" t="s">
        <v>31</v>
      </c>
      <c r="Q99" s="3" t="s">
        <v>83</v>
      </c>
      <c r="R99" s="3" t="s">
        <v>34</v>
      </c>
      <c r="T99" s="3" t="s">
        <v>83</v>
      </c>
      <c r="U99" s="3" t="str">
        <f t="shared" si="9"/>
        <v>|[[《尖塔横の潜入者/Spireside Infiltrator》&gt;尖塔横の潜入者/Spireside Infiltrator]]|11|コモン|クリーチャー|</v>
      </c>
    </row>
    <row r="100" spans="1:21">
      <c r="A100" s="3" t="s">
        <v>661</v>
      </c>
      <c r="B100" s="75" t="s">
        <v>896</v>
      </c>
      <c r="C100" s="3" t="s">
        <v>474</v>
      </c>
      <c r="D100" s="3">
        <v>1</v>
      </c>
      <c r="E100" s="3" t="s">
        <v>83</v>
      </c>
      <c r="F100" s="3" t="s">
        <v>897</v>
      </c>
      <c r="G100" s="3" t="str">
        <f t="shared" si="10"/>
        <v>気ままな芸術家/Spontaneous Artist</v>
      </c>
      <c r="H100" s="3" t="s">
        <v>898</v>
      </c>
      <c r="I100" s="3" t="str">
        <f t="shared" si="11"/>
        <v>気ままな芸術家/Spontaneous Artist</v>
      </c>
      <c r="J100" s="3" t="s">
        <v>899</v>
      </c>
      <c r="K100" s="3" t="s">
        <v>83</v>
      </c>
      <c r="L100" s="3">
        <v>6</v>
      </c>
      <c r="N100" s="3" t="s">
        <v>83</v>
      </c>
      <c r="O100" s="3" t="s">
        <v>31</v>
      </c>
      <c r="Q100" s="3" t="s">
        <v>83</v>
      </c>
      <c r="R100" s="3" t="s">
        <v>34</v>
      </c>
      <c r="T100" s="3" t="s">
        <v>83</v>
      </c>
      <c r="U100" s="3" t="str">
        <f t="shared" si="9"/>
        <v>|[[《気ままな芸術家/Spontaneous Artist》&gt;気ままな芸術家/Spontaneous Artist]]|6|コモン|クリーチャー|</v>
      </c>
    </row>
    <row r="101" spans="1:21">
      <c r="A101" s="3" t="s">
        <v>664</v>
      </c>
      <c r="B101" s="75" t="s">
        <v>896</v>
      </c>
      <c r="C101" s="3" t="s">
        <v>484</v>
      </c>
      <c r="D101" s="3">
        <v>1</v>
      </c>
      <c r="E101" s="3" t="s">
        <v>83</v>
      </c>
      <c r="F101" s="3" t="s">
        <v>897</v>
      </c>
      <c r="G101" s="3" t="str">
        <f t="shared" si="10"/>
        <v>亢進する地虫/Thriving Grubs</v>
      </c>
      <c r="H101" s="3" t="s">
        <v>898</v>
      </c>
      <c r="I101" s="3" t="str">
        <f t="shared" si="11"/>
        <v>亢進する地虫/Thriving Grubs</v>
      </c>
      <c r="J101" s="3" t="s">
        <v>899</v>
      </c>
      <c r="K101" s="3" t="s">
        <v>83</v>
      </c>
      <c r="L101" s="3">
        <v>9</v>
      </c>
      <c r="N101" s="3" t="s">
        <v>83</v>
      </c>
      <c r="O101" s="3" t="s">
        <v>31</v>
      </c>
      <c r="Q101" s="3" t="s">
        <v>83</v>
      </c>
      <c r="R101" s="3" t="s">
        <v>34</v>
      </c>
      <c r="T101" s="3" t="s">
        <v>83</v>
      </c>
      <c r="U101" s="3" t="str">
        <f t="shared" si="9"/>
        <v>|[[《亢進する地虫/Thriving Grubs》&gt;亢進する地虫/Thriving Grubs]]|9|コモン|クリーチャー|</v>
      </c>
    </row>
    <row r="102" spans="1:21">
      <c r="A102" s="3" t="s">
        <v>665</v>
      </c>
      <c r="B102" s="75" t="s">
        <v>896</v>
      </c>
      <c r="C102" s="3" t="s">
        <v>246</v>
      </c>
      <c r="D102" s="3">
        <v>1</v>
      </c>
      <c r="E102" s="3" t="s">
        <v>83</v>
      </c>
      <c r="F102" s="3" t="s">
        <v>897</v>
      </c>
      <c r="G102" s="3" t="str">
        <f t="shared" si="10"/>
        <v>撃砕確約/Built to Smash</v>
      </c>
      <c r="H102" s="3" t="s">
        <v>898</v>
      </c>
      <c r="I102" s="3" t="str">
        <f t="shared" si="11"/>
        <v>撃砕確約/Built to Smash</v>
      </c>
      <c r="J102" s="3" t="s">
        <v>899</v>
      </c>
      <c r="K102" s="3" t="s">
        <v>83</v>
      </c>
      <c r="L102" s="3">
        <v>3</v>
      </c>
      <c r="N102" s="3" t="s">
        <v>83</v>
      </c>
      <c r="O102" s="3" t="s">
        <v>31</v>
      </c>
      <c r="Q102" s="3" t="s">
        <v>83</v>
      </c>
      <c r="R102" s="3" t="s">
        <v>111</v>
      </c>
      <c r="T102" s="3" t="s">
        <v>83</v>
      </c>
      <c r="U102" s="3" t="str">
        <f t="shared" si="9"/>
        <v>|[[《撃砕確約/Built to Smash》&gt;撃砕確約/Built to Smash]]|3|コモン|呪文|</v>
      </c>
    </row>
    <row r="103" spans="1:21">
      <c r="A103" s="3" t="s">
        <v>667</v>
      </c>
      <c r="B103" s="75" t="s">
        <v>896</v>
      </c>
      <c r="C103" s="3" t="s">
        <v>250</v>
      </c>
      <c r="D103" s="3">
        <v>1</v>
      </c>
      <c r="E103" s="3" t="s">
        <v>83</v>
      </c>
      <c r="F103" s="3" t="s">
        <v>897</v>
      </c>
      <c r="G103" s="3" t="str">
        <f t="shared" si="10"/>
        <v>安堵の再会/Cathartic Reunion</v>
      </c>
      <c r="H103" s="3" t="s">
        <v>898</v>
      </c>
      <c r="I103" s="3" t="str">
        <f t="shared" si="11"/>
        <v>安堵の再会/Cathartic Reunion</v>
      </c>
      <c r="J103" s="3" t="s">
        <v>899</v>
      </c>
      <c r="K103" s="3" t="s">
        <v>83</v>
      </c>
      <c r="L103" s="3">
        <v>6</v>
      </c>
      <c r="N103" s="3" t="s">
        <v>83</v>
      </c>
      <c r="O103" s="3" t="s">
        <v>31</v>
      </c>
      <c r="Q103" s="3" t="s">
        <v>83</v>
      </c>
      <c r="R103" s="3" t="s">
        <v>111</v>
      </c>
      <c r="T103" s="3" t="s">
        <v>83</v>
      </c>
      <c r="U103" s="3" t="str">
        <f t="shared" si="9"/>
        <v>|[[《安堵の再会/Cathartic Reunion》&gt;安堵の再会/Cathartic Reunion]]|6|コモン|呪文|</v>
      </c>
    </row>
    <row r="104" spans="1:21">
      <c r="A104" s="3" t="s">
        <v>669</v>
      </c>
      <c r="B104" s="75" t="s">
        <v>896</v>
      </c>
      <c r="C104" s="3" t="s">
        <v>330</v>
      </c>
      <c r="D104" s="3">
        <v>1</v>
      </c>
      <c r="E104" s="3" t="s">
        <v>83</v>
      </c>
      <c r="F104" s="3" t="s">
        <v>897</v>
      </c>
      <c r="G104" s="3" t="str">
        <f t="shared" si="10"/>
        <v>巨人の光景/Giant Spectacle</v>
      </c>
      <c r="H104" s="3" t="s">
        <v>898</v>
      </c>
      <c r="I104" s="3" t="str">
        <f t="shared" si="11"/>
        <v>巨人の光景/Giant Spectacle</v>
      </c>
      <c r="J104" s="3" t="s">
        <v>899</v>
      </c>
      <c r="K104" s="3" t="s">
        <v>83</v>
      </c>
      <c r="L104" s="3">
        <v>5</v>
      </c>
      <c r="N104" s="3" t="s">
        <v>83</v>
      </c>
      <c r="O104" s="3" t="s">
        <v>31</v>
      </c>
      <c r="Q104" s="3" t="s">
        <v>83</v>
      </c>
      <c r="R104" s="3" t="s">
        <v>111</v>
      </c>
      <c r="T104" s="3" t="s">
        <v>83</v>
      </c>
      <c r="U104" s="3" t="str">
        <f t="shared" si="9"/>
        <v>|[[《巨人の光景/Giant Spectacle》&gt;巨人の光景/Giant Spectacle]]|5|コモン|呪文|</v>
      </c>
    </row>
    <row r="105" spans="1:21">
      <c r="A105" s="3" t="s">
        <v>671</v>
      </c>
      <c r="B105" s="75" t="s">
        <v>896</v>
      </c>
      <c r="C105" s="3" t="s">
        <v>435</v>
      </c>
      <c r="D105" s="3">
        <v>1</v>
      </c>
      <c r="E105" s="3" t="s">
        <v>83</v>
      </c>
      <c r="F105" s="3" t="s">
        <v>897</v>
      </c>
      <c r="G105" s="3" t="str">
        <f t="shared" si="10"/>
        <v>改革派の戦術/Renegade Tactics</v>
      </c>
      <c r="H105" s="3" t="s">
        <v>898</v>
      </c>
      <c r="I105" s="3" t="str">
        <f t="shared" si="11"/>
        <v>改革派の戦術/Renegade Tactics</v>
      </c>
      <c r="J105" s="3" t="s">
        <v>899</v>
      </c>
      <c r="K105" s="3" t="s">
        <v>83</v>
      </c>
      <c r="L105" s="3">
        <v>9</v>
      </c>
      <c r="N105" s="3" t="s">
        <v>83</v>
      </c>
      <c r="O105" s="3" t="s">
        <v>31</v>
      </c>
      <c r="Q105" s="3" t="s">
        <v>83</v>
      </c>
      <c r="R105" s="3" t="s">
        <v>111</v>
      </c>
      <c r="T105" s="3" t="s">
        <v>83</v>
      </c>
      <c r="U105" s="3" t="str">
        <f t="shared" si="9"/>
        <v>|[[《改革派の戦術/Renegade Tactics》&gt;改革派の戦術/Renegade Tactics]]|9|コモン|呪文|</v>
      </c>
    </row>
    <row r="106" spans="1:21">
      <c r="A106" s="3" t="s">
        <v>673</v>
      </c>
      <c r="B106" s="75" t="s">
        <v>896</v>
      </c>
      <c r="C106" s="3" t="s">
        <v>140</v>
      </c>
      <c r="D106" s="3">
        <v>2</v>
      </c>
      <c r="E106" s="3" t="s">
        <v>83</v>
      </c>
      <c r="F106" s="3" t="s">
        <v>897</v>
      </c>
      <c r="G106" s="3" t="str">
        <f t="shared" si="10"/>
        <v>改革派の霊気砲手/Aethertorch Renegade</v>
      </c>
      <c r="H106" s="3" t="s">
        <v>898</v>
      </c>
      <c r="I106" s="3" t="str">
        <f t="shared" si="11"/>
        <v>改革派の霊気砲手/Aethertorch Renegade</v>
      </c>
      <c r="J106" s="3" t="s">
        <v>899</v>
      </c>
      <c r="K106" s="3" t="s">
        <v>83</v>
      </c>
      <c r="L106" s="3">
        <v>12</v>
      </c>
      <c r="N106" s="3" t="s">
        <v>83</v>
      </c>
      <c r="O106" s="3" t="s">
        <v>55</v>
      </c>
      <c r="Q106" s="3" t="s">
        <v>83</v>
      </c>
      <c r="R106" s="3" t="s">
        <v>34</v>
      </c>
      <c r="T106" s="3" t="s">
        <v>83</v>
      </c>
      <c r="U106" s="3" t="str">
        <f t="shared" si="9"/>
        <v>|[[《改革派の霊気砲手/Aethertorch Renegade》&gt;改革派の霊気砲手/Aethertorch Renegade]]|12|アンコモン|クリーチャー|</v>
      </c>
    </row>
    <row r="107" spans="1:21">
      <c r="A107" s="3" t="s">
        <v>675</v>
      </c>
      <c r="B107" s="75" t="s">
        <v>896</v>
      </c>
      <c r="C107" s="3" t="s">
        <v>242</v>
      </c>
      <c r="D107" s="3">
        <v>2</v>
      </c>
      <c r="E107" s="3" t="s">
        <v>83</v>
      </c>
      <c r="F107" s="3" t="s">
        <v>897</v>
      </c>
      <c r="G107" s="3" t="str">
        <f t="shared" si="10"/>
        <v>真鍮の災い魔/Brazen Scourge</v>
      </c>
      <c r="H107" s="3" t="s">
        <v>898</v>
      </c>
      <c r="I107" s="3" t="str">
        <f t="shared" si="11"/>
        <v>真鍮の災い魔/Brazen Scourge</v>
      </c>
      <c r="J107" s="3" t="s">
        <v>899</v>
      </c>
      <c r="K107" s="3" t="s">
        <v>83</v>
      </c>
      <c r="L107" s="3">
        <v>7</v>
      </c>
      <c r="N107" s="3" t="s">
        <v>83</v>
      </c>
      <c r="O107" s="3" t="s">
        <v>55</v>
      </c>
      <c r="Q107" s="3" t="s">
        <v>83</v>
      </c>
      <c r="R107" s="3" t="s">
        <v>34</v>
      </c>
      <c r="T107" s="3" t="s">
        <v>83</v>
      </c>
      <c r="U107" s="3" t="str">
        <f t="shared" si="9"/>
        <v>|[[《真鍮の災い魔/Brazen Scourge》&gt;真鍮の災い魔/Brazen Scourge]]|7|アンコモン|クリーチャー|</v>
      </c>
    </row>
    <row r="108" spans="1:21">
      <c r="A108" s="3" t="s">
        <v>676</v>
      </c>
      <c r="B108" s="75" t="s">
        <v>896</v>
      </c>
      <c r="C108" s="3" t="s">
        <v>350</v>
      </c>
      <c r="D108" s="3">
        <v>2</v>
      </c>
      <c r="E108" s="3" t="s">
        <v>83</v>
      </c>
      <c r="F108" s="3" t="s">
        <v>897</v>
      </c>
      <c r="G108" s="3" t="str">
        <f t="shared" si="10"/>
        <v>発明者の見習い/Inventor's Apprentice</v>
      </c>
      <c r="H108" s="3" t="s">
        <v>898</v>
      </c>
      <c r="I108" s="3" t="str">
        <f t="shared" si="11"/>
        <v>発明者の見習い/Inventor's Apprentice</v>
      </c>
      <c r="J108" s="3" t="s">
        <v>899</v>
      </c>
      <c r="K108" s="3" t="s">
        <v>83</v>
      </c>
      <c r="L108" s="3">
        <v>7</v>
      </c>
      <c r="N108" s="3" t="s">
        <v>83</v>
      </c>
      <c r="O108" s="3" t="s">
        <v>55</v>
      </c>
      <c r="Q108" s="3" t="s">
        <v>83</v>
      </c>
      <c r="R108" s="3" t="s">
        <v>34</v>
      </c>
      <c r="T108" s="3" t="s">
        <v>83</v>
      </c>
      <c r="U108" s="3" t="str">
        <f t="shared" si="9"/>
        <v>|[[《発明者の見習い/Inventor's Apprentice》&gt;発明者の見習い/Inventor's Apprentice]]|7|アンコモン|クリーチャー|</v>
      </c>
    </row>
    <row r="109" spans="1:21">
      <c r="A109" s="3" t="s">
        <v>678</v>
      </c>
      <c r="B109" s="75" t="s">
        <v>896</v>
      </c>
      <c r="C109" s="3" t="s">
        <v>426</v>
      </c>
      <c r="D109" s="3">
        <v>2</v>
      </c>
      <c r="E109" s="3" t="s">
        <v>83</v>
      </c>
      <c r="F109" s="3" t="s">
        <v>897</v>
      </c>
      <c r="G109" s="3" t="str">
        <f t="shared" si="10"/>
        <v>天才速製職人/Quicksmith Genius</v>
      </c>
      <c r="H109" s="3" t="s">
        <v>898</v>
      </c>
      <c r="I109" s="3" t="str">
        <f t="shared" si="11"/>
        <v>天才速製職人/Quicksmith Genius</v>
      </c>
      <c r="J109" s="3" t="s">
        <v>899</v>
      </c>
      <c r="K109" s="3" t="s">
        <v>83</v>
      </c>
      <c r="L109" s="3">
        <v>10</v>
      </c>
      <c r="N109" s="3" t="s">
        <v>83</v>
      </c>
      <c r="O109" s="3" t="s">
        <v>55</v>
      </c>
      <c r="Q109" s="3" t="s">
        <v>83</v>
      </c>
      <c r="R109" s="3" t="s">
        <v>34</v>
      </c>
      <c r="T109" s="3" t="s">
        <v>83</v>
      </c>
      <c r="U109" s="3" t="str">
        <f t="shared" si="9"/>
        <v>|[[《天才速製職人/Quicksmith Genius》&gt;天才速製職人/Quicksmith Genius]]|10|アンコモン|クリーチャー|</v>
      </c>
    </row>
    <row r="110" spans="1:21">
      <c r="A110" s="3" t="s">
        <v>680</v>
      </c>
      <c r="B110" s="75" t="s">
        <v>896</v>
      </c>
      <c r="C110" s="3" t="s">
        <v>470</v>
      </c>
      <c r="D110" s="3">
        <v>2</v>
      </c>
      <c r="E110" s="3" t="s">
        <v>83</v>
      </c>
      <c r="F110" s="3" t="s">
        <v>897</v>
      </c>
      <c r="G110" s="3" t="str">
        <f t="shared" si="10"/>
        <v>競走路の熱狂者/Speedway Fanatic</v>
      </c>
      <c r="H110" s="3" t="s">
        <v>898</v>
      </c>
      <c r="I110" s="3" t="str">
        <f t="shared" si="11"/>
        <v>競走路の熱狂者/Speedway Fanatic</v>
      </c>
      <c r="J110" s="3" t="s">
        <v>899</v>
      </c>
      <c r="K110" s="3" t="s">
        <v>83</v>
      </c>
      <c r="L110" s="3">
        <v>10</v>
      </c>
      <c r="N110" s="3" t="s">
        <v>83</v>
      </c>
      <c r="O110" s="3" t="s">
        <v>55</v>
      </c>
      <c r="Q110" s="3" t="s">
        <v>83</v>
      </c>
      <c r="R110" s="3" t="s">
        <v>34</v>
      </c>
      <c r="T110" s="3" t="s">
        <v>83</v>
      </c>
      <c r="U110" s="3" t="str">
        <f t="shared" si="9"/>
        <v>|[[《競走路の熱狂者/Speedway Fanatic》&gt;競走路の熱狂者/Speedway Fanatic]]|10|アンコモン|クリーチャー|</v>
      </c>
    </row>
    <row r="111" spans="1:21">
      <c r="A111" s="3" t="s">
        <v>682</v>
      </c>
      <c r="B111" s="75" t="s">
        <v>896</v>
      </c>
      <c r="C111" s="3" t="s">
        <v>322</v>
      </c>
      <c r="D111" s="3">
        <v>2</v>
      </c>
      <c r="E111" s="3" t="s">
        <v>83</v>
      </c>
      <c r="F111" s="3" t="s">
        <v>897</v>
      </c>
      <c r="G111" s="3" t="str">
        <f t="shared" si="10"/>
        <v>猛然たる報復/Furious Reprisal</v>
      </c>
      <c r="H111" s="3" t="s">
        <v>898</v>
      </c>
      <c r="I111" s="3" t="str">
        <f t="shared" si="11"/>
        <v>猛然たる報復/Furious Reprisal</v>
      </c>
      <c r="J111" s="3" t="s">
        <v>899</v>
      </c>
      <c r="K111" s="3" t="s">
        <v>83</v>
      </c>
      <c r="L111" s="3">
        <v>6</v>
      </c>
      <c r="N111" s="3" t="s">
        <v>83</v>
      </c>
      <c r="O111" s="3" t="s">
        <v>55</v>
      </c>
      <c r="Q111" s="3" t="s">
        <v>83</v>
      </c>
      <c r="R111" s="3" t="s">
        <v>111</v>
      </c>
      <c r="T111" s="3" t="s">
        <v>83</v>
      </c>
      <c r="U111" s="3" t="str">
        <f t="shared" si="9"/>
        <v>|[[《猛然たる報復/Furious Reprisal》&gt;猛然たる報復/Furious Reprisal]]|6|アンコモン|呪文|</v>
      </c>
    </row>
    <row r="112" spans="1:21">
      <c r="A112" s="3" t="s">
        <v>684</v>
      </c>
      <c r="B112" s="75" t="s">
        <v>896</v>
      </c>
      <c r="C112" s="3" t="s">
        <v>346</v>
      </c>
      <c r="D112" s="3">
        <v>2</v>
      </c>
      <c r="E112" s="3" t="s">
        <v>83</v>
      </c>
      <c r="F112" s="3" t="s">
        <v>897</v>
      </c>
      <c r="G112" s="3" t="str">
        <f t="shared" si="10"/>
        <v>焼夷式破壊工作/Incendiary Sabotage</v>
      </c>
      <c r="H112" s="3" t="s">
        <v>898</v>
      </c>
      <c r="I112" s="3" t="str">
        <f t="shared" si="11"/>
        <v>焼夷式破壊工作/Incendiary Sabotage</v>
      </c>
      <c r="J112" s="3" t="s">
        <v>899</v>
      </c>
      <c r="K112" s="3" t="s">
        <v>83</v>
      </c>
      <c r="L112" s="3">
        <v>10</v>
      </c>
      <c r="N112" s="3" t="s">
        <v>83</v>
      </c>
      <c r="O112" s="3" t="s">
        <v>55</v>
      </c>
      <c r="Q112" s="3" t="s">
        <v>83</v>
      </c>
      <c r="R112" s="3" t="s">
        <v>111</v>
      </c>
      <c r="T112" s="3" t="s">
        <v>83</v>
      </c>
      <c r="U112" s="3" t="str">
        <f t="shared" si="9"/>
        <v>|[[《焼夷式破壊工作/Incendiary Sabotage》&gt;焼夷式破壊工作/Incendiary Sabotage]]|10|アンコモン|呪文|</v>
      </c>
    </row>
    <row r="113" spans="1:21">
      <c r="A113" s="3" t="s">
        <v>686</v>
      </c>
      <c r="B113" s="75" t="s">
        <v>896</v>
      </c>
      <c r="C113" s="3" t="s">
        <v>468</v>
      </c>
      <c r="D113" s="3">
        <v>2</v>
      </c>
      <c r="E113" s="3" t="s">
        <v>83</v>
      </c>
      <c r="F113" s="3" t="s">
        <v>897</v>
      </c>
      <c r="G113" s="3" t="str">
        <f t="shared" si="10"/>
        <v>独創の火花/Spark of Creativity</v>
      </c>
      <c r="H113" s="3" t="s">
        <v>898</v>
      </c>
      <c r="I113" s="3" t="str">
        <f t="shared" si="11"/>
        <v>独創の火花/Spark of Creativity</v>
      </c>
      <c r="J113" s="3" t="s">
        <v>899</v>
      </c>
      <c r="K113" s="3" t="s">
        <v>83</v>
      </c>
      <c r="L113" s="3">
        <v>3</v>
      </c>
      <c r="N113" s="3" t="s">
        <v>83</v>
      </c>
      <c r="O113" s="3" t="s">
        <v>55</v>
      </c>
      <c r="Q113" s="3" t="s">
        <v>83</v>
      </c>
      <c r="R113" s="3" t="s">
        <v>111</v>
      </c>
      <c r="T113" s="3" t="s">
        <v>83</v>
      </c>
      <c r="U113" s="3" t="str">
        <f t="shared" si="9"/>
        <v>|[[《独創の火花/Spark of Creativity》&gt;独創の火花/Spark of Creativity]]|3|アンコモン|呪文|</v>
      </c>
    </row>
    <row r="114" spans="1:21">
      <c r="A114" s="3" t="s">
        <v>688</v>
      </c>
      <c r="B114" s="75" t="s">
        <v>896</v>
      </c>
      <c r="C114" s="3" t="s">
        <v>476</v>
      </c>
      <c r="D114" s="3">
        <v>2</v>
      </c>
      <c r="E114" s="3" t="s">
        <v>83</v>
      </c>
      <c r="F114" s="3" t="s">
        <v>897</v>
      </c>
      <c r="G114" s="3" t="str">
        <f t="shared" si="10"/>
        <v>エンジン始動/Start Your Engines</v>
      </c>
      <c r="H114" s="3" t="s">
        <v>898</v>
      </c>
      <c r="I114" s="3" t="str">
        <f t="shared" si="11"/>
        <v>エンジン始動/Start Your Engines</v>
      </c>
      <c r="J114" s="3" t="s">
        <v>899</v>
      </c>
      <c r="K114" s="3" t="s">
        <v>83</v>
      </c>
      <c r="L114" s="3">
        <v>2</v>
      </c>
      <c r="N114" s="3" t="s">
        <v>83</v>
      </c>
      <c r="O114" s="3" t="s">
        <v>55</v>
      </c>
      <c r="Q114" s="3" t="s">
        <v>83</v>
      </c>
      <c r="R114" s="3" t="s">
        <v>111</v>
      </c>
      <c r="T114" s="3" t="s">
        <v>83</v>
      </c>
      <c r="U114" s="3" t="str">
        <f t="shared" si="9"/>
        <v>|[[《エンジン始動/Start Your Engines》&gt;エンジン始動/Start Your Engines]]|2|アンコモン|呪文|</v>
      </c>
    </row>
    <row r="115" spans="1:21">
      <c r="A115" s="3" t="s">
        <v>690</v>
      </c>
      <c r="B115" s="75" t="s">
        <v>896</v>
      </c>
      <c r="C115" s="3" t="s">
        <v>360</v>
      </c>
      <c r="D115" s="3">
        <v>3</v>
      </c>
      <c r="E115" s="3" t="s">
        <v>83</v>
      </c>
      <c r="F115" s="3" t="s">
        <v>897</v>
      </c>
      <c r="G115" s="3" t="str">
        <f t="shared" si="10"/>
        <v>ラスヌーのヘリオン/Lathnu Hellion</v>
      </c>
      <c r="H115" s="3" t="s">
        <v>898</v>
      </c>
      <c r="I115" s="3" t="str">
        <f t="shared" si="11"/>
        <v>ラスヌーのヘリオン/Lathnu Hellion</v>
      </c>
      <c r="J115" s="3" t="s">
        <v>899</v>
      </c>
      <c r="K115" s="3" t="s">
        <v>83</v>
      </c>
      <c r="L115" s="3">
        <v>10</v>
      </c>
      <c r="N115" s="3" t="s">
        <v>83</v>
      </c>
      <c r="O115" s="3" t="s">
        <v>56</v>
      </c>
      <c r="Q115" s="3" t="s">
        <v>83</v>
      </c>
      <c r="R115" s="3" t="s">
        <v>34</v>
      </c>
      <c r="T115" s="3" t="s">
        <v>83</v>
      </c>
      <c r="U115" s="3" t="str">
        <f t="shared" si="9"/>
        <v>|[[《ラスヌーのヘリオン/Lathnu Hellion》&gt;ラスヌーのヘリオン/Lathnu Hellion]]|10|レア|クリーチャー|</v>
      </c>
    </row>
    <row r="116" spans="1:21">
      <c r="A116" s="3" t="s">
        <v>693</v>
      </c>
      <c r="B116" s="75" t="s">
        <v>896</v>
      </c>
      <c r="C116" s="3" t="s">
        <v>378</v>
      </c>
      <c r="D116" s="3">
        <v>3</v>
      </c>
      <c r="E116" s="3" t="s">
        <v>83</v>
      </c>
      <c r="F116" s="3" t="s">
        <v>897</v>
      </c>
      <c r="G116" s="3" t="str">
        <f t="shared" si="10"/>
        <v>襲拳会の扉破り/Maulfist Doorbuster</v>
      </c>
      <c r="H116" s="3" t="s">
        <v>898</v>
      </c>
      <c r="I116" s="3" t="str">
        <f t="shared" si="11"/>
        <v>襲拳会の扉破り/Maulfist Doorbuster</v>
      </c>
      <c r="J116" s="3" t="s">
        <v>899</v>
      </c>
      <c r="K116" s="3" t="s">
        <v>83</v>
      </c>
      <c r="L116" s="3">
        <v>13</v>
      </c>
      <c r="N116" s="3" t="s">
        <v>83</v>
      </c>
      <c r="O116" s="3" t="s">
        <v>56</v>
      </c>
      <c r="Q116" s="3" t="s">
        <v>83</v>
      </c>
      <c r="R116" s="3" t="s">
        <v>34</v>
      </c>
      <c r="T116" s="3" t="s">
        <v>83</v>
      </c>
      <c r="U116" s="3" t="str">
        <f t="shared" si="9"/>
        <v>|[[《襲拳会の扉破り/Maulfist Doorbuster》&gt;襲拳会の扉破り/Maulfist Doorbuster]]|13|レア|クリーチャー|</v>
      </c>
    </row>
    <row r="117" spans="1:21">
      <c r="A117" s="3" t="s">
        <v>696</v>
      </c>
      <c r="B117" s="75" t="s">
        <v>896</v>
      </c>
      <c r="C117" s="3" t="s">
        <v>460</v>
      </c>
      <c r="D117" s="3">
        <v>3</v>
      </c>
      <c r="E117" s="3" t="s">
        <v>83</v>
      </c>
      <c r="F117" s="3" t="s">
        <v>897</v>
      </c>
      <c r="G117" s="3" t="str">
        <f t="shared" si="10"/>
        <v>航空船に忍び寄るもの/Skyship Stalker</v>
      </c>
      <c r="H117" s="3" t="s">
        <v>898</v>
      </c>
      <c r="I117" s="3" t="str">
        <f t="shared" si="11"/>
        <v>航空船に忍び寄るもの/Skyship Stalker</v>
      </c>
      <c r="J117" s="3" t="s">
        <v>899</v>
      </c>
      <c r="K117" s="3" t="s">
        <v>83</v>
      </c>
      <c r="L117" s="3">
        <v>15</v>
      </c>
      <c r="N117" s="3" t="s">
        <v>83</v>
      </c>
      <c r="O117" s="3" t="s">
        <v>56</v>
      </c>
      <c r="Q117" s="3" t="s">
        <v>83</v>
      </c>
      <c r="R117" s="3" t="s">
        <v>34</v>
      </c>
      <c r="T117" s="3" t="s">
        <v>83</v>
      </c>
      <c r="U117" s="3" t="str">
        <f t="shared" si="9"/>
        <v>|[[《航空船に忍び寄るもの/Skyship Stalker》&gt;航空船に忍び寄るもの/Skyship Stalker]]|15|レア|クリーチャー|</v>
      </c>
    </row>
    <row r="118" spans="1:21">
      <c r="A118" s="3" t="s">
        <v>699</v>
      </c>
      <c r="B118" s="75" t="s">
        <v>896</v>
      </c>
      <c r="C118" s="3" t="s">
        <v>310</v>
      </c>
      <c r="D118" s="3">
        <v>3</v>
      </c>
      <c r="E118" s="3" t="s">
        <v>83</v>
      </c>
      <c r="F118" s="3" t="s">
        <v>897</v>
      </c>
      <c r="G118" s="3" t="str">
        <f t="shared" si="10"/>
        <v>宿命の決着/Fateful Showdown</v>
      </c>
      <c r="H118" s="3" t="s">
        <v>898</v>
      </c>
      <c r="I118" s="3" t="str">
        <f t="shared" si="11"/>
        <v>宿命の決着/Fateful Showdown</v>
      </c>
      <c r="J118" s="3" t="s">
        <v>899</v>
      </c>
      <c r="K118" s="3" t="s">
        <v>83</v>
      </c>
      <c r="L118" s="3">
        <v>6</v>
      </c>
      <c r="N118" s="3" t="s">
        <v>83</v>
      </c>
      <c r="O118" s="3" t="s">
        <v>56</v>
      </c>
      <c r="Q118" s="3" t="s">
        <v>83</v>
      </c>
      <c r="R118" s="3" t="s">
        <v>111</v>
      </c>
      <c r="T118" s="3" t="s">
        <v>83</v>
      </c>
      <c r="U118" s="3" t="str">
        <f t="shared" si="9"/>
        <v>|[[《宿命の決着/Fateful Showdown》&gt;宿命の決着/Fateful Showdown]]|6|レア|呪文|</v>
      </c>
    </row>
    <row r="119" spans="1:21">
      <c r="A119" s="3" t="s">
        <v>701</v>
      </c>
      <c r="B119" s="75" t="s">
        <v>896</v>
      </c>
      <c r="C119" s="3" t="s">
        <v>338</v>
      </c>
      <c r="D119" s="3">
        <v>3</v>
      </c>
      <c r="E119" s="3" t="s">
        <v>83</v>
      </c>
      <c r="F119" s="3" t="s">
        <v>897</v>
      </c>
      <c r="G119" s="3" t="str">
        <f t="shared" si="10"/>
        <v>蓄霊稲妻/Harnessed Lightning</v>
      </c>
      <c r="H119" s="3" t="s">
        <v>898</v>
      </c>
      <c r="I119" s="3" t="str">
        <f t="shared" si="11"/>
        <v>蓄霊稲妻/Harnessed Lightning</v>
      </c>
      <c r="J119" s="3" t="s">
        <v>899</v>
      </c>
      <c r="K119" s="3" t="s">
        <v>83</v>
      </c>
      <c r="L119" s="3">
        <v>10</v>
      </c>
      <c r="N119" s="3" t="s">
        <v>83</v>
      </c>
      <c r="O119" s="3" t="s">
        <v>56</v>
      </c>
      <c r="Q119" s="3" t="s">
        <v>83</v>
      </c>
      <c r="R119" s="3" t="s">
        <v>111</v>
      </c>
      <c r="T119" s="3" t="s">
        <v>83</v>
      </c>
      <c r="U119" s="3" t="str">
        <f t="shared" si="9"/>
        <v>|[[《蓄霊稲妻/Harnessed Lightning》&gt;蓄霊稲妻/Harnessed Lightning]]|10|レア|呪文|</v>
      </c>
    </row>
    <row r="120" spans="1:21">
      <c r="A120" s="3" t="s">
        <v>703</v>
      </c>
      <c r="B120" s="75" t="s">
        <v>896</v>
      </c>
      <c r="C120" s="3" t="s">
        <v>371</v>
      </c>
      <c r="D120" s="3">
        <v>3</v>
      </c>
      <c r="E120" s="3" t="s">
        <v>83</v>
      </c>
      <c r="F120" s="3" t="s">
        <v>897</v>
      </c>
      <c r="G120" s="3" t="str">
        <f t="shared" si="10"/>
        <v>向こう見ずな実験/Madcap Experiment</v>
      </c>
      <c r="H120" s="3" t="s">
        <v>898</v>
      </c>
      <c r="I120" s="3" t="str">
        <f t="shared" si="11"/>
        <v>向こう見ずな実験/Madcap Experiment</v>
      </c>
      <c r="J120" s="3" t="s">
        <v>899</v>
      </c>
      <c r="K120" s="3" t="s">
        <v>83</v>
      </c>
      <c r="L120" s="3">
        <v>5</v>
      </c>
      <c r="N120" s="3" t="s">
        <v>83</v>
      </c>
      <c r="O120" s="3" t="s">
        <v>56</v>
      </c>
      <c r="Q120" s="3" t="s">
        <v>83</v>
      </c>
      <c r="R120" s="3" t="s">
        <v>111</v>
      </c>
      <c r="T120" s="3" t="s">
        <v>83</v>
      </c>
      <c r="U120" s="3" t="str">
        <f t="shared" si="9"/>
        <v>|[[《向こう見ずな実験/Madcap Experiment》&gt;向こう見ずな実験/Madcap Experiment]]|5|レア|呪文|</v>
      </c>
    </row>
    <row r="121" spans="1:21">
      <c r="A121" s="3" t="s">
        <v>705</v>
      </c>
      <c r="B121" s="75" t="s">
        <v>896</v>
      </c>
      <c r="C121" s="3" t="s">
        <v>254</v>
      </c>
      <c r="D121" s="3">
        <v>4</v>
      </c>
      <c r="E121" s="3" t="s">
        <v>83</v>
      </c>
      <c r="F121" s="3" t="s">
        <v>897</v>
      </c>
      <c r="G121" s="3" t="str">
        <f t="shared" si="10"/>
        <v>焼却の機械巨人/Combustible Gearhulk</v>
      </c>
      <c r="H121" s="3" t="s">
        <v>898</v>
      </c>
      <c r="I121" s="3" t="str">
        <f t="shared" si="11"/>
        <v>焼却の機械巨人/Combustible Gearhulk</v>
      </c>
      <c r="J121" s="3" t="s">
        <v>899</v>
      </c>
      <c r="K121" s="3" t="s">
        <v>83</v>
      </c>
      <c r="L121" s="3">
        <v>25</v>
      </c>
      <c r="N121" s="3" t="s">
        <v>83</v>
      </c>
      <c r="O121" s="3" t="s">
        <v>57</v>
      </c>
      <c r="Q121" s="3" t="s">
        <v>83</v>
      </c>
      <c r="R121" s="3" t="s">
        <v>34</v>
      </c>
      <c r="T121" s="3" t="s">
        <v>83</v>
      </c>
      <c r="U121" s="3" t="str">
        <f t="shared" si="9"/>
        <v>|[[《焼却の機械巨人/Combustible Gearhulk》&gt;焼却の機械巨人/Combustible Gearhulk]]|25|神話レア|クリーチャー|</v>
      </c>
    </row>
    <row r="122" spans="1:21">
      <c r="A122" s="3" t="s">
        <v>708</v>
      </c>
      <c r="B122" s="75" t="s">
        <v>896</v>
      </c>
      <c r="C122" s="3" t="s">
        <v>419</v>
      </c>
      <c r="D122" s="3">
        <v>4</v>
      </c>
      <c r="E122" s="3" t="s">
        <v>83</v>
      </c>
      <c r="F122" s="3" t="s">
        <v>897</v>
      </c>
      <c r="G122" s="3" t="str">
        <f t="shared" si="10"/>
        <v>ピア・ナラー/Pia Nalaar</v>
      </c>
      <c r="H122" s="3" t="s">
        <v>898</v>
      </c>
      <c r="I122" s="3" t="str">
        <f t="shared" si="11"/>
        <v>ピア・ナラー/Pia Nalaar</v>
      </c>
      <c r="J122" s="3" t="s">
        <v>899</v>
      </c>
      <c r="K122" s="3" t="s">
        <v>83</v>
      </c>
      <c r="L122" s="3">
        <v>14</v>
      </c>
      <c r="N122" s="3" t="s">
        <v>83</v>
      </c>
      <c r="O122" s="3" t="s">
        <v>57</v>
      </c>
      <c r="Q122" s="3" t="s">
        <v>83</v>
      </c>
      <c r="R122" s="3" t="s">
        <v>34</v>
      </c>
      <c r="T122" s="3" t="s">
        <v>83</v>
      </c>
      <c r="U122" s="3" t="str">
        <f t="shared" si="9"/>
        <v>|[[《ピア・ナラー/Pia Nalaar》&gt;ピア・ナラー/Pia Nalaar]]|14|神話レア|クリーチャー|</v>
      </c>
    </row>
    <row r="123" spans="1:21">
      <c r="A123" s="3" t="s">
        <v>711</v>
      </c>
      <c r="B123" s="75" t="s">
        <v>896</v>
      </c>
      <c r="C123" s="3" t="s">
        <v>480</v>
      </c>
      <c r="D123" s="3">
        <v>4</v>
      </c>
      <c r="E123" s="3" t="s">
        <v>83</v>
      </c>
      <c r="F123" s="3" t="s">
        <v>897</v>
      </c>
      <c r="G123" s="3" t="str">
        <f t="shared" si="10"/>
        <v>縄張り持ちの大喰らい/Territorial Gorger</v>
      </c>
      <c r="H123" s="3" t="s">
        <v>898</v>
      </c>
      <c r="I123" s="3" t="str">
        <f t="shared" si="11"/>
        <v>縄張り持ちの大喰らい/Territorial Gorger</v>
      </c>
      <c r="J123" s="3" t="s">
        <v>899</v>
      </c>
      <c r="K123" s="3" t="s">
        <v>83</v>
      </c>
      <c r="L123" s="3">
        <v>11</v>
      </c>
      <c r="N123" s="3" t="s">
        <v>83</v>
      </c>
      <c r="O123" s="3" t="s">
        <v>57</v>
      </c>
      <c r="Q123" s="3" t="s">
        <v>83</v>
      </c>
      <c r="R123" s="3" t="s">
        <v>34</v>
      </c>
      <c r="T123" s="3" t="s">
        <v>83</v>
      </c>
      <c r="U123" s="3" t="str">
        <f t="shared" si="9"/>
        <v>|[[《縄張り持ちの大喰らい/Territorial Gorger》&gt;縄張り持ちの大喰らい/Territorial Gorger]]|11|神話レア|クリーチャー|</v>
      </c>
    </row>
    <row r="124" spans="11:11">
      <c r="K124" s="3" t="s">
        <v>83</v>
      </c>
    </row>
    <row r="125" spans="11:21">
      <c r="K125" s="3" t="s">
        <v>83</v>
      </c>
      <c r="L125" s="3"/>
      <c r="U125" s="3" t="s">
        <v>903</v>
      </c>
    </row>
    <row r="126" spans="1:21">
      <c r="A126" s="3" t="s">
        <v>891</v>
      </c>
      <c r="E126" s="3" t="s">
        <v>83</v>
      </c>
      <c r="I126" s="3" t="s">
        <v>891</v>
      </c>
      <c r="K126" s="3" t="s">
        <v>83</v>
      </c>
      <c r="L126" s="3"/>
      <c r="M126" s="3" t="s">
        <v>892</v>
      </c>
      <c r="N126" s="3" t="s">
        <v>83</v>
      </c>
      <c r="P126" s="3" t="s">
        <v>1</v>
      </c>
      <c r="Q126" s="3" t="s">
        <v>83</v>
      </c>
      <c r="S126" s="3" t="s">
        <v>2</v>
      </c>
      <c r="T126" s="3" t="s">
        <v>893</v>
      </c>
      <c r="U126" s="3" t="str">
        <f t="shared" ref="U126:U156" si="12">E126&amp;F126&amp;G126&amp;H126&amp;I126&amp;J126&amp;K126&amp;L126&amp;M126&amp;N126&amp;O126&amp;P126&amp;Q126&amp;R126&amp;S126&amp;T126</f>
        <v>|LEFT:500|LEFT:50|LEFT:80|LEFT:100|c</v>
      </c>
    </row>
    <row r="127" spans="1:21">
      <c r="A127" s="3" t="s">
        <v>894</v>
      </c>
      <c r="E127" s="3" t="s">
        <v>83</v>
      </c>
      <c r="I127" s="3" t="s">
        <v>894</v>
      </c>
      <c r="K127" s="3" t="s">
        <v>83</v>
      </c>
      <c r="L127" s="3"/>
      <c r="M127" s="3" t="s">
        <v>895</v>
      </c>
      <c r="N127" s="3" t="s">
        <v>83</v>
      </c>
      <c r="P127" s="3" t="s">
        <v>92</v>
      </c>
      <c r="Q127" s="3" t="s">
        <v>83</v>
      </c>
      <c r="S127" s="3" t="s">
        <v>11</v>
      </c>
      <c r="T127" s="3" t="s">
        <v>83</v>
      </c>
      <c r="U127" s="3" t="str">
        <f t="shared" si="12"/>
        <v>|カード名|コスト|レアリティ|種別|</v>
      </c>
    </row>
    <row r="128" spans="1:21">
      <c r="A128" s="3" t="s">
        <v>714</v>
      </c>
      <c r="B128" s="75" t="s">
        <v>896</v>
      </c>
      <c r="C128" s="3" t="s">
        <v>343</v>
      </c>
      <c r="D128" s="3">
        <v>1</v>
      </c>
      <c r="E128" s="3" t="s">
        <v>83</v>
      </c>
      <c r="F128" s="3" t="s">
        <v>897</v>
      </c>
      <c r="G128" s="3" t="str">
        <f t="shared" ref="G128:G156" si="13">A128&amp;B128&amp;C128</f>
        <v>高峰の職工/Highspire Artisan</v>
      </c>
      <c r="H128" s="3" t="s">
        <v>898</v>
      </c>
      <c r="I128" s="3" t="str">
        <f t="shared" ref="I128:I156" si="14">G128</f>
        <v>高峰の職工/Highspire Artisan</v>
      </c>
      <c r="J128" s="3" t="s">
        <v>899</v>
      </c>
      <c r="K128" s="3" t="s">
        <v>83</v>
      </c>
      <c r="L128" s="3">
        <v>11</v>
      </c>
      <c r="N128" s="3" t="s">
        <v>83</v>
      </c>
      <c r="O128" s="3" t="s">
        <v>31</v>
      </c>
      <c r="Q128" s="3" t="s">
        <v>83</v>
      </c>
      <c r="R128" s="3" t="s">
        <v>34</v>
      </c>
      <c r="T128" s="3" t="s">
        <v>83</v>
      </c>
      <c r="U128" s="3" t="str">
        <f t="shared" si="12"/>
        <v>|[[《高峰の職工/Highspire Artisan》&gt;高峰の職工/Highspire Artisan]]|11|コモン|クリーチャー|</v>
      </c>
    </row>
    <row r="129" spans="1:21">
      <c r="A129" s="3" t="s">
        <v>716</v>
      </c>
      <c r="B129" s="75" t="s">
        <v>896</v>
      </c>
      <c r="C129" s="3" t="s">
        <v>357</v>
      </c>
      <c r="D129" s="3">
        <v>1</v>
      </c>
      <c r="E129" s="3" t="s">
        <v>83</v>
      </c>
      <c r="F129" s="3" t="s">
        <v>897</v>
      </c>
      <c r="G129" s="3" t="str">
        <f t="shared" si="13"/>
        <v>クジャールの種子彫刻家/Kujar Seedsculptor</v>
      </c>
      <c r="H129" s="3" t="s">
        <v>898</v>
      </c>
      <c r="I129" s="3" t="str">
        <f t="shared" si="14"/>
        <v>クジャールの種子彫刻家/Kujar Seedsculptor</v>
      </c>
      <c r="J129" s="3" t="s">
        <v>899</v>
      </c>
      <c r="K129" s="3" t="s">
        <v>83</v>
      </c>
      <c r="L129" s="3">
        <v>8</v>
      </c>
      <c r="N129" s="3" t="s">
        <v>83</v>
      </c>
      <c r="O129" s="3" t="s">
        <v>31</v>
      </c>
      <c r="Q129" s="3" t="s">
        <v>83</v>
      </c>
      <c r="R129" s="3" t="s">
        <v>34</v>
      </c>
      <c r="T129" s="3" t="s">
        <v>83</v>
      </c>
      <c r="U129" s="3" t="str">
        <f t="shared" si="12"/>
        <v>|[[《クジャールの種子彫刻家/Kujar Seedsculptor》&gt;クジャールの種子彫刻家/Kujar Seedsculptor]]|8|コモン|クリーチャー|</v>
      </c>
    </row>
    <row r="130" spans="1:21">
      <c r="A130" s="3" t="s">
        <v>718</v>
      </c>
      <c r="B130" s="75" t="s">
        <v>896</v>
      </c>
      <c r="C130" s="3" t="s">
        <v>418</v>
      </c>
      <c r="D130" s="3">
        <v>1</v>
      </c>
      <c r="E130" s="3" t="s">
        <v>83</v>
      </c>
      <c r="F130" s="3" t="s">
        <v>897</v>
      </c>
      <c r="G130" s="3" t="str">
        <f t="shared" si="13"/>
        <v>ピーマの先導/Peema Outrider</v>
      </c>
      <c r="H130" s="3" t="s">
        <v>898</v>
      </c>
      <c r="I130" s="3" t="str">
        <f t="shared" si="14"/>
        <v>ピーマの先導/Peema Outrider</v>
      </c>
      <c r="J130" s="3" t="s">
        <v>899</v>
      </c>
      <c r="K130" s="3" t="s">
        <v>83</v>
      </c>
      <c r="L130" s="3">
        <v>9</v>
      </c>
      <c r="N130" s="3" t="s">
        <v>83</v>
      </c>
      <c r="O130" s="3" t="s">
        <v>31</v>
      </c>
      <c r="Q130" s="3" t="s">
        <v>83</v>
      </c>
      <c r="R130" s="3" t="s">
        <v>34</v>
      </c>
      <c r="T130" s="3" t="s">
        <v>83</v>
      </c>
      <c r="U130" s="3" t="str">
        <f t="shared" si="12"/>
        <v>|[[《ピーマの先導/Peema Outrider》&gt;ピーマの先導/Peema Outrider]]|9|コモン|クリーチャー|</v>
      </c>
    </row>
    <row r="131" spans="1:21">
      <c r="A131" s="3" t="s">
        <v>719</v>
      </c>
      <c r="B131" s="75" t="s">
        <v>896</v>
      </c>
      <c r="C131" s="3" t="s">
        <v>441</v>
      </c>
      <c r="D131" s="3">
        <v>1</v>
      </c>
      <c r="E131" s="3" t="s">
        <v>83</v>
      </c>
      <c r="F131" s="3" t="s">
        <v>897</v>
      </c>
      <c r="G131" s="3" t="str">
        <f t="shared" si="13"/>
        <v>水辺の虎/Riparian Tiger</v>
      </c>
      <c r="H131" s="3" t="s">
        <v>898</v>
      </c>
      <c r="I131" s="3" t="str">
        <f t="shared" si="14"/>
        <v>水辺の虎/Riparian Tiger</v>
      </c>
      <c r="J131" s="3" t="s">
        <v>899</v>
      </c>
      <c r="K131" s="3" t="s">
        <v>83</v>
      </c>
      <c r="L131" s="3">
        <v>11</v>
      </c>
      <c r="N131" s="3" t="s">
        <v>83</v>
      </c>
      <c r="O131" s="3" t="s">
        <v>31</v>
      </c>
      <c r="Q131" s="3" t="s">
        <v>83</v>
      </c>
      <c r="R131" s="3" t="s">
        <v>34</v>
      </c>
      <c r="T131" s="3" t="s">
        <v>83</v>
      </c>
      <c r="U131" s="3" t="str">
        <f t="shared" si="12"/>
        <v>|[[《水辺の虎/Riparian Tiger》&gt;水辺の虎/Riparian Tiger]]|11|コモン|クリーチャー|</v>
      </c>
    </row>
    <row r="132" spans="1:21">
      <c r="A132" s="3" t="s">
        <v>722</v>
      </c>
      <c r="B132" s="75" t="s">
        <v>896</v>
      </c>
      <c r="C132" s="3" t="s">
        <v>447</v>
      </c>
      <c r="D132" s="3">
        <v>1</v>
      </c>
      <c r="E132" s="3" t="s">
        <v>83</v>
      </c>
      <c r="F132" s="3" t="s">
        <v>897</v>
      </c>
      <c r="G132" s="3" t="str">
        <f t="shared" si="13"/>
        <v>シャイラ専有地の賢者/Sage of Shaila's Claim</v>
      </c>
      <c r="H132" s="3" t="s">
        <v>898</v>
      </c>
      <c r="I132" s="3" t="str">
        <f t="shared" si="14"/>
        <v>シャイラ専有地の賢者/Sage of Shaila's Claim</v>
      </c>
      <c r="J132" s="3" t="s">
        <v>899</v>
      </c>
      <c r="K132" s="3" t="s">
        <v>83</v>
      </c>
      <c r="L132" s="3">
        <v>8</v>
      </c>
      <c r="N132" s="3" t="s">
        <v>83</v>
      </c>
      <c r="O132" s="3" t="s">
        <v>31</v>
      </c>
      <c r="Q132" s="3" t="s">
        <v>83</v>
      </c>
      <c r="R132" s="3" t="s">
        <v>34</v>
      </c>
      <c r="T132" s="3" t="s">
        <v>83</v>
      </c>
      <c r="U132" s="3" t="str">
        <f t="shared" si="12"/>
        <v>|[[《シャイラ専有地の賢者/Sage of Shaila's Claim》&gt;シャイラ専有地の賢者/Sage of Shaila's Claim]]|8|コモン|クリーチャー|</v>
      </c>
    </row>
    <row r="133" spans="1:21">
      <c r="A133" s="3" t="s">
        <v>723</v>
      </c>
      <c r="B133" s="75" t="s">
        <v>896</v>
      </c>
      <c r="C133" s="3" t="s">
        <v>487</v>
      </c>
      <c r="D133" s="3">
        <v>1</v>
      </c>
      <c r="E133" s="3" t="s">
        <v>83</v>
      </c>
      <c r="F133" s="3" t="s">
        <v>897</v>
      </c>
      <c r="G133" s="3" t="str">
        <f t="shared" si="13"/>
        <v>亢進するサイ/Thriving Rhino</v>
      </c>
      <c r="H133" s="3" t="s">
        <v>898</v>
      </c>
      <c r="I133" s="3" t="str">
        <f t="shared" si="14"/>
        <v>亢進するサイ/Thriving Rhino</v>
      </c>
      <c r="J133" s="3" t="s">
        <v>899</v>
      </c>
      <c r="K133" s="3" t="s">
        <v>83</v>
      </c>
      <c r="L133" s="3">
        <v>11</v>
      </c>
      <c r="N133" s="3" t="s">
        <v>83</v>
      </c>
      <c r="O133" s="3" t="s">
        <v>31</v>
      </c>
      <c r="Q133" s="3" t="s">
        <v>83</v>
      </c>
      <c r="R133" s="3" t="s">
        <v>34</v>
      </c>
      <c r="T133" s="3" t="s">
        <v>83</v>
      </c>
      <c r="U133" s="3" t="str">
        <f t="shared" si="12"/>
        <v>|[[《亢進するサイ/Thriving Rhino》&gt;亢進するサイ/Thriving Rhino]]|11|コモン|クリーチャー|</v>
      </c>
    </row>
    <row r="134" spans="1:21">
      <c r="A134" s="3" t="s">
        <v>725</v>
      </c>
      <c r="B134" s="75" t="s">
        <v>896</v>
      </c>
      <c r="C134" s="3" t="s">
        <v>514</v>
      </c>
      <c r="D134" s="3">
        <v>1</v>
      </c>
      <c r="E134" s="3" t="s">
        <v>83</v>
      </c>
      <c r="F134" s="3" t="s">
        <v>897</v>
      </c>
      <c r="G134" s="3" t="str">
        <f t="shared" si="13"/>
        <v>野生の放浪者/Wild Wanderer</v>
      </c>
      <c r="H134" s="3" t="s">
        <v>898</v>
      </c>
      <c r="I134" s="3" t="str">
        <f t="shared" si="14"/>
        <v>野生の放浪者/Wild Wanderer</v>
      </c>
      <c r="J134" s="3" t="s">
        <v>899</v>
      </c>
      <c r="K134" s="3" t="s">
        <v>83</v>
      </c>
      <c r="L134" s="3">
        <v>8</v>
      </c>
      <c r="N134" s="3" t="s">
        <v>83</v>
      </c>
      <c r="O134" s="3" t="s">
        <v>31</v>
      </c>
      <c r="Q134" s="3" t="s">
        <v>83</v>
      </c>
      <c r="R134" s="3" t="s">
        <v>34</v>
      </c>
      <c r="T134" s="3" t="s">
        <v>83</v>
      </c>
      <c r="U134" s="3" t="str">
        <f t="shared" si="12"/>
        <v>|[[《野生の放浪者/Wild Wanderer》&gt;野生の放浪者/Wild Wanderer]]|8|コモン|クリーチャー|</v>
      </c>
    </row>
    <row r="135" spans="1:21">
      <c r="A135" s="3" t="s">
        <v>727</v>
      </c>
      <c r="B135" s="75" t="s">
        <v>896</v>
      </c>
      <c r="C135" s="3" t="s">
        <v>177</v>
      </c>
      <c r="D135" s="3">
        <v>1</v>
      </c>
      <c r="E135" s="3" t="s">
        <v>83</v>
      </c>
      <c r="F135" s="3" t="s">
        <v>897</v>
      </c>
      <c r="G135" s="3" t="str">
        <f t="shared" si="13"/>
        <v>人工物への興味/Appetite for the Unnatural</v>
      </c>
      <c r="H135" s="3" t="s">
        <v>898</v>
      </c>
      <c r="I135" s="3" t="str">
        <f t="shared" si="14"/>
        <v>人工物への興味/Appetite for the Unnatural</v>
      </c>
      <c r="J135" s="3" t="s">
        <v>899</v>
      </c>
      <c r="K135" s="3" t="s">
        <v>83</v>
      </c>
      <c r="L135" s="3">
        <v>10</v>
      </c>
      <c r="N135" s="3" t="s">
        <v>83</v>
      </c>
      <c r="O135" s="3" t="s">
        <v>31</v>
      </c>
      <c r="Q135" s="3" t="s">
        <v>83</v>
      </c>
      <c r="R135" s="3" t="s">
        <v>111</v>
      </c>
      <c r="T135" s="3" t="s">
        <v>83</v>
      </c>
      <c r="U135" s="3" t="str">
        <f t="shared" si="12"/>
        <v>|[[《人工物への興味/Appetite for the Unnatural》&gt;人工物への興味/Appetite for the Unnatural]]|10|コモン|呪文|</v>
      </c>
    </row>
    <row r="136" spans="1:21">
      <c r="A136" s="3" t="s">
        <v>729</v>
      </c>
      <c r="B136" s="75" t="s">
        <v>896</v>
      </c>
      <c r="C136" s="3" t="s">
        <v>211</v>
      </c>
      <c r="D136" s="3">
        <v>1</v>
      </c>
      <c r="E136" s="3" t="s">
        <v>83</v>
      </c>
      <c r="F136" s="3" t="s">
        <v>897</v>
      </c>
      <c r="G136" s="3" t="str">
        <f t="shared" si="13"/>
        <v>霊気との調和/Attune with Aether</v>
      </c>
      <c r="H136" s="3" t="s">
        <v>898</v>
      </c>
      <c r="I136" s="3" t="str">
        <f t="shared" si="14"/>
        <v>霊気との調和/Attune with Aether</v>
      </c>
      <c r="J136" s="3" t="s">
        <v>899</v>
      </c>
      <c r="K136" s="3" t="s">
        <v>83</v>
      </c>
      <c r="L136" s="3">
        <v>4</v>
      </c>
      <c r="N136" s="3" t="s">
        <v>83</v>
      </c>
      <c r="O136" s="3" t="s">
        <v>31</v>
      </c>
      <c r="Q136" s="3" t="s">
        <v>83</v>
      </c>
      <c r="R136" s="3" t="s">
        <v>111</v>
      </c>
      <c r="T136" s="3" t="s">
        <v>83</v>
      </c>
      <c r="U136" s="3" t="str">
        <f t="shared" si="12"/>
        <v>|[[《霊気との調和/Attune with Aether》&gt;霊気との調和/Attune with Aether]]|4|コモン|呪文|</v>
      </c>
    </row>
    <row r="137" spans="1:21">
      <c r="A137" s="3" t="s">
        <v>731</v>
      </c>
      <c r="B137" s="75" t="s">
        <v>896</v>
      </c>
      <c r="C137" s="3" t="s">
        <v>358</v>
      </c>
      <c r="D137" s="3">
        <v>1</v>
      </c>
      <c r="E137" s="3" t="s">
        <v>83</v>
      </c>
      <c r="F137" s="3" t="s">
        <v>897</v>
      </c>
      <c r="G137" s="3" t="str">
        <f t="shared" si="13"/>
        <v>気宇壮大/Larger Than Life</v>
      </c>
      <c r="H137" s="3" t="s">
        <v>898</v>
      </c>
      <c r="I137" s="3" t="str">
        <f t="shared" si="14"/>
        <v>気宇壮大/Larger Than Life</v>
      </c>
      <c r="J137" s="3" t="s">
        <v>899</v>
      </c>
      <c r="K137" s="3" t="s">
        <v>83</v>
      </c>
      <c r="L137" s="3">
        <v>4</v>
      </c>
      <c r="N137" s="3" t="s">
        <v>83</v>
      </c>
      <c r="O137" s="3" t="s">
        <v>31</v>
      </c>
      <c r="Q137" s="3" t="s">
        <v>83</v>
      </c>
      <c r="R137" s="3" t="s">
        <v>111</v>
      </c>
      <c r="T137" s="3" t="s">
        <v>83</v>
      </c>
      <c r="U137" s="3" t="str">
        <f t="shared" si="12"/>
        <v>|[[《気宇壮大/Larger Than Life》&gt;気宇壮大/Larger Than Life]]|4|コモン|呪文|</v>
      </c>
    </row>
    <row r="138" spans="1:21">
      <c r="A138" s="3" t="s">
        <v>733</v>
      </c>
      <c r="B138" s="75" t="s">
        <v>896</v>
      </c>
      <c r="C138" s="3" t="s">
        <v>405</v>
      </c>
      <c r="D138" s="3">
        <v>1</v>
      </c>
      <c r="E138" s="3" t="s">
        <v>83</v>
      </c>
      <c r="F138" s="3" t="s">
        <v>897</v>
      </c>
      <c r="G138" s="3" t="str">
        <f t="shared" si="13"/>
        <v>飾りの勇気/Ornamental Courage</v>
      </c>
      <c r="H138" s="3" t="s">
        <v>898</v>
      </c>
      <c r="I138" s="3" t="str">
        <f t="shared" si="14"/>
        <v>飾りの勇気/Ornamental Courage</v>
      </c>
      <c r="J138" s="3" t="s">
        <v>899</v>
      </c>
      <c r="K138" s="3" t="s">
        <v>83</v>
      </c>
      <c r="L138" s="3">
        <v>2</v>
      </c>
      <c r="N138" s="3" t="s">
        <v>83</v>
      </c>
      <c r="O138" s="3" t="s">
        <v>31</v>
      </c>
      <c r="Q138" s="3" t="s">
        <v>83</v>
      </c>
      <c r="R138" s="3" t="s">
        <v>111</v>
      </c>
      <c r="T138" s="3" t="s">
        <v>83</v>
      </c>
      <c r="U138" s="3" t="str">
        <f t="shared" si="12"/>
        <v>|[[《飾りの勇気/Ornamental Courage》&gt;飾りの勇気/Ornamental Courage]]|2|コモン|呪文|</v>
      </c>
    </row>
    <row r="139" spans="1:21">
      <c r="A139" s="3" t="s">
        <v>735</v>
      </c>
      <c r="B139" s="75" t="s">
        <v>896</v>
      </c>
      <c r="C139" s="3" t="s">
        <v>206</v>
      </c>
      <c r="D139" s="3">
        <v>2</v>
      </c>
      <c r="E139" s="3" t="s">
        <v>83</v>
      </c>
      <c r="F139" s="3" t="s">
        <v>897</v>
      </c>
      <c r="G139" s="3" t="str">
        <f t="shared" si="13"/>
        <v>鎧作りの審判者/Armorcraft Judge</v>
      </c>
      <c r="H139" s="3" t="s">
        <v>898</v>
      </c>
      <c r="I139" s="3" t="str">
        <f t="shared" si="14"/>
        <v>鎧作りの審判者/Armorcraft Judge</v>
      </c>
      <c r="J139" s="3" t="s">
        <v>899</v>
      </c>
      <c r="K139" s="3" t="s">
        <v>83</v>
      </c>
      <c r="L139" s="3">
        <v>17</v>
      </c>
      <c r="N139" s="3" t="s">
        <v>83</v>
      </c>
      <c r="O139" s="3" t="s">
        <v>55</v>
      </c>
      <c r="Q139" s="3" t="s">
        <v>83</v>
      </c>
      <c r="R139" s="3" t="s">
        <v>34</v>
      </c>
      <c r="T139" s="3" t="s">
        <v>83</v>
      </c>
      <c r="U139" s="3" t="str">
        <f t="shared" si="12"/>
        <v>|[[《鎧作りの審判者/Armorcraft Judge》&gt;鎧作りの審判者/Armorcraft Judge]]|17|アンコモン|クリーチャー|</v>
      </c>
    </row>
    <row r="140" spans="1:21">
      <c r="A140" s="3" t="s">
        <v>737</v>
      </c>
      <c r="B140" s="75" t="s">
        <v>896</v>
      </c>
      <c r="C140" s="3" t="s">
        <v>294</v>
      </c>
      <c r="D140" s="3">
        <v>2</v>
      </c>
      <c r="E140" s="3" t="s">
        <v>83</v>
      </c>
      <c r="F140" s="3" t="s">
        <v>897</v>
      </c>
      <c r="G140" s="3" t="str">
        <f t="shared" si="13"/>
        <v>洗練された鍛刃士/Elegant Edgecrafters</v>
      </c>
      <c r="H140" s="3" t="s">
        <v>898</v>
      </c>
      <c r="I140" s="3" t="str">
        <f t="shared" si="14"/>
        <v>洗練された鍛刃士/Elegant Edgecrafters</v>
      </c>
      <c r="J140" s="3" t="s">
        <v>899</v>
      </c>
      <c r="K140" s="3" t="s">
        <v>83</v>
      </c>
      <c r="L140" s="3">
        <v>10</v>
      </c>
      <c r="N140" s="3" t="s">
        <v>83</v>
      </c>
      <c r="O140" s="3" t="s">
        <v>55</v>
      </c>
      <c r="Q140" s="3" t="s">
        <v>83</v>
      </c>
      <c r="R140" s="3" t="s">
        <v>34</v>
      </c>
      <c r="T140" s="3" t="s">
        <v>83</v>
      </c>
      <c r="U140" s="3" t="str">
        <f t="shared" si="12"/>
        <v>|[[《洗練された鍛刃士/Elegant Edgecrafters》&gt;洗練された鍛刃士/Elegant Edgecrafters]]|10|アンコモン|クリーチャー|</v>
      </c>
    </row>
    <row r="141" spans="1:21">
      <c r="A141" s="3" t="s">
        <v>739</v>
      </c>
      <c r="B141" s="75" t="s">
        <v>896</v>
      </c>
      <c r="C141" s="3" t="s">
        <v>308</v>
      </c>
      <c r="D141" s="3">
        <v>2</v>
      </c>
      <c r="E141" s="3" t="s">
        <v>83</v>
      </c>
      <c r="F141" s="3" t="s">
        <v>897</v>
      </c>
      <c r="G141" s="3" t="str">
        <f t="shared" si="13"/>
        <v>博覧会場の吠え象/Fairgrounds Trumpeter</v>
      </c>
      <c r="H141" s="3" t="s">
        <v>898</v>
      </c>
      <c r="I141" s="3" t="str">
        <f t="shared" si="14"/>
        <v>博覧会場の吠え象/Fairgrounds Trumpeter</v>
      </c>
      <c r="J141" s="3" t="s">
        <v>899</v>
      </c>
      <c r="K141" s="3" t="s">
        <v>83</v>
      </c>
      <c r="L141" s="3">
        <v>14</v>
      </c>
      <c r="N141" s="3" t="s">
        <v>83</v>
      </c>
      <c r="O141" s="3" t="s">
        <v>55</v>
      </c>
      <c r="Q141" s="3" t="s">
        <v>83</v>
      </c>
      <c r="R141" s="3" t="s">
        <v>34</v>
      </c>
      <c r="T141" s="3" t="s">
        <v>83</v>
      </c>
      <c r="U141" s="3" t="str">
        <f t="shared" si="12"/>
        <v>|[[《博覧会場の吠え象/Fairgrounds Trumpeter》&gt;博覧会場の吠え象/Fairgrounds Trumpeter]]|14|アンコモン|クリーチャー|</v>
      </c>
    </row>
    <row r="142" spans="1:21">
      <c r="A142" s="3" t="s">
        <v>742</v>
      </c>
      <c r="B142" s="75" t="s">
        <v>896</v>
      </c>
      <c r="C142" s="3" t="s">
        <v>328</v>
      </c>
      <c r="D142" s="3">
        <v>2</v>
      </c>
      <c r="E142" s="3" t="s">
        <v>83</v>
      </c>
      <c r="F142" s="3" t="s">
        <v>897</v>
      </c>
      <c r="G142" s="3" t="str">
        <f t="shared" si="13"/>
        <v>ギラプールの案内人/Ghirapur Guide</v>
      </c>
      <c r="H142" s="3" t="s">
        <v>898</v>
      </c>
      <c r="I142" s="3" t="str">
        <f t="shared" si="14"/>
        <v>ギラプールの案内人/Ghirapur Guide</v>
      </c>
      <c r="J142" s="3" t="s">
        <v>899</v>
      </c>
      <c r="K142" s="3" t="s">
        <v>83</v>
      </c>
      <c r="L142" s="3">
        <v>7</v>
      </c>
      <c r="N142" s="3" t="s">
        <v>83</v>
      </c>
      <c r="O142" s="3" t="s">
        <v>55</v>
      </c>
      <c r="Q142" s="3" t="s">
        <v>83</v>
      </c>
      <c r="R142" s="3" t="s">
        <v>34</v>
      </c>
      <c r="T142" s="3" t="s">
        <v>83</v>
      </c>
      <c r="U142" s="3" t="str">
        <f t="shared" si="12"/>
        <v>|[[《ギラプールの案内人/Ghirapur Guide》&gt;ギラプールの案内人/Ghirapur Guide]]|7|アンコモン|クリーチャー|</v>
      </c>
    </row>
    <row r="143" spans="1:21">
      <c r="A143" s="3" t="s">
        <v>745</v>
      </c>
      <c r="B143" s="75" t="s">
        <v>896</v>
      </c>
      <c r="C143" s="3" t="s">
        <v>236</v>
      </c>
      <c r="D143" s="3">
        <v>2</v>
      </c>
      <c r="E143" s="3" t="s">
        <v>83</v>
      </c>
      <c r="F143" s="3" t="s">
        <v>897</v>
      </c>
      <c r="G143" s="3" t="str">
        <f t="shared" si="13"/>
        <v>顕在的防御/Blossoming Defense</v>
      </c>
      <c r="H143" s="3" t="s">
        <v>898</v>
      </c>
      <c r="I143" s="3" t="str">
        <f t="shared" si="14"/>
        <v>顕在的防御/Blossoming Defense</v>
      </c>
      <c r="J143" s="3" t="s">
        <v>899</v>
      </c>
      <c r="K143" s="3" t="s">
        <v>83</v>
      </c>
      <c r="L143" s="3">
        <v>4</v>
      </c>
      <c r="N143" s="3" t="s">
        <v>83</v>
      </c>
      <c r="O143" s="3" t="s">
        <v>55</v>
      </c>
      <c r="Q143" s="3" t="s">
        <v>83</v>
      </c>
      <c r="R143" s="3" t="s">
        <v>111</v>
      </c>
      <c r="T143" s="3" t="s">
        <v>83</v>
      </c>
      <c r="U143" s="3" t="str">
        <f t="shared" si="12"/>
        <v>|[[《顕在的防御/Blossoming Defense》&gt;顕在的防御/Blossoming Defense]]|4|アンコモン|呪文|</v>
      </c>
    </row>
    <row r="144" spans="1:21">
      <c r="A144" s="3" t="s">
        <v>747</v>
      </c>
      <c r="B144" s="75" t="s">
        <v>896</v>
      </c>
      <c r="C144" s="3" t="s">
        <v>263</v>
      </c>
      <c r="D144" s="3">
        <v>2</v>
      </c>
      <c r="E144" s="3" t="s">
        <v>83</v>
      </c>
      <c r="F144" s="3" t="s">
        <v>897</v>
      </c>
      <c r="G144" s="3" t="str">
        <f t="shared" si="13"/>
        <v>忍び寄るカビ/Creeping Mold</v>
      </c>
      <c r="H144" s="3" t="s">
        <v>898</v>
      </c>
      <c r="I144" s="3" t="str">
        <f t="shared" si="14"/>
        <v>忍び寄るカビ/Creeping Mold</v>
      </c>
      <c r="J144" s="3" t="s">
        <v>899</v>
      </c>
      <c r="K144" s="3" t="s">
        <v>83</v>
      </c>
      <c r="L144" s="3">
        <v>8</v>
      </c>
      <c r="N144" s="3" t="s">
        <v>83</v>
      </c>
      <c r="O144" s="3" t="s">
        <v>55</v>
      </c>
      <c r="Q144" s="3" t="s">
        <v>83</v>
      </c>
      <c r="R144" s="3" t="s">
        <v>111</v>
      </c>
      <c r="T144" s="3" t="s">
        <v>83</v>
      </c>
      <c r="U144" s="3" t="str">
        <f t="shared" si="12"/>
        <v>|[[《忍び寄るカビ/Creeping Mold》&gt;忍び寄るカビ/Creeping Mold]]|8|アンコモン|呪文|</v>
      </c>
    </row>
    <row r="145" spans="1:21">
      <c r="A145" s="3" t="s">
        <v>748</v>
      </c>
      <c r="B145" s="75" t="s">
        <v>896</v>
      </c>
      <c r="C145" s="3" t="s">
        <v>396</v>
      </c>
      <c r="D145" s="3">
        <v>2</v>
      </c>
      <c r="E145" s="3" t="s">
        <v>83</v>
      </c>
      <c r="F145" s="3" t="s">
        <v>897</v>
      </c>
      <c r="G145" s="3" t="str">
        <f t="shared" si="13"/>
        <v>自然の流儀/Nature's Way</v>
      </c>
      <c r="H145" s="3" t="s">
        <v>898</v>
      </c>
      <c r="I145" s="3" t="str">
        <f t="shared" si="14"/>
        <v>自然の流儀/Nature's Way</v>
      </c>
      <c r="J145" s="3" t="s">
        <v>899</v>
      </c>
      <c r="K145" s="3" t="s">
        <v>83</v>
      </c>
      <c r="L145" s="3">
        <v>2</v>
      </c>
      <c r="N145" s="3" t="s">
        <v>83</v>
      </c>
      <c r="O145" s="3" t="s">
        <v>55</v>
      </c>
      <c r="Q145" s="3" t="s">
        <v>83</v>
      </c>
      <c r="R145" s="3" t="s">
        <v>111</v>
      </c>
      <c r="T145" s="3" t="s">
        <v>83</v>
      </c>
      <c r="U145" s="3" t="str">
        <f t="shared" si="12"/>
        <v>|[[《自然の流儀/Nature's Way》&gt;自然の流儀/Nature's Way]]|2|アンコモン|呪文|</v>
      </c>
    </row>
    <row r="146" spans="1:21">
      <c r="A146" s="3" t="s">
        <v>750</v>
      </c>
      <c r="B146" s="75" t="s">
        <v>896</v>
      </c>
      <c r="C146" s="3" t="s">
        <v>287</v>
      </c>
      <c r="D146" s="3">
        <v>2</v>
      </c>
      <c r="E146" s="3" t="s">
        <v>83</v>
      </c>
      <c r="F146" s="3" t="s">
        <v>897</v>
      </c>
      <c r="G146" s="3" t="str">
        <f t="shared" si="13"/>
        <v>丈夫な手工品/Durable Handicraft</v>
      </c>
      <c r="H146" s="3" t="s">
        <v>898</v>
      </c>
      <c r="I146" s="3" t="str">
        <f t="shared" si="14"/>
        <v>丈夫な手工品/Durable Handicraft</v>
      </c>
      <c r="J146" s="3" t="s">
        <v>899</v>
      </c>
      <c r="K146" s="3" t="s">
        <v>83</v>
      </c>
      <c r="L146" s="3">
        <v>6</v>
      </c>
      <c r="N146" s="3" t="s">
        <v>83</v>
      </c>
      <c r="O146" s="3" t="s">
        <v>55</v>
      </c>
      <c r="Q146" s="3" t="s">
        <v>83</v>
      </c>
      <c r="R146" s="3" t="s">
        <v>182</v>
      </c>
      <c r="T146" s="3" t="s">
        <v>83</v>
      </c>
      <c r="U146" s="3" t="str">
        <f t="shared" si="12"/>
        <v>|[[《丈夫な手工品/Durable Handicraft》&gt;丈夫な手工品/Durable Handicraft]]|6|アンコモン|サポート|</v>
      </c>
    </row>
    <row r="147" spans="1:21">
      <c r="A147" s="3" t="s">
        <v>752</v>
      </c>
      <c r="B147" s="75" t="s">
        <v>896</v>
      </c>
      <c r="C147" s="3" t="s">
        <v>193</v>
      </c>
      <c r="D147" s="3">
        <v>3</v>
      </c>
      <c r="E147" s="3" t="s">
        <v>83</v>
      </c>
      <c r="F147" s="3" t="s">
        <v>897</v>
      </c>
      <c r="G147" s="3" t="str">
        <f t="shared" si="13"/>
        <v>高木背の踏みつけ/Arborback Stomper</v>
      </c>
      <c r="H147" s="3" t="s">
        <v>898</v>
      </c>
      <c r="I147" s="3" t="str">
        <f t="shared" si="14"/>
        <v>高木背の踏みつけ/Arborback Stomper</v>
      </c>
      <c r="J147" s="3" t="s">
        <v>899</v>
      </c>
      <c r="K147" s="3" t="s">
        <v>83</v>
      </c>
      <c r="L147" s="3">
        <v>14</v>
      </c>
      <c r="N147" s="3" t="s">
        <v>83</v>
      </c>
      <c r="O147" s="3" t="s">
        <v>56</v>
      </c>
      <c r="Q147" s="3" t="s">
        <v>83</v>
      </c>
      <c r="R147" s="3" t="s">
        <v>34</v>
      </c>
      <c r="T147" s="3" t="s">
        <v>83</v>
      </c>
      <c r="U147" s="3" t="str">
        <f t="shared" si="12"/>
        <v>|[[《高木背の踏みつけ/Arborback Stomper》&gt;高木背の踏みつけ/Arborback Stomper]]|14|レア|クリーチャー|</v>
      </c>
    </row>
    <row r="148" spans="1:21">
      <c r="A148" s="3" t="s">
        <v>756</v>
      </c>
      <c r="B148" s="75" t="s">
        <v>896</v>
      </c>
      <c r="C148" s="3" t="s">
        <v>265</v>
      </c>
      <c r="D148" s="3">
        <v>3</v>
      </c>
      <c r="E148" s="3" t="s">
        <v>83</v>
      </c>
      <c r="F148" s="3" t="s">
        <v>897</v>
      </c>
      <c r="G148" s="3" t="str">
        <f t="shared" si="13"/>
        <v>刃の耕作者/Cultivator of Blades</v>
      </c>
      <c r="H148" s="3" t="s">
        <v>898</v>
      </c>
      <c r="I148" s="3" t="str">
        <f t="shared" si="14"/>
        <v>刃の耕作者/Cultivator of Blades</v>
      </c>
      <c r="J148" s="3" t="s">
        <v>899</v>
      </c>
      <c r="K148" s="3" t="s">
        <v>83</v>
      </c>
      <c r="L148" s="3">
        <v>10</v>
      </c>
      <c r="N148" s="3" t="s">
        <v>83</v>
      </c>
      <c r="O148" s="3" t="s">
        <v>56</v>
      </c>
      <c r="Q148" s="3" t="s">
        <v>83</v>
      </c>
      <c r="R148" s="3" t="s">
        <v>34</v>
      </c>
      <c r="T148" s="3" t="s">
        <v>83</v>
      </c>
      <c r="U148" s="3" t="str">
        <f t="shared" si="12"/>
        <v>|[[《刃の耕作者/Cultivator of Blades》&gt;刃の耕作者/Cultivator of Blades]]|10|レア|クリーチャー|</v>
      </c>
    </row>
    <row r="149" spans="1:21">
      <c r="A149" s="3" t="s">
        <v>758</v>
      </c>
      <c r="B149" s="75" t="s">
        <v>896</v>
      </c>
      <c r="C149" s="3" t="s">
        <v>367</v>
      </c>
      <c r="D149" s="3">
        <v>3</v>
      </c>
      <c r="E149" s="3" t="s">
        <v>83</v>
      </c>
      <c r="F149" s="3" t="s">
        <v>897</v>
      </c>
      <c r="G149" s="3" t="str">
        <f t="shared" si="13"/>
        <v>牙長獣の仔/Longtusk Cub</v>
      </c>
      <c r="H149" s="3" t="s">
        <v>898</v>
      </c>
      <c r="I149" s="3" t="str">
        <f t="shared" si="14"/>
        <v>牙長獣の仔/Longtusk Cub</v>
      </c>
      <c r="J149" s="3" t="s">
        <v>899</v>
      </c>
      <c r="K149" s="3" t="s">
        <v>83</v>
      </c>
      <c r="L149" s="3">
        <v>15</v>
      </c>
      <c r="N149" s="3" t="s">
        <v>83</v>
      </c>
      <c r="O149" s="3" t="s">
        <v>56</v>
      </c>
      <c r="Q149" s="3" t="s">
        <v>83</v>
      </c>
      <c r="R149" s="3" t="s">
        <v>34</v>
      </c>
      <c r="T149" s="3" t="s">
        <v>83</v>
      </c>
      <c r="U149" s="3" t="str">
        <f t="shared" si="12"/>
        <v>|[[《牙長獣の仔/Longtusk Cub》&gt;牙長獣の仔/Longtusk Cub]]|15|レア|クリーチャー|</v>
      </c>
    </row>
    <row r="150" spans="1:21">
      <c r="A150" s="3" t="s">
        <v>761</v>
      </c>
      <c r="B150" s="75" t="s">
        <v>896</v>
      </c>
      <c r="C150" s="3" t="s">
        <v>457</v>
      </c>
      <c r="D150" s="3">
        <v>3</v>
      </c>
      <c r="E150" s="3" t="s">
        <v>83</v>
      </c>
      <c r="F150" s="3" t="s">
        <v>897</v>
      </c>
      <c r="G150" s="3" t="str">
        <f t="shared" si="13"/>
        <v>導路の召使い/Servant of the Conduit</v>
      </c>
      <c r="H150" s="3" t="s">
        <v>898</v>
      </c>
      <c r="I150" s="3" t="str">
        <f t="shared" si="14"/>
        <v>導路の召使い/Servant of the Conduit</v>
      </c>
      <c r="J150" s="3" t="s">
        <v>899</v>
      </c>
      <c r="K150" s="3" t="s">
        <v>83</v>
      </c>
      <c r="L150" s="3">
        <v>14</v>
      </c>
      <c r="N150" s="3" t="s">
        <v>83</v>
      </c>
      <c r="O150" s="3" t="s">
        <v>56</v>
      </c>
      <c r="Q150" s="3" t="s">
        <v>83</v>
      </c>
      <c r="R150" s="3" t="s">
        <v>34</v>
      </c>
      <c r="T150" s="3" t="s">
        <v>83</v>
      </c>
      <c r="U150" s="3" t="str">
        <f t="shared" si="12"/>
        <v>|[[《導路の召使い/Servant of the Conduit》&gt;導路の召使い/Servant of the Conduit]]|14|レア|クリーチャー|</v>
      </c>
    </row>
    <row r="151" spans="1:21">
      <c r="A151" s="3" t="s">
        <v>763</v>
      </c>
      <c r="B151" s="75" t="s">
        <v>896</v>
      </c>
      <c r="C151" s="3" t="s">
        <v>281</v>
      </c>
      <c r="D151" s="3">
        <v>3</v>
      </c>
      <c r="E151" s="3" t="s">
        <v>83</v>
      </c>
      <c r="F151" s="3" t="s">
        <v>897</v>
      </c>
      <c r="G151" s="3" t="str">
        <f t="shared" si="13"/>
        <v>怪しげな挑戦/Dubious Challenge</v>
      </c>
      <c r="H151" s="3" t="s">
        <v>898</v>
      </c>
      <c r="I151" s="3" t="str">
        <f t="shared" si="14"/>
        <v>怪しげな挑戦/Dubious Challenge</v>
      </c>
      <c r="J151" s="3" t="s">
        <v>899</v>
      </c>
      <c r="K151" s="3" t="s">
        <v>83</v>
      </c>
      <c r="L151" s="3">
        <v>11</v>
      </c>
      <c r="N151" s="3" t="s">
        <v>83</v>
      </c>
      <c r="O151" s="3" t="s">
        <v>56</v>
      </c>
      <c r="Q151" s="3" t="s">
        <v>83</v>
      </c>
      <c r="R151" s="3" t="s">
        <v>111</v>
      </c>
      <c r="T151" s="3" t="s">
        <v>83</v>
      </c>
      <c r="U151" s="3" t="str">
        <f t="shared" si="12"/>
        <v>|[[《怪しげな挑戦/Dubious Challenge》&gt;怪しげな挑戦/Dubious Challenge]]|11|レア|呪文|</v>
      </c>
    </row>
    <row r="152" spans="1:21">
      <c r="A152" s="3" t="s">
        <v>766</v>
      </c>
      <c r="B152" s="75" t="s">
        <v>896</v>
      </c>
      <c r="C152" s="3" t="s">
        <v>516</v>
      </c>
      <c r="D152" s="3">
        <v>3</v>
      </c>
      <c r="E152" s="3" t="s">
        <v>83</v>
      </c>
      <c r="F152" s="3" t="s">
        <v>897</v>
      </c>
      <c r="G152" s="3" t="str">
        <f t="shared" si="13"/>
        <v>途方もない夢/Wildest Dreams</v>
      </c>
      <c r="H152" s="3" t="s">
        <v>898</v>
      </c>
      <c r="I152" s="3" t="str">
        <f t="shared" si="14"/>
        <v>途方もない夢/Wildest Dreams</v>
      </c>
      <c r="J152" s="3" t="s">
        <v>899</v>
      </c>
      <c r="K152" s="3" t="s">
        <v>83</v>
      </c>
      <c r="L152" s="3">
        <v>24</v>
      </c>
      <c r="N152" s="3" t="s">
        <v>83</v>
      </c>
      <c r="O152" s="3" t="s">
        <v>56</v>
      </c>
      <c r="Q152" s="3" t="s">
        <v>83</v>
      </c>
      <c r="R152" s="3" t="s">
        <v>111</v>
      </c>
      <c r="T152" s="3" t="s">
        <v>83</v>
      </c>
      <c r="U152" s="3" t="str">
        <f t="shared" si="12"/>
        <v>|[[《途方もない夢/Wildest Dreams》&gt;途方もない夢/Wildest Dreams]]|24|レア|呪文|</v>
      </c>
    </row>
    <row r="153" spans="1:21">
      <c r="A153" s="3" t="s">
        <v>768</v>
      </c>
      <c r="B153" s="75" t="s">
        <v>896</v>
      </c>
      <c r="C153" s="3" t="s">
        <v>201</v>
      </c>
      <c r="D153" s="3">
        <v>4</v>
      </c>
      <c r="E153" s="3" t="s">
        <v>83</v>
      </c>
      <c r="F153" s="3" t="s">
        <v>897</v>
      </c>
      <c r="G153" s="3" t="str">
        <f t="shared" si="13"/>
        <v>獣性を築く者/Architect of the Untamed</v>
      </c>
      <c r="H153" s="3" t="s">
        <v>898</v>
      </c>
      <c r="I153" s="3" t="str">
        <f t="shared" si="14"/>
        <v>獣性を築く者/Architect of the Untamed</v>
      </c>
      <c r="J153" s="3" t="s">
        <v>899</v>
      </c>
      <c r="K153" s="3" t="s">
        <v>83</v>
      </c>
      <c r="L153" s="3">
        <v>19</v>
      </c>
      <c r="N153" s="3" t="s">
        <v>83</v>
      </c>
      <c r="O153" s="3" t="s">
        <v>57</v>
      </c>
      <c r="Q153" s="3" t="s">
        <v>83</v>
      </c>
      <c r="R153" s="3" t="s">
        <v>34</v>
      </c>
      <c r="T153" s="3" t="s">
        <v>83</v>
      </c>
      <c r="U153" s="3" t="str">
        <f t="shared" si="12"/>
        <v>|[[《獣性を築く者/Architect of the Untamed》&gt;獣性を築く者/Architect of the Untamed]]|19|神話レア|クリーチャー|</v>
      </c>
    </row>
    <row r="154" spans="1:21">
      <c r="A154" s="3" t="s">
        <v>771</v>
      </c>
      <c r="B154" s="75" t="s">
        <v>896</v>
      </c>
      <c r="C154" s="3" t="s">
        <v>243</v>
      </c>
      <c r="D154" s="3">
        <v>4</v>
      </c>
      <c r="E154" s="3" t="s">
        <v>83</v>
      </c>
      <c r="F154" s="3" t="s">
        <v>897</v>
      </c>
      <c r="G154" s="3" t="str">
        <f t="shared" si="13"/>
        <v>逆毛ハイドラ/Bristling Hydra</v>
      </c>
      <c r="H154" s="3" t="s">
        <v>898</v>
      </c>
      <c r="I154" s="3" t="str">
        <f t="shared" si="14"/>
        <v>逆毛ハイドラ/Bristling Hydra</v>
      </c>
      <c r="J154" s="3" t="s">
        <v>899</v>
      </c>
      <c r="K154" s="3" t="s">
        <v>83</v>
      </c>
      <c r="L154" s="3">
        <v>12</v>
      </c>
      <c r="N154" s="3" t="s">
        <v>83</v>
      </c>
      <c r="O154" s="3" t="s">
        <v>57</v>
      </c>
      <c r="Q154" s="3" t="s">
        <v>83</v>
      </c>
      <c r="R154" s="3" t="s">
        <v>34</v>
      </c>
      <c r="T154" s="3" t="s">
        <v>83</v>
      </c>
      <c r="U154" s="3" t="str">
        <f t="shared" si="12"/>
        <v>|[[《逆毛ハイドラ/Bristling Hydra》&gt;逆毛ハイドラ/Bristling Hydra]]|12|神話レア|クリーチャー|</v>
      </c>
    </row>
    <row r="155" spans="1:21">
      <c r="A155" s="3" t="s">
        <v>774</v>
      </c>
      <c r="B155" s="75" t="s">
        <v>896</v>
      </c>
      <c r="C155" s="3" t="s">
        <v>410</v>
      </c>
      <c r="D155" s="3">
        <v>4</v>
      </c>
      <c r="E155" s="3" t="s">
        <v>83</v>
      </c>
      <c r="F155" s="3" t="s">
        <v>897</v>
      </c>
      <c r="G155" s="3" t="str">
        <f t="shared" si="13"/>
        <v>造命の賢者、オビア・パースリー/Oviya Pashiri, Sage Lifecrafter</v>
      </c>
      <c r="H155" s="3" t="s">
        <v>898</v>
      </c>
      <c r="I155" s="3" t="str">
        <f t="shared" si="14"/>
        <v>造命の賢者、オビア・パースリー/Oviya Pashiri, Sage Lifecrafter</v>
      </c>
      <c r="J155" s="3" t="s">
        <v>899</v>
      </c>
      <c r="K155" s="3" t="s">
        <v>83</v>
      </c>
      <c r="L155" s="3">
        <v>7</v>
      </c>
      <c r="N155" s="3" t="s">
        <v>83</v>
      </c>
      <c r="O155" s="3" t="s">
        <v>57</v>
      </c>
      <c r="Q155" s="3" t="s">
        <v>83</v>
      </c>
      <c r="R155" s="3" t="s">
        <v>34</v>
      </c>
      <c r="T155" s="3" t="s">
        <v>83</v>
      </c>
      <c r="U155" s="3" t="str">
        <f t="shared" si="12"/>
        <v>|[[《造命の賢者、オビア・パースリー/Oviya Pashiri, Sage Lifecrafter》&gt;造命の賢者、オビア・パースリー/Oviya Pashiri, Sage Lifecrafter]]|7|神話レア|クリーチャー|</v>
      </c>
    </row>
    <row r="156" spans="1:21">
      <c r="A156" s="3" t="s">
        <v>776</v>
      </c>
      <c r="B156" s="75" t="s">
        <v>896</v>
      </c>
      <c r="C156" s="3" t="s">
        <v>500</v>
      </c>
      <c r="D156" s="3">
        <v>4</v>
      </c>
      <c r="E156" s="3" t="s">
        <v>83</v>
      </c>
      <c r="F156" s="3" t="s">
        <v>897</v>
      </c>
      <c r="G156" s="3" t="str">
        <f t="shared" si="13"/>
        <v>新緑の機械巨人/Verdurous Gearhulk</v>
      </c>
      <c r="H156" s="3" t="s">
        <v>898</v>
      </c>
      <c r="I156" s="3" t="str">
        <f t="shared" si="14"/>
        <v>新緑の機械巨人/Verdurous Gearhulk</v>
      </c>
      <c r="J156" s="3" t="s">
        <v>899</v>
      </c>
      <c r="K156" s="3" t="s">
        <v>83</v>
      </c>
      <c r="L156" s="3">
        <v>22</v>
      </c>
      <c r="N156" s="3" t="s">
        <v>83</v>
      </c>
      <c r="O156" s="3" t="s">
        <v>57</v>
      </c>
      <c r="Q156" s="3" t="s">
        <v>83</v>
      </c>
      <c r="R156" s="3" t="s">
        <v>34</v>
      </c>
      <c r="T156" s="3" t="s">
        <v>83</v>
      </c>
      <c r="U156" s="3" t="str">
        <f t="shared" si="12"/>
        <v>|[[《新緑の機械巨人/Verdurous Gearhulk》&gt;新緑の機械巨人/Verdurous Gearhulk]]|22|神話レア|クリーチャー|</v>
      </c>
    </row>
    <row r="157" spans="11:11">
      <c r="K157" s="3" t="s">
        <v>83</v>
      </c>
    </row>
    <row r="158" spans="11:21">
      <c r="K158" s="3" t="s">
        <v>83</v>
      </c>
      <c r="L158" s="3"/>
      <c r="U158" s="3" t="s">
        <v>904</v>
      </c>
    </row>
    <row r="159" spans="1:21">
      <c r="A159" s="3" t="s">
        <v>891</v>
      </c>
      <c r="E159" s="3" t="s">
        <v>83</v>
      </c>
      <c r="I159" s="3" t="s">
        <v>891</v>
      </c>
      <c r="K159" s="3" t="s">
        <v>83</v>
      </c>
      <c r="L159" s="3"/>
      <c r="M159" s="3" t="s">
        <v>892</v>
      </c>
      <c r="N159" s="3" t="s">
        <v>83</v>
      </c>
      <c r="P159" s="3" t="s">
        <v>1</v>
      </c>
      <c r="Q159" s="3" t="s">
        <v>83</v>
      </c>
      <c r="S159" s="3" t="s">
        <v>2</v>
      </c>
      <c r="T159" s="3" t="s">
        <v>893</v>
      </c>
      <c r="U159" s="3" t="str">
        <f t="shared" ref="U159:U172" si="15">E159&amp;F159&amp;G159&amp;H159&amp;I159&amp;J159&amp;K159&amp;L159&amp;M159&amp;N159&amp;O159&amp;P159&amp;Q159&amp;R159&amp;S159&amp;T159</f>
        <v>|LEFT:500|LEFT:50|LEFT:80|LEFT:100|c</v>
      </c>
    </row>
    <row r="160" spans="1:21">
      <c r="A160" s="3" t="s">
        <v>894</v>
      </c>
      <c r="E160" s="3" t="s">
        <v>83</v>
      </c>
      <c r="I160" s="3" t="s">
        <v>894</v>
      </c>
      <c r="K160" s="3" t="s">
        <v>83</v>
      </c>
      <c r="L160" s="3"/>
      <c r="M160" s="3" t="s">
        <v>895</v>
      </c>
      <c r="N160" s="3" t="s">
        <v>83</v>
      </c>
      <c r="P160" s="3" t="s">
        <v>92</v>
      </c>
      <c r="Q160" s="3" t="s">
        <v>83</v>
      </c>
      <c r="S160" s="3" t="s">
        <v>11</v>
      </c>
      <c r="T160" s="3" t="s">
        <v>83</v>
      </c>
      <c r="U160" s="3" t="str">
        <f t="shared" si="15"/>
        <v>|カード名|コスト|レアリティ|種別|</v>
      </c>
    </row>
    <row r="161" spans="1:21">
      <c r="A161" s="3" t="s">
        <v>779</v>
      </c>
      <c r="B161" s="75" t="s">
        <v>896</v>
      </c>
      <c r="C161" s="3" t="s">
        <v>252</v>
      </c>
      <c r="D161" s="3">
        <v>2</v>
      </c>
      <c r="E161" s="3" t="s">
        <v>83</v>
      </c>
      <c r="F161" s="3" t="s">
        <v>897</v>
      </c>
      <c r="G161" s="3" t="str">
        <f t="shared" ref="G161:G172" si="16">A161&amp;B161&amp;C161</f>
        <v>雲先案内人/Cloudblazer</v>
      </c>
      <c r="H161" s="3" t="s">
        <v>898</v>
      </c>
      <c r="I161" s="3" t="str">
        <f t="shared" ref="I161:I172" si="17">G161</f>
        <v>雲先案内人/Cloudblazer</v>
      </c>
      <c r="J161" s="3" t="s">
        <v>899</v>
      </c>
      <c r="K161" s="3" t="s">
        <v>83</v>
      </c>
      <c r="L161" s="3">
        <v>13</v>
      </c>
      <c r="N161" s="3" t="s">
        <v>83</v>
      </c>
      <c r="O161" s="3" t="s">
        <v>55</v>
      </c>
      <c r="Q161" s="3" t="s">
        <v>83</v>
      </c>
      <c r="R161" s="3" t="s">
        <v>34</v>
      </c>
      <c r="T161" s="3" t="s">
        <v>83</v>
      </c>
      <c r="U161" s="3" t="str">
        <f t="shared" si="15"/>
        <v>|[[《雲先案内人/Cloudblazer》&gt;雲先案内人/Cloudblazer]]|13|アンコモン|クリーチャー|</v>
      </c>
    </row>
    <row r="162" spans="1:21">
      <c r="A162" s="3" t="s">
        <v>781</v>
      </c>
      <c r="B162" s="75" t="s">
        <v>896</v>
      </c>
      <c r="C162" s="3" t="s">
        <v>261</v>
      </c>
      <c r="D162" s="3">
        <v>2</v>
      </c>
      <c r="E162" s="3" t="s">
        <v>83</v>
      </c>
      <c r="F162" s="3" t="s">
        <v>897</v>
      </c>
      <c r="G162" s="3" t="str">
        <f t="shared" si="16"/>
        <v>禁制品の黒幕/Contraband Kingpin</v>
      </c>
      <c r="H162" s="3" t="s">
        <v>898</v>
      </c>
      <c r="I162" s="3" t="str">
        <f t="shared" si="17"/>
        <v>禁制品の黒幕/Contraband Kingpin</v>
      </c>
      <c r="J162" s="3" t="s">
        <v>899</v>
      </c>
      <c r="K162" s="3" t="s">
        <v>83</v>
      </c>
      <c r="L162" s="3">
        <v>12</v>
      </c>
      <c r="N162" s="3" t="s">
        <v>83</v>
      </c>
      <c r="O162" s="3" t="s">
        <v>55</v>
      </c>
      <c r="Q162" s="3" t="s">
        <v>83</v>
      </c>
      <c r="R162" s="3" t="s">
        <v>34</v>
      </c>
      <c r="T162" s="3" t="s">
        <v>83</v>
      </c>
      <c r="U162" s="3" t="str">
        <f t="shared" si="15"/>
        <v>|[[《禁制品の黒幕/Contraband Kingpin》&gt;禁制品の黒幕/Contraband Kingpin]]|12|アンコモン|クリーチャー|</v>
      </c>
    </row>
    <row r="163" spans="1:21">
      <c r="A163" s="3" t="s">
        <v>783</v>
      </c>
      <c r="B163" s="75" t="s">
        <v>896</v>
      </c>
      <c r="C163" s="3" t="s">
        <v>298</v>
      </c>
      <c r="D163" s="3">
        <v>2</v>
      </c>
      <c r="E163" s="3" t="s">
        <v>83</v>
      </c>
      <c r="F163" s="3" t="s">
        <v>897</v>
      </c>
      <c r="G163" s="3" t="str">
        <f t="shared" si="16"/>
        <v>崇高な飛行士/Empyreal Voyager</v>
      </c>
      <c r="H163" s="3" t="s">
        <v>898</v>
      </c>
      <c r="I163" s="3" t="str">
        <f t="shared" si="17"/>
        <v>崇高な飛行士/Empyreal Voyager</v>
      </c>
      <c r="J163" s="3" t="s">
        <v>899</v>
      </c>
      <c r="K163" s="3" t="s">
        <v>83</v>
      </c>
      <c r="L163" s="3">
        <v>16</v>
      </c>
      <c r="N163" s="3" t="s">
        <v>83</v>
      </c>
      <c r="O163" s="3" t="s">
        <v>55</v>
      </c>
      <c r="Q163" s="3" t="s">
        <v>83</v>
      </c>
      <c r="R163" s="3" t="s">
        <v>34</v>
      </c>
      <c r="T163" s="3" t="s">
        <v>83</v>
      </c>
      <c r="U163" s="3" t="str">
        <f t="shared" si="15"/>
        <v>|[[《崇高な飛行士/Empyreal Voyager》&gt;崇高な飛行士/Empyreal Voyager]]|16|アンコモン|クリーチャー|</v>
      </c>
    </row>
    <row r="164" spans="1:21">
      <c r="A164" s="3" t="s">
        <v>786</v>
      </c>
      <c r="B164" s="75" t="s">
        <v>896</v>
      </c>
      <c r="C164" s="3" t="s">
        <v>437</v>
      </c>
      <c r="D164" s="3">
        <v>2</v>
      </c>
      <c r="E164" s="3" t="s">
        <v>83</v>
      </c>
      <c r="F164" s="3" t="s">
        <v>897</v>
      </c>
      <c r="G164" s="3" t="str">
        <f t="shared" si="16"/>
        <v>機械修復職人/Restoration Gearsmith</v>
      </c>
      <c r="H164" s="3" t="s">
        <v>898</v>
      </c>
      <c r="I164" s="3" t="str">
        <f t="shared" si="17"/>
        <v>機械修復職人/Restoration Gearsmith</v>
      </c>
      <c r="J164" s="3" t="s">
        <v>899</v>
      </c>
      <c r="K164" s="3" t="s">
        <v>83</v>
      </c>
      <c r="L164" s="3">
        <v>16</v>
      </c>
      <c r="N164" s="3" t="s">
        <v>83</v>
      </c>
      <c r="O164" s="3" t="s">
        <v>55</v>
      </c>
      <c r="Q164" s="3" t="s">
        <v>83</v>
      </c>
      <c r="R164" s="3" t="s">
        <v>34</v>
      </c>
      <c r="T164" s="3" t="s">
        <v>83</v>
      </c>
      <c r="U164" s="3" t="str">
        <f t="shared" si="15"/>
        <v>|[[《機械修復職人/Restoration Gearsmith》&gt;機械修復職人/Restoration Gearsmith]]|16|アンコモン|クリーチャー|</v>
      </c>
    </row>
    <row r="165" spans="1:21">
      <c r="A165" s="3" t="s">
        <v>788</v>
      </c>
      <c r="B165" s="75" t="s">
        <v>896</v>
      </c>
      <c r="C165" s="3" t="s">
        <v>502</v>
      </c>
      <c r="D165" s="3">
        <v>2</v>
      </c>
      <c r="E165" s="3" t="s">
        <v>83</v>
      </c>
      <c r="F165" s="3" t="s">
        <v>897</v>
      </c>
      <c r="G165" s="3" t="str">
        <f t="shared" si="16"/>
        <v>経験豊富な操縦者/Veteran Motorist</v>
      </c>
      <c r="H165" s="3" t="s">
        <v>898</v>
      </c>
      <c r="I165" s="3" t="str">
        <f t="shared" si="17"/>
        <v>経験豊富な操縦者/Veteran Motorist</v>
      </c>
      <c r="J165" s="3" t="s">
        <v>899</v>
      </c>
      <c r="K165" s="3" t="s">
        <v>83</v>
      </c>
      <c r="L165" s="3">
        <v>16</v>
      </c>
      <c r="N165" s="3" t="s">
        <v>83</v>
      </c>
      <c r="O165" s="3" t="s">
        <v>55</v>
      </c>
      <c r="Q165" s="3" t="s">
        <v>83</v>
      </c>
      <c r="R165" s="3" t="s">
        <v>34</v>
      </c>
      <c r="T165" s="3" t="s">
        <v>83</v>
      </c>
      <c r="U165" s="3" t="str">
        <f t="shared" si="15"/>
        <v>|[[《経験豊富な操縦者/Veteran Motorist》&gt;経験豊富な操縦者/Veteran Motorist]]|16|アンコモン|クリーチャー|</v>
      </c>
    </row>
    <row r="166" spans="1:21">
      <c r="A166" s="3" t="s">
        <v>790</v>
      </c>
      <c r="B166" s="75" t="s">
        <v>896</v>
      </c>
      <c r="C166" s="3" t="s">
        <v>505</v>
      </c>
      <c r="D166" s="3">
        <v>2</v>
      </c>
      <c r="E166" s="3" t="s">
        <v>83</v>
      </c>
      <c r="F166" s="3" t="s">
        <v>897</v>
      </c>
      <c r="G166" s="3" t="str">
        <f t="shared" si="16"/>
        <v>通電の喧嘩屋/Voltaic Brawler</v>
      </c>
      <c r="H166" s="3" t="s">
        <v>898</v>
      </c>
      <c r="I166" s="3" t="str">
        <f t="shared" si="17"/>
        <v>通電の喧嘩屋/Voltaic Brawler</v>
      </c>
      <c r="J166" s="3" t="s">
        <v>899</v>
      </c>
      <c r="K166" s="3" t="s">
        <v>83</v>
      </c>
      <c r="L166" s="3">
        <v>9</v>
      </c>
      <c r="N166" s="3" t="s">
        <v>83</v>
      </c>
      <c r="O166" s="3" t="s">
        <v>55</v>
      </c>
      <c r="Q166" s="3" t="s">
        <v>83</v>
      </c>
      <c r="R166" s="3" t="s">
        <v>34</v>
      </c>
      <c r="T166" s="3" t="s">
        <v>83</v>
      </c>
      <c r="U166" s="3" t="str">
        <f t="shared" si="15"/>
        <v>|[[《通電の喧嘩屋/Voltaic Brawler》&gt;通電の喧嘩屋/Voltaic Brawler]]|9|アンコモン|クリーチャー|</v>
      </c>
    </row>
    <row r="167" spans="1:21">
      <c r="A167" s="3" t="s">
        <v>792</v>
      </c>
      <c r="B167" s="75" t="s">
        <v>896</v>
      </c>
      <c r="C167" s="3" t="s">
        <v>512</v>
      </c>
      <c r="D167" s="3">
        <v>2</v>
      </c>
      <c r="E167" s="3" t="s">
        <v>83</v>
      </c>
      <c r="F167" s="3" t="s">
        <v>897</v>
      </c>
      <c r="G167" s="3" t="str">
        <f t="shared" si="16"/>
        <v>つむじ風の巨匠/Whirler Virtuoso</v>
      </c>
      <c r="H167" s="3" t="s">
        <v>898</v>
      </c>
      <c r="I167" s="3" t="str">
        <f t="shared" si="17"/>
        <v>つむじ風の巨匠/Whirler Virtuoso</v>
      </c>
      <c r="J167" s="3" t="s">
        <v>899</v>
      </c>
      <c r="K167" s="3" t="s">
        <v>83</v>
      </c>
      <c r="L167" s="3">
        <v>11</v>
      </c>
      <c r="N167" s="3" t="s">
        <v>83</v>
      </c>
      <c r="O167" s="3" t="s">
        <v>55</v>
      </c>
      <c r="Q167" s="3" t="s">
        <v>83</v>
      </c>
      <c r="R167" s="3" t="s">
        <v>34</v>
      </c>
      <c r="T167" s="3" t="s">
        <v>83</v>
      </c>
      <c r="U167" s="3" t="str">
        <f t="shared" si="15"/>
        <v>|[[《つむじ風の巨匠/Whirler Virtuoso》&gt;つむじ風の巨匠/Whirler Virtuoso]]|11|アンコモン|クリーチャー|</v>
      </c>
    </row>
    <row r="168" spans="1:21">
      <c r="A168" s="3" t="s">
        <v>794</v>
      </c>
      <c r="B168" s="75" t="s">
        <v>896</v>
      </c>
      <c r="C168" s="3" t="s">
        <v>340</v>
      </c>
      <c r="D168" s="3">
        <v>2</v>
      </c>
      <c r="E168" s="3" t="s">
        <v>83</v>
      </c>
      <c r="F168" s="3" t="s">
        <v>897</v>
      </c>
      <c r="G168" s="3" t="str">
        <f t="shared" si="16"/>
        <v>危険な状況/Hazardous Conditions</v>
      </c>
      <c r="H168" s="3" t="s">
        <v>898</v>
      </c>
      <c r="I168" s="3" t="str">
        <f t="shared" si="17"/>
        <v>危険な状況/Hazardous Conditions</v>
      </c>
      <c r="J168" s="3" t="s">
        <v>899</v>
      </c>
      <c r="K168" s="3" t="s">
        <v>83</v>
      </c>
      <c r="L168" s="3">
        <v>7</v>
      </c>
      <c r="N168" s="3" t="s">
        <v>83</v>
      </c>
      <c r="O168" s="3" t="s">
        <v>55</v>
      </c>
      <c r="Q168" s="3" t="s">
        <v>83</v>
      </c>
      <c r="R168" s="3" t="s">
        <v>111</v>
      </c>
      <c r="T168" s="3" t="s">
        <v>83</v>
      </c>
      <c r="U168" s="3" t="str">
        <f t="shared" si="15"/>
        <v>|[[《危険な状況/Hazardous Conditions》&gt;危険な状況/Hazardous Conditions]]|7|アンコモン|呪文|</v>
      </c>
    </row>
    <row r="169" spans="1:21">
      <c r="A169" s="3" t="s">
        <v>796</v>
      </c>
      <c r="B169" s="75" t="s">
        <v>896</v>
      </c>
      <c r="C169" s="3" t="s">
        <v>496</v>
      </c>
      <c r="D169" s="3">
        <v>2</v>
      </c>
      <c r="E169" s="3" t="s">
        <v>83</v>
      </c>
      <c r="F169" s="3" t="s">
        <v>897</v>
      </c>
      <c r="G169" s="3" t="str">
        <f t="shared" si="16"/>
        <v>無許可の分解/Unlicensed Disintegration</v>
      </c>
      <c r="H169" s="3" t="s">
        <v>898</v>
      </c>
      <c r="I169" s="3" t="str">
        <f t="shared" si="17"/>
        <v>無許可の分解/Unlicensed Disintegration</v>
      </c>
      <c r="J169" s="3" t="s">
        <v>899</v>
      </c>
      <c r="K169" s="3" t="s">
        <v>83</v>
      </c>
      <c r="L169" s="3">
        <v>9</v>
      </c>
      <c r="N169" s="3" t="s">
        <v>83</v>
      </c>
      <c r="O169" s="3" t="s">
        <v>55</v>
      </c>
      <c r="Q169" s="3" t="s">
        <v>83</v>
      </c>
      <c r="R169" s="3" t="s">
        <v>111</v>
      </c>
      <c r="T169" s="3" t="s">
        <v>83</v>
      </c>
      <c r="U169" s="3" t="str">
        <f t="shared" si="15"/>
        <v>|[[《無許可の分解/Unlicensed Disintegration》&gt;無許可の分解/Unlicensed Disintegration]]|9|アンコモン|呪文|</v>
      </c>
    </row>
    <row r="170" spans="1:21">
      <c r="A170" s="3" t="s">
        <v>798</v>
      </c>
      <c r="B170" s="75" t="s">
        <v>896</v>
      </c>
      <c r="C170" s="3" t="s">
        <v>277</v>
      </c>
      <c r="D170" s="3">
        <v>4</v>
      </c>
      <c r="E170" s="3" t="s">
        <v>83</v>
      </c>
      <c r="F170" s="3" t="s">
        <v>897</v>
      </c>
      <c r="G170" s="3" t="str">
        <f t="shared" si="16"/>
        <v>模範操縦士、デパラ/Depala, Pilot Exemplar</v>
      </c>
      <c r="H170" s="3" t="s">
        <v>898</v>
      </c>
      <c r="I170" s="3" t="str">
        <f t="shared" si="17"/>
        <v>模範操縦士、デパラ/Depala, Pilot Exemplar</v>
      </c>
      <c r="J170" s="3" t="s">
        <v>899</v>
      </c>
      <c r="K170" s="3" t="s">
        <v>83</v>
      </c>
      <c r="L170" s="3">
        <v>26</v>
      </c>
      <c r="N170" s="3" t="s">
        <v>83</v>
      </c>
      <c r="O170" s="3" t="s">
        <v>57</v>
      </c>
      <c r="Q170" s="3" t="s">
        <v>83</v>
      </c>
      <c r="R170" s="3" t="s">
        <v>34</v>
      </c>
      <c r="T170" s="3" t="s">
        <v>83</v>
      </c>
      <c r="U170" s="3" t="str">
        <f t="shared" si="15"/>
        <v>|[[《模範操縦士、デパラ/Depala, Pilot Exemplar》&gt;模範操縦士、デパラ/Depala, Pilot Exemplar]]|26|神話レア|クリーチャー|</v>
      </c>
    </row>
    <row r="171" spans="1:21">
      <c r="A171" s="3" t="s">
        <v>802</v>
      </c>
      <c r="B171" s="75" t="s">
        <v>896</v>
      </c>
      <c r="C171" s="3" t="s">
        <v>355</v>
      </c>
      <c r="D171" s="3">
        <v>4</v>
      </c>
      <c r="E171" s="3" t="s">
        <v>83</v>
      </c>
      <c r="F171" s="3" t="s">
        <v>897</v>
      </c>
      <c r="G171" s="3" t="str">
        <f t="shared" si="16"/>
        <v>配分の領事、カンバール/Kambal, Consul of Allocation</v>
      </c>
      <c r="H171" s="3" t="s">
        <v>898</v>
      </c>
      <c r="I171" s="3" t="str">
        <f t="shared" si="17"/>
        <v>配分の領事、カンバール/Kambal, Consul of Allocation</v>
      </c>
      <c r="J171" s="3" t="s">
        <v>899</v>
      </c>
      <c r="K171" s="3" t="s">
        <v>83</v>
      </c>
      <c r="L171" s="3">
        <v>20</v>
      </c>
      <c r="N171" s="3" t="s">
        <v>83</v>
      </c>
      <c r="O171" s="3" t="s">
        <v>57</v>
      </c>
      <c r="Q171" s="3" t="s">
        <v>83</v>
      </c>
      <c r="R171" s="3" t="s">
        <v>34</v>
      </c>
      <c r="T171" s="3" t="s">
        <v>83</v>
      </c>
      <c r="U171" s="3" t="str">
        <f t="shared" si="15"/>
        <v>|[[《配分の領事、カンバール/Kambal, Consul of Allocation》&gt;配分の領事、カンバール/Kambal, Consul of Allocation]]|20|神話レア|クリーチャー|</v>
      </c>
    </row>
    <row r="172" spans="1:21">
      <c r="A172" s="3" t="s">
        <v>804</v>
      </c>
      <c r="B172" s="75" t="s">
        <v>896</v>
      </c>
      <c r="C172" s="3" t="s">
        <v>428</v>
      </c>
      <c r="D172" s="3">
        <v>4</v>
      </c>
      <c r="E172" s="3" t="s">
        <v>83</v>
      </c>
      <c r="F172" s="3" t="s">
        <v>897</v>
      </c>
      <c r="G172" s="3" t="str">
        <f t="shared" si="16"/>
        <v>永遠の造り手、ラシュミ/Rashmi, Eternities Crafter</v>
      </c>
      <c r="H172" s="3" t="s">
        <v>898</v>
      </c>
      <c r="I172" s="3" t="str">
        <f t="shared" si="17"/>
        <v>永遠の造り手、ラシュミ/Rashmi, Eternities Crafter</v>
      </c>
      <c r="J172" s="3" t="s">
        <v>899</v>
      </c>
      <c r="K172" s="3" t="s">
        <v>83</v>
      </c>
      <c r="L172" s="3">
        <v>17</v>
      </c>
      <c r="N172" s="3" t="s">
        <v>83</v>
      </c>
      <c r="O172" s="3" t="s">
        <v>57</v>
      </c>
      <c r="Q172" s="3" t="s">
        <v>83</v>
      </c>
      <c r="R172" s="3" t="s">
        <v>34</v>
      </c>
      <c r="T172" s="3" t="s">
        <v>83</v>
      </c>
      <c r="U172" s="3" t="str">
        <f t="shared" si="15"/>
        <v>|[[《永遠の造り手、ラシュミ/Rashmi, Eternities Crafter》&gt;永遠の造り手、ラシュミ/Rashmi, Eternities Crafter]]|17|神話レア|クリーチャー|</v>
      </c>
    </row>
    <row r="173" spans="11:11">
      <c r="K173" s="3" t="s">
        <v>83</v>
      </c>
    </row>
    <row r="174" spans="11:21">
      <c r="K174" s="3" t="s">
        <v>83</v>
      </c>
      <c r="L174" s="3"/>
      <c r="U174" s="3" t="s">
        <v>905</v>
      </c>
    </row>
    <row r="175" spans="1:21">
      <c r="A175" s="3" t="s">
        <v>891</v>
      </c>
      <c r="E175" s="3" t="s">
        <v>83</v>
      </c>
      <c r="I175" s="3" t="s">
        <v>891</v>
      </c>
      <c r="K175" s="3" t="s">
        <v>83</v>
      </c>
      <c r="L175" s="3"/>
      <c r="M175" s="3" t="s">
        <v>892</v>
      </c>
      <c r="N175" s="3" t="s">
        <v>83</v>
      </c>
      <c r="P175" s="3" t="s">
        <v>1</v>
      </c>
      <c r="Q175" s="3" t="s">
        <v>83</v>
      </c>
      <c r="S175" s="3" t="s">
        <v>2</v>
      </c>
      <c r="T175" s="3" t="s">
        <v>893</v>
      </c>
      <c r="U175" s="3" t="str">
        <f t="shared" ref="U175:U212" si="18">E175&amp;F175&amp;G175&amp;H175&amp;I175&amp;J175&amp;K175&amp;L175&amp;M175&amp;N175&amp;O175&amp;P175&amp;Q175&amp;R175&amp;S175&amp;T175</f>
        <v>|LEFT:500|LEFT:50|LEFT:80|LEFT:100|c</v>
      </c>
    </row>
    <row r="176" spans="1:21">
      <c r="A176" s="3" t="s">
        <v>894</v>
      </c>
      <c r="E176" s="3" t="s">
        <v>83</v>
      </c>
      <c r="I176" s="3" t="s">
        <v>894</v>
      </c>
      <c r="K176" s="3" t="s">
        <v>83</v>
      </c>
      <c r="L176" s="3"/>
      <c r="M176" s="3" t="s">
        <v>895</v>
      </c>
      <c r="N176" s="3" t="s">
        <v>83</v>
      </c>
      <c r="P176" s="3" t="s">
        <v>92</v>
      </c>
      <c r="Q176" s="3" t="s">
        <v>83</v>
      </c>
      <c r="S176" s="3" t="s">
        <v>11</v>
      </c>
      <c r="T176" s="3" t="s">
        <v>83</v>
      </c>
      <c r="U176" s="3" t="str">
        <f t="shared" si="18"/>
        <v>|カード名|コスト|レアリティ|種別|</v>
      </c>
    </row>
    <row r="177" spans="1:21">
      <c r="A177" s="3" t="s">
        <v>806</v>
      </c>
      <c r="B177" s="75" t="s">
        <v>896</v>
      </c>
      <c r="C177" s="3" t="s">
        <v>38</v>
      </c>
      <c r="D177" s="3">
        <v>1</v>
      </c>
      <c r="E177" s="3" t="s">
        <v>83</v>
      </c>
      <c r="F177" s="3" t="s">
        <v>897</v>
      </c>
      <c r="G177" s="3" t="str">
        <f t="shared" ref="G177:G212" si="19">A177&amp;B177&amp;C177</f>
        <v>成し遂げた自動機械/Accomplished Automaton</v>
      </c>
      <c r="H177" s="3" t="s">
        <v>898</v>
      </c>
      <c r="I177" s="3" t="str">
        <f t="shared" ref="I177:I212" si="20">G177</f>
        <v>成し遂げた自動機械/Accomplished Automaton</v>
      </c>
      <c r="J177" s="3" t="s">
        <v>899</v>
      </c>
      <c r="K177" s="3" t="s">
        <v>83</v>
      </c>
      <c r="L177" s="3">
        <v>6</v>
      </c>
      <c r="N177" s="3" t="s">
        <v>83</v>
      </c>
      <c r="O177" s="3" t="s">
        <v>31</v>
      </c>
      <c r="Q177" s="3" t="s">
        <v>83</v>
      </c>
      <c r="R177" s="3" t="s">
        <v>34</v>
      </c>
      <c r="T177" s="3" t="s">
        <v>83</v>
      </c>
      <c r="U177" s="3" t="str">
        <f t="shared" si="18"/>
        <v>|[[《成し遂げた自動機械/Accomplished Automaton》&gt;成し遂げた自動機械/Accomplished Automaton]]|6|コモン|クリーチャー|</v>
      </c>
    </row>
    <row r="178" spans="1:21">
      <c r="A178" s="3" t="s">
        <v>807</v>
      </c>
      <c r="B178" s="75" t="s">
        <v>896</v>
      </c>
      <c r="C178" s="3" t="s">
        <v>185</v>
      </c>
      <c r="D178" s="3">
        <v>1</v>
      </c>
      <c r="E178" s="3" t="s">
        <v>83</v>
      </c>
      <c r="F178" s="3" t="s">
        <v>897</v>
      </c>
      <c r="G178" s="3" t="str">
        <f t="shared" si="19"/>
        <v>アラダラ急行/Aradara Express</v>
      </c>
      <c r="H178" s="3" t="s">
        <v>898</v>
      </c>
      <c r="I178" s="3" t="str">
        <f t="shared" si="20"/>
        <v>アラダラ急行/Aradara Express</v>
      </c>
      <c r="J178" s="3" t="s">
        <v>899</v>
      </c>
      <c r="K178" s="3" t="s">
        <v>83</v>
      </c>
      <c r="L178" s="3">
        <v>7</v>
      </c>
      <c r="N178" s="3" t="s">
        <v>83</v>
      </c>
      <c r="O178" s="3" t="s">
        <v>31</v>
      </c>
      <c r="Q178" s="3" t="s">
        <v>83</v>
      </c>
      <c r="R178" s="3" t="s">
        <v>34</v>
      </c>
      <c r="T178" s="3" t="s">
        <v>83</v>
      </c>
      <c r="U178" s="3" t="str">
        <f t="shared" si="18"/>
        <v>|[[《アラダラ急行/Aradara Express》&gt;アラダラ急行/Aradara Express]]|7|コモン|クリーチャー|</v>
      </c>
    </row>
    <row r="179" spans="1:21">
      <c r="A179" s="3" t="s">
        <v>810</v>
      </c>
      <c r="B179" s="75" t="s">
        <v>896</v>
      </c>
      <c r="C179" s="3" t="s">
        <v>230</v>
      </c>
      <c r="D179" s="3">
        <v>1</v>
      </c>
      <c r="E179" s="3" t="s">
        <v>83</v>
      </c>
      <c r="F179" s="3" t="s">
        <v>897</v>
      </c>
      <c r="G179" s="3" t="str">
        <f t="shared" si="19"/>
        <v>砦のマストドン/Bastion Mastodon</v>
      </c>
      <c r="H179" s="3" t="s">
        <v>898</v>
      </c>
      <c r="I179" s="3" t="str">
        <f t="shared" si="20"/>
        <v>砦のマストドン/Bastion Mastodon</v>
      </c>
      <c r="J179" s="3" t="s">
        <v>899</v>
      </c>
      <c r="K179" s="3" t="s">
        <v>83</v>
      </c>
      <c r="L179" s="3">
        <v>4</v>
      </c>
      <c r="N179" s="3" t="s">
        <v>83</v>
      </c>
      <c r="O179" s="3" t="s">
        <v>31</v>
      </c>
      <c r="Q179" s="3" t="s">
        <v>83</v>
      </c>
      <c r="R179" s="3" t="s">
        <v>34</v>
      </c>
      <c r="T179" s="3" t="s">
        <v>83</v>
      </c>
      <c r="U179" s="3" t="str">
        <f t="shared" si="18"/>
        <v>|[[《砦のマストドン/Bastion Mastodon》&gt;砦のマストドン/Bastion Mastodon]]|4|コモン|クリーチャー|</v>
      </c>
    </row>
    <row r="180" spans="1:21">
      <c r="A180" s="3" t="s">
        <v>812</v>
      </c>
      <c r="B180" s="75" t="s">
        <v>896</v>
      </c>
      <c r="C180" s="3" t="s">
        <v>259</v>
      </c>
      <c r="D180" s="3">
        <v>2</v>
      </c>
      <c r="E180" s="3" t="s">
        <v>83</v>
      </c>
      <c r="F180" s="3" t="s">
        <v>897</v>
      </c>
      <c r="G180" s="3" t="str">
        <f t="shared" si="19"/>
        <v>領事府の空船口/Consulate Skygate</v>
      </c>
      <c r="H180" s="3" t="s">
        <v>898</v>
      </c>
      <c r="I180" s="3" t="str">
        <f t="shared" si="20"/>
        <v>領事府の空船口/Consulate Skygate</v>
      </c>
      <c r="J180" s="3" t="s">
        <v>899</v>
      </c>
      <c r="K180" s="3" t="s">
        <v>83</v>
      </c>
      <c r="L180" s="3">
        <v>11</v>
      </c>
      <c r="N180" s="3" t="s">
        <v>83</v>
      </c>
      <c r="O180" s="3" t="s">
        <v>31</v>
      </c>
      <c r="Q180" s="3" t="s">
        <v>83</v>
      </c>
      <c r="R180" s="3" t="s">
        <v>34</v>
      </c>
      <c r="T180" s="3" t="s">
        <v>83</v>
      </c>
      <c r="U180" s="3" t="str">
        <f t="shared" si="18"/>
        <v>|[[《領事府の空船口/Consulate Skygate》&gt;領事府の空船口/Consulate Skygate]]|11|コモン|クリーチャー|</v>
      </c>
    </row>
    <row r="181" spans="1:21">
      <c r="A181" s="3" t="s">
        <v>814</v>
      </c>
      <c r="B181" s="75" t="s">
        <v>896</v>
      </c>
      <c r="C181" s="3" t="s">
        <v>283</v>
      </c>
      <c r="D181" s="3">
        <v>1</v>
      </c>
      <c r="E181" s="3" t="s">
        <v>83</v>
      </c>
      <c r="F181" s="3" t="s">
        <v>897</v>
      </c>
      <c r="G181" s="3" t="str">
        <f t="shared" si="19"/>
        <v>ダッカラの孔雀/Dukhara Peafowl</v>
      </c>
      <c r="H181" s="3" t="s">
        <v>898</v>
      </c>
      <c r="I181" s="3" t="str">
        <f t="shared" si="20"/>
        <v>ダッカラの孔雀/Dukhara Peafowl</v>
      </c>
      <c r="J181" s="3" t="s">
        <v>899</v>
      </c>
      <c r="K181" s="3" t="s">
        <v>83</v>
      </c>
      <c r="L181" s="3">
        <v>6</v>
      </c>
      <c r="N181" s="3" t="s">
        <v>83</v>
      </c>
      <c r="O181" s="3" t="s">
        <v>31</v>
      </c>
      <c r="Q181" s="3" t="s">
        <v>83</v>
      </c>
      <c r="R181" s="3" t="s">
        <v>34</v>
      </c>
      <c r="T181" s="3" t="s">
        <v>83</v>
      </c>
      <c r="U181" s="3" t="str">
        <f t="shared" si="18"/>
        <v>|[[《ダッカラの孔雀/Dukhara Peafowl》&gt;ダッカラの孔雀/Dukhara Peafowl]]|6|コモン|クリーチャー|</v>
      </c>
    </row>
    <row r="182" spans="1:21">
      <c r="A182" s="3" t="s">
        <v>816</v>
      </c>
      <c r="B182" s="75" t="s">
        <v>896</v>
      </c>
      <c r="C182" s="3" t="s">
        <v>394</v>
      </c>
      <c r="D182" s="3">
        <v>1</v>
      </c>
      <c r="E182" s="3" t="s">
        <v>83</v>
      </c>
      <c r="F182" s="3" t="s">
        <v>897</v>
      </c>
      <c r="G182" s="3" t="str">
        <f t="shared" si="19"/>
        <v>ナーナムのコブラ/Narnam Cobra</v>
      </c>
      <c r="H182" s="3" t="s">
        <v>898</v>
      </c>
      <c r="I182" s="3" t="str">
        <f t="shared" si="20"/>
        <v>ナーナムのコブラ/Narnam Cobra</v>
      </c>
      <c r="J182" s="3" t="s">
        <v>899</v>
      </c>
      <c r="K182" s="3" t="s">
        <v>83</v>
      </c>
      <c r="L182" s="3">
        <v>5</v>
      </c>
      <c r="N182" s="3" t="s">
        <v>83</v>
      </c>
      <c r="O182" s="3" t="s">
        <v>31</v>
      </c>
      <c r="Q182" s="3" t="s">
        <v>83</v>
      </c>
      <c r="R182" s="3" t="s">
        <v>34</v>
      </c>
      <c r="T182" s="3" t="s">
        <v>83</v>
      </c>
      <c r="U182" s="3" t="str">
        <f t="shared" si="18"/>
        <v>|[[《ナーナムのコブラ/Narnam Cobra》&gt;ナーナムのコブラ/Narnam Cobra]]|5|コモン|クリーチャー|</v>
      </c>
    </row>
    <row r="183" spans="1:21">
      <c r="A183" s="3" t="s">
        <v>819</v>
      </c>
      <c r="B183" s="75" t="s">
        <v>896</v>
      </c>
      <c r="C183" s="3" t="s">
        <v>421</v>
      </c>
      <c r="D183" s="3">
        <v>1</v>
      </c>
      <c r="E183" s="3" t="s">
        <v>83</v>
      </c>
      <c r="F183" s="3" t="s">
        <v>897</v>
      </c>
      <c r="G183" s="3" t="str">
        <f t="shared" si="19"/>
        <v>プラカタの柱行虫/Prakhata Pillar-Bug</v>
      </c>
      <c r="H183" s="3" t="s">
        <v>898</v>
      </c>
      <c r="I183" s="3" t="str">
        <f t="shared" si="20"/>
        <v>プラカタの柱行虫/Prakhata Pillar-Bug</v>
      </c>
      <c r="J183" s="3" t="s">
        <v>899</v>
      </c>
      <c r="K183" s="3" t="s">
        <v>83</v>
      </c>
      <c r="L183" s="3">
        <v>5</v>
      </c>
      <c r="N183" s="3" t="s">
        <v>83</v>
      </c>
      <c r="O183" s="3" t="s">
        <v>31</v>
      </c>
      <c r="Q183" s="3" t="s">
        <v>83</v>
      </c>
      <c r="R183" s="3" t="s">
        <v>34</v>
      </c>
      <c r="T183" s="3" t="s">
        <v>83</v>
      </c>
      <c r="U183" s="3" t="str">
        <f t="shared" si="18"/>
        <v>|[[《プラカタの柱行虫/Prakhata Pillar-Bug》&gt;プラカタの柱行虫/Prakhata Pillar-Bug]]|5|コモン|クリーチャー|</v>
      </c>
    </row>
    <row r="184" spans="1:21">
      <c r="A184" s="3" t="s">
        <v>821</v>
      </c>
      <c r="B184" s="75" t="s">
        <v>896</v>
      </c>
      <c r="C184" s="3" t="s">
        <v>433</v>
      </c>
      <c r="D184" s="3">
        <v>1</v>
      </c>
      <c r="E184" s="3" t="s">
        <v>83</v>
      </c>
      <c r="F184" s="3" t="s">
        <v>897</v>
      </c>
      <c r="G184" s="3" t="str">
        <f t="shared" si="19"/>
        <v>改革派の貨物車/Renegade Freighter</v>
      </c>
      <c r="H184" s="3" t="s">
        <v>898</v>
      </c>
      <c r="I184" s="3" t="str">
        <f t="shared" si="20"/>
        <v>改革派の貨物車/Renegade Freighter</v>
      </c>
      <c r="J184" s="3" t="s">
        <v>899</v>
      </c>
      <c r="K184" s="3" t="s">
        <v>83</v>
      </c>
      <c r="L184" s="3">
        <v>9</v>
      </c>
      <c r="N184" s="3" t="s">
        <v>83</v>
      </c>
      <c r="O184" s="3" t="s">
        <v>31</v>
      </c>
      <c r="Q184" s="3" t="s">
        <v>83</v>
      </c>
      <c r="R184" s="3" t="s">
        <v>34</v>
      </c>
      <c r="T184" s="3" t="s">
        <v>83</v>
      </c>
      <c r="U184" s="3" t="str">
        <f t="shared" si="18"/>
        <v>|[[《改革派の貨物車/Renegade Freighter》&gt;改革派の貨物車/Renegade Freighter]]|9|コモン|クリーチャー|</v>
      </c>
    </row>
    <row r="185" spans="1:21">
      <c r="A185" s="3" t="s">
        <v>823</v>
      </c>
      <c r="B185" s="75" t="s">
        <v>896</v>
      </c>
      <c r="C185" s="3" t="s">
        <v>455</v>
      </c>
      <c r="D185" s="3">
        <v>1</v>
      </c>
      <c r="E185" s="3" t="s">
        <v>83</v>
      </c>
      <c r="F185" s="3" t="s">
        <v>897</v>
      </c>
      <c r="G185" s="3" t="str">
        <f t="shared" si="19"/>
        <v>自己組立機械/Self-Assembler</v>
      </c>
      <c r="H185" s="3" t="s">
        <v>898</v>
      </c>
      <c r="I185" s="3" t="str">
        <f t="shared" si="20"/>
        <v>自己組立機械/Self-Assembler</v>
      </c>
      <c r="J185" s="3" t="s">
        <v>899</v>
      </c>
      <c r="K185" s="3" t="s">
        <v>83</v>
      </c>
      <c r="L185" s="3">
        <v>8</v>
      </c>
      <c r="N185" s="3" t="s">
        <v>83</v>
      </c>
      <c r="O185" s="3" t="s">
        <v>31</v>
      </c>
      <c r="Q185" s="3" t="s">
        <v>83</v>
      </c>
      <c r="R185" s="3" t="s">
        <v>34</v>
      </c>
      <c r="T185" s="3" t="s">
        <v>83</v>
      </c>
      <c r="U185" s="3" t="str">
        <f t="shared" si="18"/>
        <v>|[[《自己組立機械/Self-Assembler》&gt;自己組立機械/Self-Assembler]]|8|コモン|クリーチャー|</v>
      </c>
    </row>
    <row r="186" spans="1:21">
      <c r="A186" s="3" t="s">
        <v>826</v>
      </c>
      <c r="B186" s="75" t="s">
        <v>896</v>
      </c>
      <c r="C186" s="3" t="s">
        <v>459</v>
      </c>
      <c r="D186" s="3">
        <v>1</v>
      </c>
      <c r="E186" s="3" t="s">
        <v>83</v>
      </c>
      <c r="F186" s="3" t="s">
        <v>897</v>
      </c>
      <c r="G186" s="3" t="str">
        <f t="shared" si="19"/>
        <v>航空艇/Sky Skiff</v>
      </c>
      <c r="H186" s="3" t="s">
        <v>898</v>
      </c>
      <c r="I186" s="3" t="str">
        <f t="shared" si="20"/>
        <v>航空艇/Sky Skiff</v>
      </c>
      <c r="J186" s="3" t="s">
        <v>899</v>
      </c>
      <c r="K186" s="3" t="s">
        <v>83</v>
      </c>
      <c r="L186" s="3">
        <v>8</v>
      </c>
      <c r="N186" s="3" t="s">
        <v>83</v>
      </c>
      <c r="O186" s="3" t="s">
        <v>31</v>
      </c>
      <c r="Q186" s="3" t="s">
        <v>83</v>
      </c>
      <c r="R186" s="3" t="s">
        <v>34</v>
      </c>
      <c r="T186" s="3" t="s">
        <v>83</v>
      </c>
      <c r="U186" s="3" t="str">
        <f t="shared" si="18"/>
        <v>|[[《航空艇/Sky Skiff》&gt;航空艇/Sky Skiff]]|8|コモン|クリーチャー|</v>
      </c>
    </row>
    <row r="187" spans="1:21">
      <c r="A187" s="3" t="s">
        <v>827</v>
      </c>
      <c r="B187" s="75" t="s">
        <v>896</v>
      </c>
      <c r="C187" s="3" t="s">
        <v>508</v>
      </c>
      <c r="D187" s="3">
        <v>1</v>
      </c>
      <c r="E187" s="3" t="s">
        <v>83</v>
      </c>
      <c r="F187" s="3" t="s">
        <v>897</v>
      </c>
      <c r="G187" s="3" t="str">
        <f t="shared" si="19"/>
        <v>速接会のオオトカゲ/Weldfast Monitor</v>
      </c>
      <c r="H187" s="3" t="s">
        <v>898</v>
      </c>
      <c r="I187" s="3" t="str">
        <f t="shared" si="20"/>
        <v>速接会のオオトカゲ/Weldfast Monitor</v>
      </c>
      <c r="J187" s="3" t="s">
        <v>899</v>
      </c>
      <c r="K187" s="3" t="s">
        <v>83</v>
      </c>
      <c r="L187" s="3">
        <v>5</v>
      </c>
      <c r="N187" s="3" t="s">
        <v>83</v>
      </c>
      <c r="O187" s="3" t="s">
        <v>31</v>
      </c>
      <c r="Q187" s="3" t="s">
        <v>83</v>
      </c>
      <c r="R187" s="3" t="s">
        <v>34</v>
      </c>
      <c r="T187" s="3" t="s">
        <v>83</v>
      </c>
      <c r="U187" s="3" t="str">
        <f t="shared" si="18"/>
        <v>|[[《速接会のオオトカゲ/Weldfast Monitor》&gt;速接会のオオトカゲ/Weldfast Monitor]]|5|コモン|クリーチャー|</v>
      </c>
    </row>
    <row r="188" spans="1:21">
      <c r="A188" s="3" t="s">
        <v>830</v>
      </c>
      <c r="B188" s="75" t="s">
        <v>896</v>
      </c>
      <c r="C188" s="3" t="s">
        <v>424</v>
      </c>
      <c r="D188" s="3">
        <v>1</v>
      </c>
      <c r="E188" s="3" t="s">
        <v>83</v>
      </c>
      <c r="F188" s="3" t="s">
        <v>897</v>
      </c>
      <c r="G188" s="3" t="str">
        <f t="shared" si="19"/>
        <v>予言のプリズム/Prophetic Prism</v>
      </c>
      <c r="H188" s="3" t="s">
        <v>898</v>
      </c>
      <c r="I188" s="3" t="str">
        <f t="shared" si="20"/>
        <v>予言のプリズム/Prophetic Prism</v>
      </c>
      <c r="J188" s="3" t="s">
        <v>899</v>
      </c>
      <c r="K188" s="3" t="s">
        <v>83</v>
      </c>
      <c r="L188" s="3">
        <v>7</v>
      </c>
      <c r="N188" s="3" t="s">
        <v>83</v>
      </c>
      <c r="O188" s="3" t="s">
        <v>31</v>
      </c>
      <c r="Q188" s="3" t="s">
        <v>83</v>
      </c>
      <c r="R188" s="3" t="s">
        <v>111</v>
      </c>
      <c r="T188" s="3" t="s">
        <v>83</v>
      </c>
      <c r="U188" s="3" t="str">
        <f t="shared" si="18"/>
        <v>|[[《予言のプリズム/Prophetic Prism》&gt;予言のプリズム/Prophetic Prism]]|7|コモン|呪文|</v>
      </c>
    </row>
    <row r="189" spans="1:21">
      <c r="A189" s="3" t="s">
        <v>832</v>
      </c>
      <c r="B189" s="75" t="s">
        <v>896</v>
      </c>
      <c r="C189" s="3" t="s">
        <v>225</v>
      </c>
      <c r="D189" s="3">
        <v>2</v>
      </c>
      <c r="E189" s="3" t="s">
        <v>83</v>
      </c>
      <c r="F189" s="3" t="s">
        <v>897</v>
      </c>
      <c r="G189" s="3" t="str">
        <f t="shared" si="19"/>
        <v>バリスタ突撃車/Ballista Charger</v>
      </c>
      <c r="H189" s="3" t="s">
        <v>898</v>
      </c>
      <c r="I189" s="3" t="str">
        <f t="shared" si="20"/>
        <v>バリスタ突撃車/Ballista Charger</v>
      </c>
      <c r="J189" s="3" t="s">
        <v>899</v>
      </c>
      <c r="K189" s="3" t="s">
        <v>83</v>
      </c>
      <c r="L189" s="3">
        <v>13</v>
      </c>
      <c r="N189" s="3" t="s">
        <v>83</v>
      </c>
      <c r="O189" s="3" t="s">
        <v>55</v>
      </c>
      <c r="Q189" s="3" t="s">
        <v>83</v>
      </c>
      <c r="R189" s="3" t="s">
        <v>34</v>
      </c>
      <c r="T189" s="3" t="s">
        <v>83</v>
      </c>
      <c r="U189" s="3" t="str">
        <f t="shared" si="18"/>
        <v>|[[《バリスタ突撃車/Ballista Charger》&gt;バリスタ突撃車/Ballista Charger]]|13|アンコモン|クリーチャー|</v>
      </c>
    </row>
    <row r="190" spans="1:21">
      <c r="A190" s="3" t="s">
        <v>835</v>
      </c>
      <c r="B190" s="75" t="s">
        <v>896</v>
      </c>
      <c r="C190" s="3" t="s">
        <v>238</v>
      </c>
      <c r="D190" s="3">
        <v>2</v>
      </c>
      <c r="E190" s="3" t="s">
        <v>83</v>
      </c>
      <c r="F190" s="3" t="s">
        <v>897</v>
      </c>
      <c r="G190" s="3" t="str">
        <f t="shared" si="19"/>
        <v>ボーマットのバザール船/Bomat Bazaar Barge</v>
      </c>
      <c r="H190" s="3" t="s">
        <v>898</v>
      </c>
      <c r="I190" s="3" t="str">
        <f t="shared" si="20"/>
        <v>ボーマットのバザール船/Bomat Bazaar Barge</v>
      </c>
      <c r="J190" s="3" t="s">
        <v>899</v>
      </c>
      <c r="K190" s="3" t="s">
        <v>83</v>
      </c>
      <c r="L190" s="3">
        <v>11</v>
      </c>
      <c r="N190" s="3" t="s">
        <v>83</v>
      </c>
      <c r="O190" s="3" t="s">
        <v>55</v>
      </c>
      <c r="Q190" s="3" t="s">
        <v>83</v>
      </c>
      <c r="R190" s="3" t="s">
        <v>34</v>
      </c>
      <c r="T190" s="3" t="s">
        <v>83</v>
      </c>
      <c r="U190" s="3" t="str">
        <f t="shared" si="18"/>
        <v>|[[《ボーマットのバザール船/Bomat Bazaar Barge》&gt;ボーマットのバザール船/Bomat Bazaar Barge]]|11|アンコモン|クリーチャー|</v>
      </c>
    </row>
    <row r="191" spans="1:21">
      <c r="A191" s="3" t="s">
        <v>836</v>
      </c>
      <c r="B191" s="75" t="s">
        <v>896</v>
      </c>
      <c r="C191" s="3" t="s">
        <v>273</v>
      </c>
      <c r="D191" s="3">
        <v>2</v>
      </c>
      <c r="E191" s="3" t="s">
        <v>83</v>
      </c>
      <c r="F191" s="3" t="s">
        <v>897</v>
      </c>
      <c r="G191" s="3" t="str">
        <f t="shared" si="19"/>
        <v>破砕踏歩機/Demolition Stomper</v>
      </c>
      <c r="H191" s="3" t="s">
        <v>898</v>
      </c>
      <c r="I191" s="3" t="str">
        <f t="shared" si="20"/>
        <v>破砕踏歩機/Demolition Stomper</v>
      </c>
      <c r="J191" s="3" t="s">
        <v>899</v>
      </c>
      <c r="K191" s="3" t="s">
        <v>83</v>
      </c>
      <c r="L191" s="3">
        <v>9</v>
      </c>
      <c r="N191" s="3" t="s">
        <v>83</v>
      </c>
      <c r="O191" s="3" t="s">
        <v>55</v>
      </c>
      <c r="Q191" s="3" t="s">
        <v>83</v>
      </c>
      <c r="R191" s="3" t="s">
        <v>34</v>
      </c>
      <c r="T191" s="3" t="s">
        <v>83</v>
      </c>
      <c r="U191" s="3" t="str">
        <f t="shared" si="18"/>
        <v>|[[《破砕踏歩機/Demolition Stomper》&gt;破砕踏歩機/Demolition Stomper]]|9|アンコモン|クリーチャー|</v>
      </c>
    </row>
    <row r="192" spans="1:21">
      <c r="A192" s="3" t="s">
        <v>838</v>
      </c>
      <c r="B192" s="75" t="s">
        <v>896</v>
      </c>
      <c r="C192" s="3" t="s">
        <v>312</v>
      </c>
      <c r="D192" s="3">
        <v>2</v>
      </c>
      <c r="E192" s="3" t="s">
        <v>83</v>
      </c>
      <c r="F192" s="3" t="s">
        <v>897</v>
      </c>
      <c r="G192" s="3" t="str">
        <f t="shared" si="19"/>
        <v>金線の使い魔/Filigree Familiar</v>
      </c>
      <c r="H192" s="3" t="s">
        <v>898</v>
      </c>
      <c r="I192" s="3" t="str">
        <f t="shared" si="20"/>
        <v>金線の使い魔/Filigree Familiar</v>
      </c>
      <c r="J192" s="3" t="s">
        <v>899</v>
      </c>
      <c r="K192" s="3" t="s">
        <v>83</v>
      </c>
      <c r="L192" s="3">
        <v>16</v>
      </c>
      <c r="N192" s="3" t="s">
        <v>83</v>
      </c>
      <c r="O192" s="3" t="s">
        <v>55</v>
      </c>
      <c r="Q192" s="3" t="s">
        <v>83</v>
      </c>
      <c r="R192" s="3" t="s">
        <v>34</v>
      </c>
      <c r="T192" s="3" t="s">
        <v>83</v>
      </c>
      <c r="U192" s="3" t="str">
        <f t="shared" si="18"/>
        <v>|[[《金線の使い魔/Filigree Familiar》&gt;金線の使い魔/Filigree Familiar]]|16|アンコモン|クリーチャー|</v>
      </c>
    </row>
    <row r="193" spans="1:21">
      <c r="A193" s="3" t="s">
        <v>842</v>
      </c>
      <c r="B193" s="75" t="s">
        <v>896</v>
      </c>
      <c r="C193" s="3" t="s">
        <v>352</v>
      </c>
      <c r="D193" s="3">
        <v>2</v>
      </c>
      <c r="E193" s="3" t="s">
        <v>83</v>
      </c>
      <c r="F193" s="3" t="s">
        <v>897</v>
      </c>
      <c r="G193" s="3" t="str">
        <f t="shared" si="19"/>
        <v>鉄華会の馬/Iron League Steed</v>
      </c>
      <c r="H193" s="3" t="s">
        <v>898</v>
      </c>
      <c r="I193" s="3" t="str">
        <f t="shared" si="20"/>
        <v>鉄華会の馬/Iron League Steed</v>
      </c>
      <c r="J193" s="3" t="s">
        <v>899</v>
      </c>
      <c r="K193" s="3" t="s">
        <v>83</v>
      </c>
      <c r="L193" s="3">
        <v>12</v>
      </c>
      <c r="N193" s="3" t="s">
        <v>83</v>
      </c>
      <c r="O193" s="3" t="s">
        <v>55</v>
      </c>
      <c r="Q193" s="3" t="s">
        <v>83</v>
      </c>
      <c r="R193" s="3" t="s">
        <v>34</v>
      </c>
      <c r="T193" s="3" t="s">
        <v>83</v>
      </c>
      <c r="U193" s="3" t="str">
        <f t="shared" si="18"/>
        <v>|[[《鉄華会の馬/Iron League Steed》&gt;鉄華会の馬/Iron League Steed]]|12|アンコモン|クリーチャー|</v>
      </c>
    </row>
    <row r="194" spans="1:21">
      <c r="A194" s="3" t="s">
        <v>843</v>
      </c>
      <c r="B194" s="75" t="s">
        <v>896</v>
      </c>
      <c r="C194" s="3" t="s">
        <v>409</v>
      </c>
      <c r="D194" s="3">
        <v>2</v>
      </c>
      <c r="E194" s="3" t="s">
        <v>83</v>
      </c>
      <c r="F194" s="3" t="s">
        <v>897</v>
      </c>
      <c r="G194" s="3" t="str">
        <f t="shared" si="19"/>
        <v>楕円競走車/Ovalchase Dragster</v>
      </c>
      <c r="H194" s="3" t="s">
        <v>898</v>
      </c>
      <c r="I194" s="3" t="str">
        <f t="shared" si="20"/>
        <v>楕円競走車/Ovalchase Dragster</v>
      </c>
      <c r="J194" s="3" t="s">
        <v>899</v>
      </c>
      <c r="K194" s="3" t="s">
        <v>83</v>
      </c>
      <c r="L194" s="3">
        <v>12</v>
      </c>
      <c r="N194" s="3" t="s">
        <v>83</v>
      </c>
      <c r="O194" s="3" t="s">
        <v>55</v>
      </c>
      <c r="Q194" s="3" t="s">
        <v>83</v>
      </c>
      <c r="R194" s="3" t="s">
        <v>34</v>
      </c>
      <c r="T194" s="3" t="s">
        <v>83</v>
      </c>
      <c r="U194" s="3" t="str">
        <f t="shared" si="18"/>
        <v>|[[《楕円競走車/Ovalchase Dragster》&gt;楕円競走車/Ovalchase Dragster]]|12|アンコモン|クリーチャー|</v>
      </c>
    </row>
    <row r="195" spans="1:21">
      <c r="A195" s="3" t="s">
        <v>844</v>
      </c>
      <c r="B195" s="75" t="s">
        <v>896</v>
      </c>
      <c r="C195" s="3" t="s">
        <v>467</v>
      </c>
      <c r="D195" s="3">
        <v>2</v>
      </c>
      <c r="E195" s="3" t="s">
        <v>83</v>
      </c>
      <c r="F195" s="3" t="s">
        <v>897</v>
      </c>
      <c r="G195" s="3" t="str">
        <f t="shared" si="19"/>
        <v>捕獲飛行機械/Snare Thopter</v>
      </c>
      <c r="H195" s="3" t="s">
        <v>898</v>
      </c>
      <c r="I195" s="3" t="str">
        <f t="shared" si="20"/>
        <v>捕獲飛行機械/Snare Thopter</v>
      </c>
      <c r="J195" s="3" t="s">
        <v>899</v>
      </c>
      <c r="K195" s="3" t="s">
        <v>83</v>
      </c>
      <c r="L195" s="3">
        <v>12</v>
      </c>
      <c r="N195" s="3" t="s">
        <v>83</v>
      </c>
      <c r="O195" s="3" t="s">
        <v>55</v>
      </c>
      <c r="Q195" s="3" t="s">
        <v>83</v>
      </c>
      <c r="R195" s="3" t="s">
        <v>34</v>
      </c>
      <c r="T195" s="3" t="s">
        <v>83</v>
      </c>
      <c r="U195" s="3" t="str">
        <f t="shared" si="18"/>
        <v>|[[《捕獲飛行機械/Snare Thopter》&gt;捕獲飛行機械/Snare Thopter]]|12|アンコモン|クリーチャー|</v>
      </c>
    </row>
    <row r="196" spans="1:21">
      <c r="A196" s="3" t="s">
        <v>847</v>
      </c>
      <c r="B196" s="75" t="s">
        <v>896</v>
      </c>
      <c r="C196" s="3" t="s">
        <v>63</v>
      </c>
      <c r="D196" s="3">
        <v>2</v>
      </c>
      <c r="E196" s="3" t="s">
        <v>83</v>
      </c>
      <c r="F196" s="3" t="s">
        <v>897</v>
      </c>
      <c r="G196" s="3" t="str">
        <f t="shared" si="19"/>
        <v>霊気拠点/Aether Hub</v>
      </c>
      <c r="H196" s="3" t="s">
        <v>898</v>
      </c>
      <c r="I196" s="3" t="str">
        <f t="shared" si="20"/>
        <v>霊気拠点/Aether Hub</v>
      </c>
      <c r="J196" s="3" t="s">
        <v>899</v>
      </c>
      <c r="K196" s="3" t="s">
        <v>83</v>
      </c>
      <c r="L196" s="3">
        <v>6</v>
      </c>
      <c r="N196" s="3" t="s">
        <v>83</v>
      </c>
      <c r="O196" s="3" t="s">
        <v>55</v>
      </c>
      <c r="Q196" s="3" t="s">
        <v>83</v>
      </c>
      <c r="R196" s="3" t="s">
        <v>182</v>
      </c>
      <c r="T196" s="3" t="s">
        <v>83</v>
      </c>
      <c r="U196" s="3" t="str">
        <f t="shared" si="18"/>
        <v>|[[《霊気拠点/Aether Hub》&gt;霊気拠点/Aether Hub]]|6|アンコモン|サポート|</v>
      </c>
    </row>
    <row r="197" spans="1:21">
      <c r="A197" s="3" t="s">
        <v>850</v>
      </c>
      <c r="B197" s="75" t="s">
        <v>896</v>
      </c>
      <c r="C197" s="3" t="s">
        <v>271</v>
      </c>
      <c r="D197" s="3">
        <v>2</v>
      </c>
      <c r="E197" s="3" t="s">
        <v>83</v>
      </c>
      <c r="F197" s="3" t="s">
        <v>897</v>
      </c>
      <c r="G197" s="3" t="str">
        <f t="shared" si="19"/>
        <v>抽出機構/Decoction Module</v>
      </c>
      <c r="H197" s="3" t="s">
        <v>898</v>
      </c>
      <c r="I197" s="3" t="str">
        <f t="shared" si="20"/>
        <v>抽出機構/Decoction Module</v>
      </c>
      <c r="J197" s="3" t="s">
        <v>899</v>
      </c>
      <c r="K197" s="3" t="s">
        <v>83</v>
      </c>
      <c r="L197" s="3">
        <v>2</v>
      </c>
      <c r="N197" s="3" t="s">
        <v>83</v>
      </c>
      <c r="O197" s="3" t="s">
        <v>55</v>
      </c>
      <c r="Q197" s="3" t="s">
        <v>83</v>
      </c>
      <c r="R197" s="3" t="s">
        <v>182</v>
      </c>
      <c r="T197" s="3" t="s">
        <v>83</v>
      </c>
      <c r="U197" s="3" t="str">
        <f t="shared" si="18"/>
        <v>|[[《抽出機構/Decoction Module》&gt;抽出機構/Decoction Module]]|2|アンコモン|サポート|</v>
      </c>
    </row>
    <row r="198" spans="1:21">
      <c r="A198" s="3" t="s">
        <v>851</v>
      </c>
      <c r="B198" s="75" t="s">
        <v>896</v>
      </c>
      <c r="C198" s="3" t="s">
        <v>306</v>
      </c>
      <c r="D198" s="3">
        <v>2</v>
      </c>
      <c r="E198" s="3" t="s">
        <v>83</v>
      </c>
      <c r="F198" s="3" t="s">
        <v>897</v>
      </c>
      <c r="G198" s="3" t="str">
        <f t="shared" si="19"/>
        <v>製造機構/Fabrication Module</v>
      </c>
      <c r="H198" s="3" t="s">
        <v>898</v>
      </c>
      <c r="I198" s="3" t="str">
        <f t="shared" si="20"/>
        <v>製造機構/Fabrication Module</v>
      </c>
      <c r="J198" s="3" t="s">
        <v>899</v>
      </c>
      <c r="K198" s="3" t="s">
        <v>83</v>
      </c>
      <c r="L198" s="3">
        <v>9</v>
      </c>
      <c r="N198" s="3" t="s">
        <v>83</v>
      </c>
      <c r="O198" s="3" t="s">
        <v>55</v>
      </c>
      <c r="Q198" s="3" t="s">
        <v>83</v>
      </c>
      <c r="R198" s="3" t="s">
        <v>182</v>
      </c>
      <c r="T198" s="3" t="s">
        <v>83</v>
      </c>
      <c r="U198" s="3" t="str">
        <f t="shared" si="18"/>
        <v>|[[《製造機構/Fabrication Module》&gt;製造機構/Fabrication Module]]|9|アンコモン|サポート|</v>
      </c>
    </row>
    <row r="199" spans="1:21">
      <c r="A199" s="3" t="s">
        <v>854</v>
      </c>
      <c r="B199" s="75" t="s">
        <v>896</v>
      </c>
      <c r="C199" s="3" t="s">
        <v>240</v>
      </c>
      <c r="D199" s="3">
        <v>3</v>
      </c>
      <c r="E199" s="3" t="s">
        <v>83</v>
      </c>
      <c r="F199" s="3" t="s">
        <v>897</v>
      </c>
      <c r="G199" s="3" t="str">
        <f t="shared" si="19"/>
        <v>ボーマットの急使/Bomat Courier</v>
      </c>
      <c r="H199" s="3" t="s">
        <v>898</v>
      </c>
      <c r="I199" s="3" t="str">
        <f t="shared" si="20"/>
        <v>ボーマットの急使/Bomat Courier</v>
      </c>
      <c r="J199" s="3" t="s">
        <v>899</v>
      </c>
      <c r="K199" s="3" t="s">
        <v>83</v>
      </c>
      <c r="L199" s="3">
        <v>12</v>
      </c>
      <c r="N199" s="3" t="s">
        <v>83</v>
      </c>
      <c r="O199" s="3" t="s">
        <v>56</v>
      </c>
      <c r="Q199" s="3" t="s">
        <v>83</v>
      </c>
      <c r="R199" s="3" t="s">
        <v>34</v>
      </c>
      <c r="T199" s="3" t="s">
        <v>83</v>
      </c>
      <c r="U199" s="3" t="str">
        <f t="shared" si="18"/>
        <v>|[[《ボーマットの急使/Bomat Courier》&gt;ボーマットの急使/Bomat Courier]]|12|レア|クリーチャー|</v>
      </c>
    </row>
    <row r="200" spans="1:21">
      <c r="A200" s="3" t="s">
        <v>857</v>
      </c>
      <c r="B200" s="75" t="s">
        <v>896</v>
      </c>
      <c r="C200" s="3" t="s">
        <v>267</v>
      </c>
      <c r="D200" s="3">
        <v>3</v>
      </c>
      <c r="E200" s="3" t="s">
        <v>83</v>
      </c>
      <c r="F200" s="3" t="s">
        <v>897</v>
      </c>
      <c r="G200" s="3" t="str">
        <f t="shared" si="19"/>
        <v>耕作者の荷馬車/Cultivator's Caravan</v>
      </c>
      <c r="H200" s="3" t="s">
        <v>898</v>
      </c>
      <c r="I200" s="3" t="str">
        <f t="shared" si="20"/>
        <v>耕作者の荷馬車/Cultivator's Caravan</v>
      </c>
      <c r="J200" s="3" t="s">
        <v>899</v>
      </c>
      <c r="K200" s="3" t="s">
        <v>83</v>
      </c>
      <c r="L200" s="3">
        <v>16</v>
      </c>
      <c r="N200" s="3" t="s">
        <v>83</v>
      </c>
      <c r="O200" s="3" t="s">
        <v>56</v>
      </c>
      <c r="Q200" s="3" t="s">
        <v>83</v>
      </c>
      <c r="R200" s="3" t="s">
        <v>34</v>
      </c>
      <c r="T200" s="3" t="s">
        <v>83</v>
      </c>
      <c r="U200" s="3" t="str">
        <f t="shared" si="18"/>
        <v>|[[《耕作者の荷馬車/Cultivator's Caravan》&gt;耕作者の荷馬車/Cultivator's Caravan]]|16|レア|クリーチャー|</v>
      </c>
    </row>
    <row r="201" spans="1:21">
      <c r="A201" s="3" t="s">
        <v>859</v>
      </c>
      <c r="B201" s="75" t="s">
        <v>896</v>
      </c>
      <c r="C201" s="3" t="s">
        <v>292</v>
      </c>
      <c r="D201" s="3">
        <v>3</v>
      </c>
      <c r="E201" s="3" t="s">
        <v>83</v>
      </c>
      <c r="F201" s="3" t="s">
        <v>897</v>
      </c>
      <c r="G201" s="3" t="str">
        <f t="shared" si="19"/>
        <v>静電気式打撃体/Electrostatic Pummeler</v>
      </c>
      <c r="H201" s="3" t="s">
        <v>898</v>
      </c>
      <c r="I201" s="3" t="str">
        <f t="shared" si="20"/>
        <v>静電気式打撃体/Electrostatic Pummeler</v>
      </c>
      <c r="J201" s="3" t="s">
        <v>899</v>
      </c>
      <c r="K201" s="3" t="s">
        <v>83</v>
      </c>
      <c r="L201" s="3">
        <v>7</v>
      </c>
      <c r="N201" s="3" t="s">
        <v>83</v>
      </c>
      <c r="O201" s="3" t="s">
        <v>56</v>
      </c>
      <c r="Q201" s="3" t="s">
        <v>83</v>
      </c>
      <c r="R201" s="3" t="s">
        <v>34</v>
      </c>
      <c r="T201" s="3" t="s">
        <v>83</v>
      </c>
      <c r="U201" s="3" t="str">
        <f t="shared" si="18"/>
        <v>|[[《静電気式打撃体/Electrostatic Pummeler》&gt;静電気式打撃体/Electrostatic Pummeler]]|7|レア|クリーチャー|</v>
      </c>
    </row>
    <row r="202" spans="1:21">
      <c r="A202" s="3" t="s">
        <v>861</v>
      </c>
      <c r="B202" s="75" t="s">
        <v>896</v>
      </c>
      <c r="C202" s="3" t="s">
        <v>314</v>
      </c>
      <c r="D202" s="3">
        <v>3</v>
      </c>
      <c r="E202" s="3" t="s">
        <v>83</v>
      </c>
      <c r="F202" s="3" t="s">
        <v>897</v>
      </c>
      <c r="G202" s="3" t="str">
        <f t="shared" si="19"/>
        <v>高速警備車/Fleetwheel Cruiser</v>
      </c>
      <c r="H202" s="3" t="s">
        <v>898</v>
      </c>
      <c r="I202" s="3" t="str">
        <f t="shared" si="20"/>
        <v>高速警備車/Fleetwheel Cruiser</v>
      </c>
      <c r="J202" s="3" t="s">
        <v>899</v>
      </c>
      <c r="K202" s="3" t="s">
        <v>83</v>
      </c>
      <c r="L202" s="3">
        <v>15</v>
      </c>
      <c r="N202" s="3" t="s">
        <v>83</v>
      </c>
      <c r="O202" s="3" t="s">
        <v>56</v>
      </c>
      <c r="Q202" s="3" t="s">
        <v>83</v>
      </c>
      <c r="R202" s="3" t="s">
        <v>34</v>
      </c>
      <c r="T202" s="3" t="s">
        <v>83</v>
      </c>
      <c r="U202" s="3" t="str">
        <f t="shared" si="18"/>
        <v>|[[《高速警備車/Fleetwheel Cruiser》&gt;高速警備車/Fleetwheel Cruiser]]|15|レア|クリーチャー|</v>
      </c>
    </row>
    <row r="203" spans="1:21">
      <c r="A203" s="3" t="s">
        <v>862</v>
      </c>
      <c r="B203" s="75" t="s">
        <v>896</v>
      </c>
      <c r="C203" s="3" t="s">
        <v>392</v>
      </c>
      <c r="D203" s="3">
        <v>3</v>
      </c>
      <c r="E203" s="3" t="s">
        <v>83</v>
      </c>
      <c r="F203" s="3" t="s">
        <v>897</v>
      </c>
      <c r="G203" s="3" t="str">
        <f t="shared" si="19"/>
        <v>多用途な逸品/Multiform Wonder</v>
      </c>
      <c r="H203" s="3" t="s">
        <v>898</v>
      </c>
      <c r="I203" s="3" t="str">
        <f t="shared" si="20"/>
        <v>多用途な逸品/Multiform Wonder</v>
      </c>
      <c r="J203" s="3" t="s">
        <v>899</v>
      </c>
      <c r="K203" s="3" t="s">
        <v>83</v>
      </c>
      <c r="L203" s="3">
        <v>12</v>
      </c>
      <c r="N203" s="3" t="s">
        <v>83</v>
      </c>
      <c r="O203" s="3" t="s">
        <v>56</v>
      </c>
      <c r="Q203" s="3" t="s">
        <v>83</v>
      </c>
      <c r="R203" s="3" t="s">
        <v>34</v>
      </c>
      <c r="T203" s="3" t="s">
        <v>83</v>
      </c>
      <c r="U203" s="3" t="str">
        <f t="shared" si="18"/>
        <v>|[[《多用途な逸品/Multiform Wonder》&gt;多用途な逸品/Multiform Wonder]]|12|レア|クリーチャー|</v>
      </c>
    </row>
    <row r="204" spans="1:21">
      <c r="A204" s="3" t="s">
        <v>865</v>
      </c>
      <c r="B204" s="75" t="s">
        <v>896</v>
      </c>
      <c r="C204" s="3" t="s">
        <v>453</v>
      </c>
      <c r="D204" s="3">
        <v>3</v>
      </c>
      <c r="E204" s="3" t="s">
        <v>83</v>
      </c>
      <c r="F204" s="3" t="s">
        <v>897</v>
      </c>
      <c r="G204" s="3" t="str">
        <f t="shared" si="19"/>
        <v>屑鉄場のたかり屋/Scrapheap Scrounger</v>
      </c>
      <c r="H204" s="3" t="s">
        <v>898</v>
      </c>
      <c r="I204" s="3" t="str">
        <f t="shared" si="20"/>
        <v>屑鉄場のたかり屋/Scrapheap Scrounger</v>
      </c>
      <c r="J204" s="3" t="s">
        <v>899</v>
      </c>
      <c r="K204" s="3" t="s">
        <v>83</v>
      </c>
      <c r="L204" s="3">
        <v>20</v>
      </c>
      <c r="N204" s="3" t="s">
        <v>83</v>
      </c>
      <c r="O204" s="3" t="s">
        <v>56</v>
      </c>
      <c r="Q204" s="3" t="s">
        <v>83</v>
      </c>
      <c r="R204" s="3" t="s">
        <v>34</v>
      </c>
      <c r="T204" s="3" t="s">
        <v>83</v>
      </c>
      <c r="U204" s="3" t="str">
        <f t="shared" si="18"/>
        <v>|[[《屑鉄場のたかり屋/Scrapheap Scrounger》&gt;屑鉄場のたかり屋/Scrapheap Scrounger]]|20|レア|クリーチャー|</v>
      </c>
    </row>
    <row r="205" spans="1:21">
      <c r="A205" s="3" t="s">
        <v>868</v>
      </c>
      <c r="B205" s="75" t="s">
        <v>896</v>
      </c>
      <c r="C205" s="3" t="s">
        <v>465</v>
      </c>
      <c r="D205" s="3">
        <v>3</v>
      </c>
      <c r="E205" s="3" t="s">
        <v>83</v>
      </c>
      <c r="F205" s="3" t="s">
        <v>897</v>
      </c>
      <c r="G205" s="3" t="str">
        <f t="shared" si="19"/>
        <v>密輸人の回転翼機/Smuggler's Copter</v>
      </c>
      <c r="H205" s="3" t="s">
        <v>898</v>
      </c>
      <c r="I205" s="3" t="str">
        <f t="shared" si="20"/>
        <v>密輸人の回転翼機/Smuggler's Copter</v>
      </c>
      <c r="J205" s="3" t="s">
        <v>899</v>
      </c>
      <c r="K205" s="3" t="s">
        <v>83</v>
      </c>
      <c r="L205" s="3">
        <v>14</v>
      </c>
      <c r="N205" s="3" t="s">
        <v>83</v>
      </c>
      <c r="O205" s="3" t="s">
        <v>56</v>
      </c>
      <c r="Q205" s="3" t="s">
        <v>83</v>
      </c>
      <c r="R205" s="3" t="s">
        <v>34</v>
      </c>
      <c r="T205" s="3" t="s">
        <v>83</v>
      </c>
      <c r="U205" s="3" t="str">
        <f t="shared" si="18"/>
        <v>|[[《密輸人の回転翼機/Smuggler's Copter》&gt;密輸人の回転翼機/Smuggler's Copter]]|14|レア|クリーチャー|</v>
      </c>
    </row>
    <row r="206" spans="1:21">
      <c r="A206" s="3" t="s">
        <v>871</v>
      </c>
      <c r="B206" s="75" t="s">
        <v>896</v>
      </c>
      <c r="C206" s="3" t="s">
        <v>113</v>
      </c>
      <c r="D206" s="3">
        <v>3</v>
      </c>
      <c r="E206" s="3" t="s">
        <v>83</v>
      </c>
      <c r="F206" s="3" t="s">
        <v>897</v>
      </c>
      <c r="G206" s="3" t="str">
        <f t="shared" si="19"/>
        <v>霊気貯蔵器/Aetherflux Reservoir</v>
      </c>
      <c r="H206" s="3" t="s">
        <v>898</v>
      </c>
      <c r="I206" s="3" t="str">
        <f t="shared" si="20"/>
        <v>霊気貯蔵器/Aetherflux Reservoir</v>
      </c>
      <c r="J206" s="3" t="s">
        <v>899</v>
      </c>
      <c r="K206" s="3" t="s">
        <v>83</v>
      </c>
      <c r="L206" s="3">
        <v>8</v>
      </c>
      <c r="N206" s="3" t="s">
        <v>83</v>
      </c>
      <c r="O206" s="3" t="s">
        <v>56</v>
      </c>
      <c r="Q206" s="3" t="s">
        <v>83</v>
      </c>
      <c r="R206" s="3" t="s">
        <v>182</v>
      </c>
      <c r="T206" s="3" t="s">
        <v>83</v>
      </c>
      <c r="U206" s="3" t="str">
        <f t="shared" si="18"/>
        <v>|[[《霊気貯蔵器/Aetherflux Reservoir》&gt;霊気貯蔵器/Aetherflux Reservoir]]|8|レア|サポート|</v>
      </c>
    </row>
    <row r="207" spans="1:21">
      <c r="A207" s="3" t="s">
        <v>873</v>
      </c>
      <c r="B207" s="75" t="s">
        <v>896</v>
      </c>
      <c r="C207" s="3" t="s">
        <v>269</v>
      </c>
      <c r="D207" s="3">
        <v>3</v>
      </c>
      <c r="E207" s="3" t="s">
        <v>83</v>
      </c>
      <c r="F207" s="3" t="s">
        <v>897</v>
      </c>
      <c r="G207" s="3" t="str">
        <f t="shared" si="19"/>
        <v>行き詰まりの罠/Deadlock Trap</v>
      </c>
      <c r="H207" s="3" t="s">
        <v>898</v>
      </c>
      <c r="I207" s="3" t="str">
        <f t="shared" si="20"/>
        <v>行き詰まりの罠/Deadlock Trap</v>
      </c>
      <c r="J207" s="3" t="s">
        <v>899</v>
      </c>
      <c r="K207" s="3" t="s">
        <v>83</v>
      </c>
      <c r="L207" s="3">
        <v>3</v>
      </c>
      <c r="N207" s="3" t="s">
        <v>83</v>
      </c>
      <c r="O207" s="3" t="s">
        <v>56</v>
      </c>
      <c r="Q207" s="3" t="s">
        <v>83</v>
      </c>
      <c r="R207" s="3" t="s">
        <v>182</v>
      </c>
      <c r="T207" s="3" t="s">
        <v>83</v>
      </c>
      <c r="U207" s="3" t="str">
        <f t="shared" si="18"/>
        <v>|[[《行き詰まりの罠/Deadlock Trap》&gt;行き詰まりの罠/Deadlock Trap]]|3|レア|サポート|</v>
      </c>
    </row>
    <row r="208" spans="1:21">
      <c r="A208" s="3" t="s">
        <v>876</v>
      </c>
      <c r="B208" s="75" t="s">
        <v>896</v>
      </c>
      <c r="C208" s="3" t="s">
        <v>414</v>
      </c>
      <c r="D208" s="3">
        <v>3</v>
      </c>
      <c r="E208" s="3" t="s">
        <v>83</v>
      </c>
      <c r="F208" s="3" t="s">
        <v>897</v>
      </c>
      <c r="G208" s="3" t="str">
        <f t="shared" si="19"/>
        <v>パンハモニコン/Panharmonicon</v>
      </c>
      <c r="H208" s="3" t="s">
        <v>898</v>
      </c>
      <c r="I208" s="3" t="str">
        <f t="shared" si="20"/>
        <v>パンハモニコン/Panharmonicon</v>
      </c>
      <c r="J208" s="3" t="s">
        <v>899</v>
      </c>
      <c r="K208" s="3" t="s">
        <v>83</v>
      </c>
      <c r="L208" s="3">
        <v>13</v>
      </c>
      <c r="N208" s="3" t="s">
        <v>83</v>
      </c>
      <c r="O208" s="3" t="s">
        <v>56</v>
      </c>
      <c r="Q208" s="3" t="s">
        <v>83</v>
      </c>
      <c r="R208" s="3" t="s">
        <v>182</v>
      </c>
      <c r="T208" s="3" t="s">
        <v>83</v>
      </c>
      <c r="U208" s="3" t="str">
        <f t="shared" si="18"/>
        <v>|[[《パンハモニコン/Panharmonicon》&gt;パンハモニコン/Panharmonicon]]|13|レア|サポート|</v>
      </c>
    </row>
    <row r="209" spans="1:21">
      <c r="A209" s="3" t="s">
        <v>878</v>
      </c>
      <c r="B209" s="75" t="s">
        <v>896</v>
      </c>
      <c r="C209" s="3" t="s">
        <v>384</v>
      </c>
      <c r="D209" s="3">
        <v>4</v>
      </c>
      <c r="E209" s="3" t="s">
        <v>83</v>
      </c>
      <c r="F209" s="3" t="s">
        <v>897</v>
      </c>
      <c r="G209" s="3" t="str">
        <f t="shared" si="19"/>
        <v>金属製の巨像/Metalwork Colossus</v>
      </c>
      <c r="H209" s="3" t="s">
        <v>898</v>
      </c>
      <c r="I209" s="3" t="str">
        <f t="shared" si="20"/>
        <v>金属製の巨像/Metalwork Colossus</v>
      </c>
      <c r="J209" s="3" t="s">
        <v>899</v>
      </c>
      <c r="K209" s="3" t="s">
        <v>83</v>
      </c>
      <c r="L209" s="3">
        <v>14</v>
      </c>
      <c r="N209" s="3" t="s">
        <v>83</v>
      </c>
      <c r="O209" s="3" t="s">
        <v>57</v>
      </c>
      <c r="Q209" s="3" t="s">
        <v>83</v>
      </c>
      <c r="R209" s="3" t="s">
        <v>34</v>
      </c>
      <c r="T209" s="3" t="s">
        <v>83</v>
      </c>
      <c r="U209" s="3" t="str">
        <f t="shared" si="18"/>
        <v>|[[《金属製の巨像/Metalwork Colossus》&gt;金属製の巨像/Metalwork Colossus]]|14|神話レア|クリーチャー|</v>
      </c>
    </row>
    <row r="210" spans="1:21">
      <c r="A210" s="3" t="s">
        <v>881</v>
      </c>
      <c r="B210" s="75" t="s">
        <v>896</v>
      </c>
      <c r="C210" s="3" t="s">
        <v>462</v>
      </c>
      <c r="D210" s="3">
        <v>4</v>
      </c>
      <c r="E210" s="3" t="s">
        <v>83</v>
      </c>
      <c r="F210" s="3" t="s">
        <v>897</v>
      </c>
      <c r="G210" s="3" t="str">
        <f t="shared" si="19"/>
        <v>領事の旗艦、スカイソブリン/Skysovereign, Consul Flagship</v>
      </c>
      <c r="H210" s="3" t="s">
        <v>898</v>
      </c>
      <c r="I210" s="3" t="str">
        <f t="shared" si="20"/>
        <v>領事の旗艦、スカイソブリン/Skysovereign, Consul Flagship</v>
      </c>
      <c r="J210" s="3" t="s">
        <v>899</v>
      </c>
      <c r="K210" s="3" t="s">
        <v>83</v>
      </c>
      <c r="L210" s="3">
        <v>25</v>
      </c>
      <c r="N210" s="3" t="s">
        <v>83</v>
      </c>
      <c r="O210" s="3" t="s">
        <v>57</v>
      </c>
      <c r="Q210" s="3" t="s">
        <v>83</v>
      </c>
      <c r="R210" s="3" t="s">
        <v>34</v>
      </c>
      <c r="T210" s="3" t="s">
        <v>83</v>
      </c>
      <c r="U210" s="3" t="str">
        <f t="shared" si="18"/>
        <v>|[[《領事の旗艦、スカイソブリン/Skysovereign, Consul Flagship》&gt;領事の旗艦、スカイソブリン/Skysovereign, Consul Flagship]]|25|神話レア|クリーチャー|</v>
      </c>
    </row>
    <row r="211" spans="1:21">
      <c r="A211" s="3" t="s">
        <v>883</v>
      </c>
      <c r="B211" s="75" t="s">
        <v>896</v>
      </c>
      <c r="C211" s="3" t="s">
        <v>149</v>
      </c>
      <c r="D211" s="3">
        <v>4</v>
      </c>
      <c r="E211" s="3" t="s">
        <v>83</v>
      </c>
      <c r="F211" s="3" t="s">
        <v>897</v>
      </c>
      <c r="G211" s="3" t="str">
        <f t="shared" si="19"/>
        <v>霊気池の驚異/Aetherworks Marvel</v>
      </c>
      <c r="H211" s="3" t="s">
        <v>898</v>
      </c>
      <c r="I211" s="3" t="str">
        <f t="shared" si="20"/>
        <v>霊気池の驚異/Aetherworks Marvel</v>
      </c>
      <c r="J211" s="3" t="s">
        <v>899</v>
      </c>
      <c r="K211" s="3" t="s">
        <v>83</v>
      </c>
      <c r="L211" s="3">
        <v>16</v>
      </c>
      <c r="N211" s="3" t="s">
        <v>83</v>
      </c>
      <c r="O211" s="3" t="s">
        <v>57</v>
      </c>
      <c r="Q211" s="3" t="s">
        <v>83</v>
      </c>
      <c r="R211" s="3" t="s">
        <v>182</v>
      </c>
      <c r="T211" s="3" t="s">
        <v>83</v>
      </c>
      <c r="U211" s="3" t="str">
        <f t="shared" si="18"/>
        <v>|[[《霊気池の驚異/Aetherworks Marvel》&gt;霊気池の驚異/Aetherworks Marvel]]|16|神話レア|サポート|</v>
      </c>
    </row>
    <row r="212" spans="1:21">
      <c r="A212" s="3" t="s">
        <v>886</v>
      </c>
      <c r="B212" s="75" t="s">
        <v>896</v>
      </c>
      <c r="C212" s="3" t="s">
        <v>289</v>
      </c>
      <c r="D212" s="3">
        <v>4</v>
      </c>
      <c r="E212" s="3" t="s">
        <v>83</v>
      </c>
      <c r="F212" s="3" t="s">
        <v>897</v>
      </c>
      <c r="G212" s="3" t="str">
        <f t="shared" si="19"/>
        <v>電招の塔/Dynavolt Tower</v>
      </c>
      <c r="H212" s="3" t="s">
        <v>898</v>
      </c>
      <c r="I212" s="3" t="str">
        <f t="shared" si="20"/>
        <v>電招の塔/Dynavolt Tower</v>
      </c>
      <c r="J212" s="3" t="s">
        <v>899</v>
      </c>
      <c r="K212" s="3" t="s">
        <v>83</v>
      </c>
      <c r="L212" s="3">
        <v>8</v>
      </c>
      <c r="N212" s="3" t="s">
        <v>83</v>
      </c>
      <c r="O212" s="3" t="s">
        <v>57</v>
      </c>
      <c r="Q212" s="3" t="s">
        <v>83</v>
      </c>
      <c r="R212" s="3" t="s">
        <v>182</v>
      </c>
      <c r="T212" s="3" t="s">
        <v>83</v>
      </c>
      <c r="U212" s="3" t="str">
        <f t="shared" si="18"/>
        <v>|[[《電招の塔/Dynavolt Tower》&gt;電招の塔/Dynavolt Tower]]|8|神話レア|サポート|</v>
      </c>
    </row>
  </sheetData>
  <autoFilter ref="D1:U212"/>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45"/>
  <sheetViews>
    <sheetView zoomScale="85" zoomScaleNormal="85" workbookViewId="0">
      <pane xSplit="7" ySplit="1" topLeftCell="H204" activePane="bottomRight" state="frozen"/>
      <selection/>
      <selection pane="topRight"/>
      <selection pane="bottomLeft"/>
      <selection pane="bottomRight" activeCell="C230" sqref="C230:V243"/>
    </sheetView>
  </sheetViews>
  <sheetFormatPr defaultColWidth="9" defaultRowHeight="13.5"/>
  <cols>
    <col min="1" max="1" width="3.5" style="52" customWidth="1"/>
    <col min="2" max="2" width="5" style="52" customWidth="1"/>
    <col min="3" max="3" width="3.25" style="52" customWidth="1"/>
    <col min="4" max="4" width="9" style="52" customWidth="1"/>
    <col min="5" max="5" width="2.125" style="52" hidden="1" customWidth="1"/>
    <col min="6" max="6" width="5" style="52" customWidth="1"/>
    <col min="7" max="7" width="18.875" style="52" customWidth="1"/>
    <col min="8" max="8" width="16.75" style="52" customWidth="1"/>
    <col min="9" max="9" width="9" style="52"/>
    <col min="10" max="10" width="9" style="52" hidden="1" customWidth="1"/>
    <col min="11" max="12" width="5" style="52" customWidth="1"/>
    <col min="13" max="13" width="4.75" style="52" customWidth="1"/>
    <col min="14" max="14" width="15" style="52" customWidth="1"/>
    <col min="15" max="15" width="16.175" style="52" customWidth="1"/>
    <col min="16" max="16" width="15.875" style="52" customWidth="1"/>
    <col min="17" max="17" width="6.375" style="53" customWidth="1"/>
    <col min="18" max="19" width="9" style="52" hidden="1" customWidth="1"/>
    <col min="20" max="20" width="4.875" style="52" customWidth="1"/>
    <col min="21" max="22" width="2.75" style="52" customWidth="1"/>
    <col min="23" max="26" width="4.75" style="52" customWidth="1"/>
    <col min="27" max="28" width="9" style="52"/>
  </cols>
  <sheetData>
    <row r="1" spans="1:28">
      <c r="A1" s="54"/>
      <c r="B1" s="55"/>
      <c r="C1" s="56" t="s">
        <v>6</v>
      </c>
      <c r="D1" s="57" t="s">
        <v>7</v>
      </c>
      <c r="E1" s="57"/>
      <c r="F1" s="57" t="s">
        <v>8</v>
      </c>
      <c r="G1" s="58" t="s">
        <v>9</v>
      </c>
      <c r="H1" s="58" t="s">
        <v>10</v>
      </c>
      <c r="I1" s="57" t="s">
        <v>11</v>
      </c>
      <c r="J1" s="57"/>
      <c r="K1" s="57" t="s">
        <v>12</v>
      </c>
      <c r="L1" s="57" t="s">
        <v>13</v>
      </c>
      <c r="M1" s="57" t="s">
        <v>14</v>
      </c>
      <c r="N1" s="57" t="s">
        <v>15</v>
      </c>
      <c r="O1" s="57" t="s">
        <v>16</v>
      </c>
      <c r="P1" s="57" t="s">
        <v>17</v>
      </c>
      <c r="Q1" s="67" t="s">
        <v>18</v>
      </c>
      <c r="R1" s="57"/>
      <c r="S1" s="57"/>
      <c r="T1" s="57" t="s">
        <v>19</v>
      </c>
      <c r="U1" s="57" t="s">
        <v>20</v>
      </c>
      <c r="V1" s="57" t="s">
        <v>21</v>
      </c>
      <c r="W1" s="57" t="s">
        <v>22</v>
      </c>
      <c r="X1" s="57" t="s">
        <v>23</v>
      </c>
      <c r="Y1" s="57" t="s">
        <v>24</v>
      </c>
      <c r="Z1" s="57" t="s">
        <v>25</v>
      </c>
      <c r="AA1" s="57" t="s">
        <v>26</v>
      </c>
      <c r="AB1" s="69" t="s">
        <v>27</v>
      </c>
    </row>
    <row r="2" spans="1:28">
      <c r="A2" s="59">
        <v>1</v>
      </c>
      <c r="B2" s="60" t="s">
        <v>906</v>
      </c>
      <c r="C2" s="61" t="s">
        <v>3</v>
      </c>
      <c r="D2" s="2" t="s">
        <v>31</v>
      </c>
      <c r="E2" s="2"/>
      <c r="F2" s="62">
        <v>1</v>
      </c>
      <c r="G2" s="63" t="s">
        <v>32</v>
      </c>
      <c r="H2" s="63" t="s">
        <v>33</v>
      </c>
      <c r="I2" s="66" t="s">
        <v>34</v>
      </c>
      <c r="J2" s="2"/>
      <c r="K2" s="2" t="s">
        <v>35</v>
      </c>
      <c r="L2" s="2" t="s">
        <v>36</v>
      </c>
      <c r="M2" s="2"/>
      <c r="N2" s="2" t="s">
        <v>37</v>
      </c>
      <c r="O2" s="2"/>
      <c r="P2" s="2"/>
      <c r="Q2" s="68">
        <v>42768</v>
      </c>
      <c r="R2" s="2"/>
      <c r="S2" s="2"/>
      <c r="T2" s="2"/>
      <c r="U2" s="2">
        <f t="shared" ref="U2:U34" si="0">IF(Q2&gt;1,MONTH(Q2),"")</f>
        <v>2</v>
      </c>
      <c r="V2" s="2">
        <f t="shared" ref="V2:V34" si="1">IF(Q2&gt;1,DAY(Q2),"")</f>
        <v>2</v>
      </c>
      <c r="W2" s="2" t="str">
        <f t="shared" ref="W2:W17" si="2">LEFT(N2,2)</f>
        <v>この</v>
      </c>
      <c r="X2" s="2" t="str">
        <f t="shared" ref="X2:X17" si="3">IF(ISERROR(FIND(" ",N2)),"",MID(N2,FIND(" ",N2)+1,2))</f>
        <v/>
      </c>
      <c r="Y2" s="2" t="str">
        <f t="shared" ref="Y2:Y17" si="4">IF(LEN(X2)&gt;1,IF(ISERROR(FIND(" ",N2,FIND(" ",N2)+1)),"",MID(N2,FIND(" ",N2)+4,2)),"")</f>
        <v/>
      </c>
      <c r="Z2" s="2"/>
      <c r="AA2" s="2" t="str">
        <f t="shared" ref="AA2:AA17" si="5">IF(N2="","",N2&amp;IF(O2="","","&amp;br;"&amp;O2)&amp;IF(P2="","","&amp;br;"&amp;P2))</f>
        <v>このクリーチャーが戦場に出たとき、あなたの手札のカードが5枚以下の場合、あなたがコントロールする他のクリーチャーを1体対象とし、それをあなたの手札に戻す。</v>
      </c>
      <c r="AB2" s="70" t="e">
        <f>IF(H2="","",VLOOKUP(H2,AE:AG,3,FALSE))</f>
        <v>#N/A</v>
      </c>
    </row>
    <row r="3" spans="1:28">
      <c r="A3" s="59">
        <v>2</v>
      </c>
      <c r="B3" s="60" t="s">
        <v>906</v>
      </c>
      <c r="C3" s="61" t="s">
        <v>3</v>
      </c>
      <c r="D3" s="2" t="s">
        <v>31</v>
      </c>
      <c r="E3" s="2"/>
      <c r="F3" s="62">
        <v>6</v>
      </c>
      <c r="G3" s="63" t="s">
        <v>47</v>
      </c>
      <c r="H3" s="63" t="s">
        <v>48</v>
      </c>
      <c r="I3" s="66" t="s">
        <v>34</v>
      </c>
      <c r="J3" s="2"/>
      <c r="K3" s="2" t="s">
        <v>49</v>
      </c>
      <c r="L3" s="2"/>
      <c r="M3" s="2"/>
      <c r="N3" s="2" t="s">
        <v>50</v>
      </c>
      <c r="O3" s="2" t="s">
        <v>51</v>
      </c>
      <c r="P3" s="2" t="s">
        <v>52</v>
      </c>
      <c r="Q3" s="68">
        <v>42737</v>
      </c>
      <c r="R3" s="2"/>
      <c r="S3" s="2"/>
      <c r="T3" s="2"/>
      <c r="U3" s="2">
        <f t="shared" si="0"/>
        <v>1</v>
      </c>
      <c r="V3" s="2">
        <f t="shared" si="1"/>
        <v>2</v>
      </c>
      <c r="W3" s="2" t="str">
        <f t="shared" si="2"/>
        <v>飛行</v>
      </c>
      <c r="X3" s="2" t="str">
        <f t="shared" si="3"/>
        <v/>
      </c>
      <c r="Y3" s="2" t="str">
        <f t="shared" si="4"/>
        <v/>
      </c>
      <c r="Z3" s="2"/>
      <c r="AA3" s="2" t="str">
        <f t="shared" si="5"/>
        <v>飛行&amp;br;このクリーチャーが戦場に出たとき、エネルギー化2を行う。&amp;br;超過1：あなたのターン終了時まで、あなたがコントロールする飛行を持たない最初のクリーチャーは飛行を得る。</v>
      </c>
      <c r="AB3" s="70" t="e">
        <f>IF(H3="","",VLOOKUP(H3,AE:AG,3,FALSE))</f>
        <v>#N/A</v>
      </c>
    </row>
    <row r="4" spans="1:28">
      <c r="A4" s="59">
        <v>3</v>
      </c>
      <c r="B4" s="60" t="s">
        <v>906</v>
      </c>
      <c r="C4" s="61" t="s">
        <v>3</v>
      </c>
      <c r="D4" s="2" t="s">
        <v>31</v>
      </c>
      <c r="E4" s="2"/>
      <c r="F4" s="62">
        <v>5</v>
      </c>
      <c r="G4" s="63" t="s">
        <v>60</v>
      </c>
      <c r="H4" s="63" t="s">
        <v>61</v>
      </c>
      <c r="I4" s="66" t="s">
        <v>34</v>
      </c>
      <c r="J4" s="2"/>
      <c r="K4" s="2" t="s">
        <v>35</v>
      </c>
      <c r="L4" s="2" t="s">
        <v>36</v>
      </c>
      <c r="M4" s="2"/>
      <c r="N4" s="2" t="s">
        <v>62</v>
      </c>
      <c r="O4" s="2"/>
      <c r="P4" s="2"/>
      <c r="Q4" s="68">
        <v>42768</v>
      </c>
      <c r="R4" s="2"/>
      <c r="S4" s="2"/>
      <c r="T4" s="2"/>
      <c r="U4" s="2">
        <f t="shared" si="0"/>
        <v>2</v>
      </c>
      <c r="V4" s="2">
        <f t="shared" si="1"/>
        <v>2</v>
      </c>
      <c r="W4" s="2" t="str">
        <f t="shared" si="2"/>
        <v>この</v>
      </c>
      <c r="X4" s="2" t="str">
        <f t="shared" si="3"/>
        <v/>
      </c>
      <c r="Y4" s="2" t="str">
        <f t="shared" si="4"/>
        <v/>
      </c>
      <c r="Z4" s="2"/>
      <c r="AA4" s="2" t="str">
        <f t="shared" si="5"/>
        <v>このクリーチャーが戦場に出たとき、製造1を行う。</v>
      </c>
      <c r="AB4" s="70" t="e">
        <f>IF(H4="","",VLOOKUP(H4,AE:AG,3,FALSE))</f>
        <v>#N/A</v>
      </c>
    </row>
    <row r="5" spans="1:28">
      <c r="A5" s="59">
        <v>4</v>
      </c>
      <c r="B5" s="60" t="s">
        <v>906</v>
      </c>
      <c r="C5" s="61" t="s">
        <v>3</v>
      </c>
      <c r="D5" s="2" t="s">
        <v>31</v>
      </c>
      <c r="E5" s="2"/>
      <c r="F5" s="62">
        <v>7</v>
      </c>
      <c r="G5" s="63" t="s">
        <v>67</v>
      </c>
      <c r="H5" s="63" t="s">
        <v>68</v>
      </c>
      <c r="I5" s="66" t="s">
        <v>34</v>
      </c>
      <c r="J5" s="2"/>
      <c r="K5" s="2" t="s">
        <v>69</v>
      </c>
      <c r="L5" s="2"/>
      <c r="M5" s="2"/>
      <c r="N5" s="2" t="s">
        <v>70</v>
      </c>
      <c r="O5" s="2"/>
      <c r="P5" s="2"/>
      <c r="Q5" s="68">
        <v>42767</v>
      </c>
      <c r="R5" s="2"/>
      <c r="S5" s="2"/>
      <c r="T5" s="2"/>
      <c r="U5" s="2">
        <f t="shared" si="0"/>
        <v>2</v>
      </c>
      <c r="V5" s="2">
        <f t="shared" si="1"/>
        <v>1</v>
      </c>
      <c r="W5" s="2" t="str">
        <f t="shared" si="2"/>
        <v>この</v>
      </c>
      <c r="X5" s="2" t="str">
        <f t="shared" si="3"/>
        <v/>
      </c>
      <c r="Y5" s="2" t="str">
        <f t="shared" si="4"/>
        <v/>
      </c>
      <c r="Z5" s="2"/>
      <c r="AA5" s="2" t="str">
        <f t="shared" si="5"/>
        <v>このクリーチャーが戦場に出たとき、あなたがコントロールするクリーチャー1体を対象とする。それはは+1/+1の修整を受ける。</v>
      </c>
      <c r="AB5" s="70" t="e">
        <f>IF(H5="","",VLOOKUP(H5,AE:AG,3,FALSE))</f>
        <v>#N/A</v>
      </c>
    </row>
    <row r="6" spans="1:28">
      <c r="A6" s="59">
        <v>5</v>
      </c>
      <c r="B6" s="60" t="s">
        <v>906</v>
      </c>
      <c r="C6" s="61" t="s">
        <v>3</v>
      </c>
      <c r="D6" s="2" t="s">
        <v>31</v>
      </c>
      <c r="E6" s="2"/>
      <c r="F6" s="62">
        <v>7</v>
      </c>
      <c r="G6" s="63" t="s">
        <v>76</v>
      </c>
      <c r="H6" s="63" t="s">
        <v>77</v>
      </c>
      <c r="I6" s="66" t="s">
        <v>34</v>
      </c>
      <c r="J6" s="2"/>
      <c r="K6" s="2" t="s">
        <v>35</v>
      </c>
      <c r="L6" s="2" t="s">
        <v>78</v>
      </c>
      <c r="M6" s="2"/>
      <c r="N6" s="2" t="s">
        <v>79</v>
      </c>
      <c r="O6" s="2" t="s">
        <v>80</v>
      </c>
      <c r="P6" s="2"/>
      <c r="Q6" s="68">
        <v>42736</v>
      </c>
      <c r="R6" s="2"/>
      <c r="S6" s="2"/>
      <c r="T6" s="2"/>
      <c r="U6" s="2">
        <f t="shared" si="0"/>
        <v>1</v>
      </c>
      <c r="V6" s="2">
        <f t="shared" si="1"/>
        <v>1</v>
      </c>
      <c r="W6" s="2" t="str">
        <f t="shared" si="2"/>
        <v>ディ</v>
      </c>
      <c r="X6" s="2" t="str">
        <f t="shared" si="3"/>
        <v/>
      </c>
      <c r="Y6" s="2" t="str">
        <f t="shared" si="4"/>
        <v/>
      </c>
      <c r="Z6" s="2"/>
      <c r="AA6" s="2" t="str">
        <f t="shared" si="5"/>
        <v>ディフェンダー&amp;br;あなたがコントロールする他のクリーチャーが死亡したとき、このクリーチャーは+1/+1の修整を受ける。</v>
      </c>
      <c r="AB6" s="70" t="e">
        <f>IF(H6="","",VLOOKUP(H6,AE:AG,3,FALSE))</f>
        <v>#N/A</v>
      </c>
    </row>
    <row r="7" spans="1:28">
      <c r="A7" s="59">
        <v>6</v>
      </c>
      <c r="B7" s="60" t="s">
        <v>906</v>
      </c>
      <c r="C7" s="61" t="s">
        <v>3</v>
      </c>
      <c r="D7" s="2" t="s">
        <v>31</v>
      </c>
      <c r="E7" s="2"/>
      <c r="F7" s="62">
        <v>5</v>
      </c>
      <c r="G7" s="63" t="s">
        <v>88</v>
      </c>
      <c r="H7" s="63" t="s">
        <v>89</v>
      </c>
      <c r="I7" s="66" t="s">
        <v>34</v>
      </c>
      <c r="J7" s="2"/>
      <c r="K7" s="2" t="s">
        <v>69</v>
      </c>
      <c r="L7" s="2" t="s">
        <v>36</v>
      </c>
      <c r="M7" s="2"/>
      <c r="N7" s="2" t="s">
        <v>50</v>
      </c>
      <c r="O7" s="2" t="s">
        <v>62</v>
      </c>
      <c r="P7" s="2"/>
      <c r="Q7" s="68">
        <v>42767</v>
      </c>
      <c r="R7" s="2"/>
      <c r="S7" s="2"/>
      <c r="T7" s="2"/>
      <c r="U7" s="2">
        <f t="shared" si="0"/>
        <v>2</v>
      </c>
      <c r="V7" s="2">
        <f t="shared" si="1"/>
        <v>1</v>
      </c>
      <c r="W7" s="2" t="str">
        <f t="shared" si="2"/>
        <v>飛行</v>
      </c>
      <c r="X7" s="2" t="str">
        <f t="shared" si="3"/>
        <v/>
      </c>
      <c r="Y7" s="2" t="str">
        <f t="shared" si="4"/>
        <v/>
      </c>
      <c r="Z7" s="2"/>
      <c r="AA7" s="2" t="str">
        <f t="shared" si="5"/>
        <v>飛行&amp;br;このクリーチャーが戦場に出たとき、製造1を行う。</v>
      </c>
      <c r="AB7" s="70" t="e">
        <f>IF(H7="","",VLOOKUP(H7,AE:AG,3,FALSE))</f>
        <v>#N/A</v>
      </c>
    </row>
    <row r="8" spans="1:28">
      <c r="A8" s="59">
        <v>7</v>
      </c>
      <c r="B8" s="60" t="s">
        <v>906</v>
      </c>
      <c r="C8" s="61" t="s">
        <v>3</v>
      </c>
      <c r="D8" s="2" t="s">
        <v>31</v>
      </c>
      <c r="E8" s="2"/>
      <c r="F8" s="62">
        <v>7</v>
      </c>
      <c r="G8" s="63" t="s">
        <v>98</v>
      </c>
      <c r="H8" s="63" t="s">
        <v>99</v>
      </c>
      <c r="I8" s="66" t="s">
        <v>34</v>
      </c>
      <c r="J8" s="2"/>
      <c r="K8" s="2" t="s">
        <v>100</v>
      </c>
      <c r="L8" s="2"/>
      <c r="M8" s="2"/>
      <c r="N8" s="2" t="s">
        <v>51</v>
      </c>
      <c r="O8" s="2" t="s">
        <v>101</v>
      </c>
      <c r="P8" s="2"/>
      <c r="Q8" s="68">
        <v>42738</v>
      </c>
      <c r="R8" s="2"/>
      <c r="S8" s="2"/>
      <c r="T8" s="2"/>
      <c r="U8" s="2">
        <f t="shared" si="0"/>
        <v>1</v>
      </c>
      <c r="V8" s="2">
        <f t="shared" si="1"/>
        <v>3</v>
      </c>
      <c r="W8" s="2" t="str">
        <f t="shared" si="2"/>
        <v>この</v>
      </c>
      <c r="X8" s="2" t="str">
        <f t="shared" si="3"/>
        <v/>
      </c>
      <c r="Y8" s="2" t="str">
        <f t="shared" si="4"/>
        <v/>
      </c>
      <c r="Z8" s="2"/>
      <c r="AA8" s="2" t="str">
        <f t="shared" si="5"/>
        <v>このクリーチャーが戦場に出たとき、エネルギー化2を行う。&amp;br;超過2：このクリーチャーは+1/+1の修整を受ける。</v>
      </c>
      <c r="AB8" s="70" t="e">
        <f>IF(H8="","",VLOOKUP(H8,AE:AG,3,FALSE))</f>
        <v>#N/A</v>
      </c>
    </row>
    <row r="9" spans="1:28">
      <c r="A9" s="59">
        <v>8</v>
      </c>
      <c r="B9" s="60" t="s">
        <v>906</v>
      </c>
      <c r="C9" s="61" t="s">
        <v>3</v>
      </c>
      <c r="D9" s="2" t="s">
        <v>31</v>
      </c>
      <c r="E9" s="2"/>
      <c r="F9" s="62">
        <v>2</v>
      </c>
      <c r="G9" s="63" t="s">
        <v>109</v>
      </c>
      <c r="H9" s="63" t="s">
        <v>110</v>
      </c>
      <c r="I9" s="66" t="s">
        <v>111</v>
      </c>
      <c r="J9" s="2"/>
      <c r="K9" s="2"/>
      <c r="L9" s="2"/>
      <c r="M9" s="2"/>
      <c r="N9" s="2" t="s">
        <v>112</v>
      </c>
      <c r="O9" s="2"/>
      <c r="P9" s="2"/>
      <c r="Q9" s="68"/>
      <c r="R9" s="2"/>
      <c r="S9" s="2"/>
      <c r="T9" s="2"/>
      <c r="U9" s="2" t="str">
        <f t="shared" si="0"/>
        <v/>
      </c>
      <c r="V9" s="2" t="str">
        <f t="shared" si="1"/>
        <v/>
      </c>
      <c r="W9" s="2" t="str">
        <f t="shared" si="2"/>
        <v>クリ</v>
      </c>
      <c r="X9" s="2" t="str">
        <f t="shared" si="3"/>
        <v/>
      </c>
      <c r="Y9" s="2" t="str">
        <f t="shared" si="4"/>
        <v/>
      </c>
      <c r="Z9" s="2"/>
      <c r="AA9" s="2" t="str">
        <f t="shared" si="5"/>
        <v>クリーチャー1体を対象とする。それは+2/+2の修整を受けるとともにダメージ軽減を得る。</v>
      </c>
      <c r="AB9" s="70" t="e">
        <f>IF(H9="","",VLOOKUP(H9,AE:AG,3,FALSE))</f>
        <v>#N/A</v>
      </c>
    </row>
    <row r="10" spans="1:28">
      <c r="A10" s="59">
        <v>9</v>
      </c>
      <c r="B10" s="60" t="s">
        <v>906</v>
      </c>
      <c r="C10" s="61" t="s">
        <v>3</v>
      </c>
      <c r="D10" s="2" t="s">
        <v>31</v>
      </c>
      <c r="E10" s="2"/>
      <c r="F10" s="62">
        <v>8</v>
      </c>
      <c r="G10" s="63" t="s">
        <v>120</v>
      </c>
      <c r="H10" s="63" t="s">
        <v>121</v>
      </c>
      <c r="I10" s="66" t="s">
        <v>111</v>
      </c>
      <c r="J10" s="2"/>
      <c r="K10" s="2"/>
      <c r="L10" s="2"/>
      <c r="M10" s="2"/>
      <c r="N10" s="2" t="s">
        <v>122</v>
      </c>
      <c r="O10" s="2"/>
      <c r="P10" s="2"/>
      <c r="Q10" s="68"/>
      <c r="R10" s="2"/>
      <c r="S10" s="2"/>
      <c r="T10" s="2"/>
      <c r="U10" s="2" t="str">
        <f t="shared" si="0"/>
        <v/>
      </c>
      <c r="V10" s="2" t="str">
        <f t="shared" si="1"/>
        <v/>
      </c>
      <c r="W10" s="2" t="str">
        <f t="shared" si="2"/>
        <v>対戦</v>
      </c>
      <c r="X10" s="2" t="str">
        <f t="shared" si="3"/>
        <v/>
      </c>
      <c r="Y10" s="2" t="str">
        <f t="shared" si="4"/>
        <v/>
      </c>
      <c r="Z10" s="2"/>
      <c r="AA10" s="2" t="str">
        <f t="shared" si="5"/>
        <v>対戦相手がコントロールするサポートを1個を破壊する。</v>
      </c>
      <c r="AB10" s="70" t="e">
        <f>IF(H10="","",VLOOKUP(H10,AE:AG,3,FALSE))</f>
        <v>#N/A</v>
      </c>
    </row>
    <row r="11" spans="1:28">
      <c r="A11" s="59">
        <v>10</v>
      </c>
      <c r="B11" s="60" t="s">
        <v>906</v>
      </c>
      <c r="C11" s="61" t="s">
        <v>3</v>
      </c>
      <c r="D11" s="2" t="s">
        <v>31</v>
      </c>
      <c r="E11" s="2"/>
      <c r="F11" s="62">
        <v>7</v>
      </c>
      <c r="G11" s="63" t="s">
        <v>129</v>
      </c>
      <c r="H11" s="63" t="s">
        <v>130</v>
      </c>
      <c r="I11" s="66" t="s">
        <v>111</v>
      </c>
      <c r="J11" s="2"/>
      <c r="K11" s="2"/>
      <c r="L11" s="2"/>
      <c r="M11" s="2"/>
      <c r="N11" s="2" t="s">
        <v>131</v>
      </c>
      <c r="O11" s="2"/>
      <c r="P11" s="2"/>
      <c r="Q11" s="68"/>
      <c r="R11" s="2"/>
      <c r="S11" s="2"/>
      <c r="T11" s="2"/>
      <c r="U11" s="2" t="str">
        <f t="shared" si="0"/>
        <v/>
      </c>
      <c r="V11" s="2" t="str">
        <f t="shared" si="1"/>
        <v/>
      </c>
      <c r="W11" s="2" t="str">
        <f t="shared" si="2"/>
        <v>あな</v>
      </c>
      <c r="X11" s="2" t="str">
        <f t="shared" si="3"/>
        <v/>
      </c>
      <c r="Y11" s="2" t="str">
        <f t="shared" si="4"/>
        <v/>
      </c>
      <c r="Z11" s="2"/>
      <c r="AA11" s="2" t="str">
        <f t="shared" si="5"/>
        <v>あなたがコントロールしていないクリーチャー1体を対象とする。あなたの次のターン開始時まで、それを無効化する。あなたはカードを1枚引く。</v>
      </c>
      <c r="AB11" s="70" t="e">
        <f>IF(H11="","",VLOOKUP(H11,AE:AG,3,FALSE))</f>
        <v>#N/A</v>
      </c>
    </row>
    <row r="12" spans="1:28">
      <c r="A12" s="59">
        <v>11</v>
      </c>
      <c r="B12" s="60" t="s">
        <v>906</v>
      </c>
      <c r="C12" s="61" t="s">
        <v>3</v>
      </c>
      <c r="D12" s="2" t="s">
        <v>55</v>
      </c>
      <c r="E12" s="2"/>
      <c r="F12" s="62">
        <v>12</v>
      </c>
      <c r="G12" s="63" t="s">
        <v>138</v>
      </c>
      <c r="H12" s="63" t="s">
        <v>53</v>
      </c>
      <c r="I12" s="66" t="s">
        <v>34</v>
      </c>
      <c r="J12" s="2"/>
      <c r="K12" s="2" t="s">
        <v>35</v>
      </c>
      <c r="L12" s="2" t="s">
        <v>78</v>
      </c>
      <c r="M12" s="2"/>
      <c r="N12" s="2" t="s">
        <v>139</v>
      </c>
      <c r="O12" s="2"/>
      <c r="P12" s="2"/>
      <c r="Q12" s="68">
        <v>42798</v>
      </c>
      <c r="R12" s="2"/>
      <c r="S12" s="2"/>
      <c r="T12" s="2"/>
      <c r="U12" s="2">
        <f t="shared" si="0"/>
        <v>3</v>
      </c>
      <c r="V12" s="2">
        <f t="shared" si="1"/>
        <v>4</v>
      </c>
      <c r="W12" s="2" t="str">
        <f t="shared" si="2"/>
        <v>飛行</v>
      </c>
      <c r="X12" s="2" t="str">
        <f t="shared" si="3"/>
        <v>警戒</v>
      </c>
      <c r="Y12" s="2" t="str">
        <f t="shared" si="4"/>
        <v>絆魂</v>
      </c>
      <c r="Z12" s="2"/>
      <c r="AA12" s="2" t="str">
        <f t="shared" si="5"/>
        <v>飛行 警戒 絆魂</v>
      </c>
      <c r="AB12" s="70" t="e">
        <f>IF(H12="","",VLOOKUP(H12,AE:AG,3,FALSE))</f>
        <v>#N/A</v>
      </c>
    </row>
    <row r="13" spans="1:28">
      <c r="A13" s="59">
        <v>12</v>
      </c>
      <c r="B13" s="60" t="s">
        <v>906</v>
      </c>
      <c r="C13" s="61" t="s">
        <v>3</v>
      </c>
      <c r="D13" s="2" t="s">
        <v>55</v>
      </c>
      <c r="E13" s="2"/>
      <c r="F13" s="62">
        <v>11</v>
      </c>
      <c r="G13" s="63" t="s">
        <v>146</v>
      </c>
      <c r="H13" s="63" t="s">
        <v>147</v>
      </c>
      <c r="I13" s="66" t="s">
        <v>34</v>
      </c>
      <c r="J13" s="2"/>
      <c r="K13" s="2" t="s">
        <v>35</v>
      </c>
      <c r="L13" s="2" t="s">
        <v>78</v>
      </c>
      <c r="M13" s="2"/>
      <c r="N13" s="2" t="s">
        <v>79</v>
      </c>
      <c r="O13" s="2" t="s">
        <v>51</v>
      </c>
      <c r="P13" s="2" t="s">
        <v>148</v>
      </c>
      <c r="Q13" s="68">
        <v>42798</v>
      </c>
      <c r="R13" s="2"/>
      <c r="S13" s="2"/>
      <c r="T13" s="2"/>
      <c r="U13" s="2">
        <f t="shared" si="0"/>
        <v>3</v>
      </c>
      <c r="V13" s="2">
        <f t="shared" si="1"/>
        <v>4</v>
      </c>
      <c r="W13" s="2" t="str">
        <f t="shared" si="2"/>
        <v>ディ</v>
      </c>
      <c r="X13" s="2" t="str">
        <f t="shared" si="3"/>
        <v/>
      </c>
      <c r="Y13" s="2" t="str">
        <f t="shared" si="4"/>
        <v/>
      </c>
      <c r="Z13" s="2"/>
      <c r="AA13" s="2" t="str">
        <f t="shared" si="5"/>
        <v>ディフェンダー&amp;br;このクリーチャーが戦場に出たとき、エネルギー化2を行う。&amp;br;超過1：あなたのターン終了時まで、あなたがコントロールする最初のクリーチャーはダメージ軽減とバーサーカーを得る。</v>
      </c>
      <c r="AB13" s="70" t="e">
        <f>IF(H13="","",VLOOKUP(H13,AE:AG,3,FALSE))</f>
        <v>#N/A</v>
      </c>
    </row>
    <row r="14" spans="1:28">
      <c r="A14" s="59">
        <v>13</v>
      </c>
      <c r="B14" s="60" t="s">
        <v>906</v>
      </c>
      <c r="C14" s="61" t="s">
        <v>3</v>
      </c>
      <c r="D14" s="2" t="s">
        <v>55</v>
      </c>
      <c r="E14" s="2"/>
      <c r="F14" s="62">
        <v>11</v>
      </c>
      <c r="G14" s="63" t="s">
        <v>155</v>
      </c>
      <c r="H14" s="63" t="s">
        <v>156</v>
      </c>
      <c r="I14" s="66" t="s">
        <v>34</v>
      </c>
      <c r="J14" s="2"/>
      <c r="K14" s="2" t="s">
        <v>35</v>
      </c>
      <c r="L14" s="2" t="s">
        <v>157</v>
      </c>
      <c r="M14" s="2"/>
      <c r="N14" s="2" t="s">
        <v>158</v>
      </c>
      <c r="O14" s="2" t="s">
        <v>159</v>
      </c>
      <c r="P14" s="2"/>
      <c r="Q14" s="68">
        <v>42828</v>
      </c>
      <c r="R14" s="2"/>
      <c r="S14" s="2"/>
      <c r="T14" s="2"/>
      <c r="U14" s="2">
        <f t="shared" si="0"/>
        <v>4</v>
      </c>
      <c r="V14" s="2">
        <f t="shared" si="1"/>
        <v>3</v>
      </c>
      <c r="W14" s="2" t="str">
        <f t="shared" si="2"/>
        <v>先制</v>
      </c>
      <c r="X14" s="2" t="str">
        <f t="shared" si="3"/>
        <v/>
      </c>
      <c r="Y14" s="2" t="str">
        <f t="shared" si="4"/>
        <v/>
      </c>
      <c r="Z14" s="2"/>
      <c r="AA14" s="2" t="str">
        <f t="shared" si="5"/>
        <v>先制攻撃&amp;br;このクリーチャーが戦場に出たとき、あなたの手札の各機体は先制攻撃を得る。</v>
      </c>
      <c r="AB14" s="70" t="e">
        <f>IF(H14="","",VLOOKUP(H14,AE:AG,3,FALSE))</f>
        <v>#N/A</v>
      </c>
    </row>
    <row r="15" spans="1:28">
      <c r="A15" s="59">
        <v>14</v>
      </c>
      <c r="B15" s="60" t="s">
        <v>906</v>
      </c>
      <c r="C15" s="61" t="s">
        <v>3</v>
      </c>
      <c r="D15" s="2" t="s">
        <v>55</v>
      </c>
      <c r="E15" s="2"/>
      <c r="F15" s="62">
        <v>6</v>
      </c>
      <c r="G15" s="63" t="s">
        <v>165</v>
      </c>
      <c r="H15" s="63" t="s">
        <v>166</v>
      </c>
      <c r="I15" s="66" t="s">
        <v>34</v>
      </c>
      <c r="J15" s="2"/>
      <c r="K15" s="2" t="s">
        <v>35</v>
      </c>
      <c r="L15" s="2" t="s">
        <v>36</v>
      </c>
      <c r="M15" s="2"/>
      <c r="N15" s="2" t="s">
        <v>167</v>
      </c>
      <c r="O15" s="2"/>
      <c r="P15" s="2"/>
      <c r="Q15" s="68">
        <v>42828</v>
      </c>
      <c r="R15" s="2"/>
      <c r="S15" s="2"/>
      <c r="T15" s="2"/>
      <c r="U15" s="2">
        <f t="shared" si="0"/>
        <v>4</v>
      </c>
      <c r="V15" s="2">
        <f t="shared" si="1"/>
        <v>3</v>
      </c>
      <c r="W15" s="2" t="str">
        <f t="shared" si="2"/>
        <v>この</v>
      </c>
      <c r="X15" s="2" t="str">
        <f t="shared" si="3"/>
        <v/>
      </c>
      <c r="Y15" s="2" t="str">
        <f t="shared" si="4"/>
        <v/>
      </c>
      <c r="Z15" s="2"/>
      <c r="AA15" s="2" t="str">
        <f t="shared" si="5"/>
        <v>このクリーチャーが戦場に出たとき、製造2を行う。</v>
      </c>
      <c r="AB15" s="70" t="e">
        <f>IF(H15="","",VLOOKUP(H15,AE:AG,3,FALSE))</f>
        <v>#N/A</v>
      </c>
    </row>
    <row r="16" spans="1:28">
      <c r="A16" s="59">
        <v>15</v>
      </c>
      <c r="B16" s="60" t="s">
        <v>906</v>
      </c>
      <c r="C16" s="61" t="s">
        <v>3</v>
      </c>
      <c r="D16" s="2" t="s">
        <v>55</v>
      </c>
      <c r="E16" s="2"/>
      <c r="F16" s="62">
        <v>13</v>
      </c>
      <c r="G16" s="63" t="s">
        <v>174</v>
      </c>
      <c r="H16" s="63" t="s">
        <v>175</v>
      </c>
      <c r="I16" s="66" t="s">
        <v>111</v>
      </c>
      <c r="J16" s="2"/>
      <c r="K16" s="2"/>
      <c r="L16" s="2"/>
      <c r="M16" s="2"/>
      <c r="N16" s="2" t="s">
        <v>176</v>
      </c>
      <c r="O16" s="2"/>
      <c r="P16" s="2"/>
      <c r="Q16" s="68"/>
      <c r="R16" s="2"/>
      <c r="S16" s="2"/>
      <c r="T16" s="2"/>
      <c r="U16" s="2" t="str">
        <f t="shared" si="0"/>
        <v/>
      </c>
      <c r="V16" s="2" t="str">
        <f t="shared" si="1"/>
        <v/>
      </c>
      <c r="W16" s="2" t="str">
        <f t="shared" si="2"/>
        <v>パワ</v>
      </c>
      <c r="X16" s="2" t="str">
        <f t="shared" si="3"/>
        <v/>
      </c>
      <c r="Y16" s="2" t="str">
        <f t="shared" si="4"/>
        <v/>
      </c>
      <c r="Z16" s="2"/>
      <c r="AA16" s="2" t="str">
        <f t="shared" si="5"/>
        <v>パワーが3以上のクリーチャー1体を対象とし、それを破壊する。あなたはカードを1枚引く。</v>
      </c>
      <c r="AB16" s="70" t="e">
        <f>IF(H16="","",VLOOKUP(H16,AE:AG,3,FALSE))</f>
        <v>#N/A</v>
      </c>
    </row>
    <row r="17" spans="1:28">
      <c r="A17" s="59">
        <v>16</v>
      </c>
      <c r="B17" s="60" t="s">
        <v>906</v>
      </c>
      <c r="C17" s="61" t="s">
        <v>3</v>
      </c>
      <c r="D17" s="2" t="s">
        <v>55</v>
      </c>
      <c r="E17" s="2"/>
      <c r="F17" s="62">
        <v>5</v>
      </c>
      <c r="G17" s="63" t="s">
        <v>180</v>
      </c>
      <c r="H17" s="63" t="s">
        <v>181</v>
      </c>
      <c r="I17" s="66" t="s">
        <v>182</v>
      </c>
      <c r="J17" s="2"/>
      <c r="K17" s="2"/>
      <c r="L17" s="2"/>
      <c r="M17" s="2"/>
      <c r="N17" s="2" t="s">
        <v>183</v>
      </c>
      <c r="O17" s="2" t="s">
        <v>184</v>
      </c>
      <c r="P17" s="2"/>
      <c r="Q17" s="68"/>
      <c r="R17" s="2"/>
      <c r="S17" s="2"/>
      <c r="T17" s="2">
        <v>3</v>
      </c>
      <c r="U17" s="2" t="str">
        <f t="shared" si="0"/>
        <v/>
      </c>
      <c r="V17" s="2" t="str">
        <f t="shared" si="1"/>
        <v/>
      </c>
      <c r="W17" s="2" t="str">
        <f t="shared" si="2"/>
        <v>この</v>
      </c>
      <c r="X17" s="2" t="str">
        <f t="shared" si="3"/>
        <v/>
      </c>
      <c r="Y17" s="2" t="str">
        <f t="shared" si="4"/>
        <v/>
      </c>
      <c r="Z17" s="2"/>
      <c r="AA17" s="2" t="str">
        <f t="shared" si="5"/>
        <v>このサポートがボードに出たとき、エネルギー化4を行う。&amp;br;超過2：あなたは3点のライフを得る。</v>
      </c>
      <c r="AB17" s="70" t="e">
        <f>IF(H17="","",VLOOKUP(H17,AE:AG,3,FALSE))</f>
        <v>#N/A</v>
      </c>
    </row>
    <row r="18" spans="1:28">
      <c r="A18" s="59">
        <v>17</v>
      </c>
      <c r="B18" s="60" t="s">
        <v>906</v>
      </c>
      <c r="C18" s="61" t="s">
        <v>3</v>
      </c>
      <c r="D18" s="2" t="s">
        <v>56</v>
      </c>
      <c r="E18" s="2"/>
      <c r="F18" s="62">
        <v>15</v>
      </c>
      <c r="G18" s="63" t="s">
        <v>189</v>
      </c>
      <c r="H18" s="63" t="s">
        <v>190</v>
      </c>
      <c r="I18" s="66" t="s">
        <v>34</v>
      </c>
      <c r="J18" s="2"/>
      <c r="K18" s="2" t="s">
        <v>35</v>
      </c>
      <c r="L18" s="2" t="s">
        <v>36</v>
      </c>
      <c r="M18" s="2"/>
      <c r="N18" s="2" t="s">
        <v>191</v>
      </c>
      <c r="O18" s="2" t="s">
        <v>192</v>
      </c>
      <c r="P18" s="2"/>
      <c r="Q18" s="68">
        <v>42891</v>
      </c>
      <c r="R18" s="2"/>
      <c r="S18" s="2"/>
      <c r="T18" s="2"/>
      <c r="U18" s="2">
        <f t="shared" si="0"/>
        <v>6</v>
      </c>
      <c r="V18" s="2">
        <f t="shared" si="1"/>
        <v>5</v>
      </c>
      <c r="W18" s="2" t="str">
        <f t="shared" ref="W2:W51" si="6">LEFT(N18,2)</f>
        <v>この</v>
      </c>
      <c r="X18" s="2" t="str">
        <f t="shared" ref="X2:X51" si="7">IF(ISERROR(FIND(" ",N18)),"",MID(N18,FIND(" ",N18)+1,2))</f>
        <v/>
      </c>
      <c r="Y18" s="2" t="str">
        <f t="shared" ref="Y2:Y51" si="8">IF(LEN(X18)&gt;1,IF(ISERROR(FIND(" ",N18,FIND(" ",N18)+1)),"",MID(N18,FIND(" ",N18)+4,2)),"")</f>
        <v/>
      </c>
      <c r="Z18" s="2"/>
      <c r="AA18" s="2" t="str">
        <f t="shared" ref="AA2:AA51" si="9">IF(N18="","",N18&amp;IF(O18="","","&amp;br;"&amp;O18)&amp;IF(P18="","","&amp;br;"&amp;P18))</f>
        <v>このクリーチャーが戦場に出ている間、あなたがコントロールする各構築物は+2/+2の修整を受ける。&amp;br;ジェム2個を起動する：飛行を持つ1/1の飛行機械･トークンを2体召喚する。</v>
      </c>
      <c r="AB18" s="70" t="e">
        <f>IF(H18="","",VLOOKUP(H18,AE:AG,3,FALSE))</f>
        <v>#N/A</v>
      </c>
    </row>
    <row r="19" spans="1:28">
      <c r="A19" s="59">
        <v>18</v>
      </c>
      <c r="B19" s="60" t="s">
        <v>906</v>
      </c>
      <c r="C19" s="61" t="s">
        <v>3</v>
      </c>
      <c r="D19" s="2" t="s">
        <v>56</v>
      </c>
      <c r="E19" s="2"/>
      <c r="F19" s="62">
        <v>16</v>
      </c>
      <c r="G19" s="63" t="s">
        <v>197</v>
      </c>
      <c r="H19" s="63" t="s">
        <v>198</v>
      </c>
      <c r="I19" s="66" t="s">
        <v>34</v>
      </c>
      <c r="J19" s="2"/>
      <c r="K19" s="2" t="s">
        <v>35</v>
      </c>
      <c r="L19" s="2" t="s">
        <v>36</v>
      </c>
      <c r="M19" s="2"/>
      <c r="N19" s="2" t="s">
        <v>199</v>
      </c>
      <c r="O19" s="2" t="s">
        <v>200</v>
      </c>
      <c r="P19" s="2"/>
      <c r="Q19" s="68">
        <v>42892</v>
      </c>
      <c r="R19" s="2"/>
      <c r="S19" s="2"/>
      <c r="T19" s="2"/>
      <c r="U19" s="2">
        <f t="shared" si="0"/>
        <v>6</v>
      </c>
      <c r="V19" s="2">
        <f t="shared" si="1"/>
        <v>6</v>
      </c>
      <c r="W19" s="2" t="str">
        <f t="shared" si="6"/>
        <v>あな</v>
      </c>
      <c r="X19" s="2" t="str">
        <f t="shared" si="7"/>
        <v/>
      </c>
      <c r="Y19" s="2" t="str">
        <f t="shared" si="8"/>
        <v/>
      </c>
      <c r="Z19" s="2"/>
      <c r="AA19" s="2" t="str">
        <f t="shared" si="9"/>
        <v>あなたのターン開始時に、あなたが無色のサポートを1個以上コントロールしている場合、このクリーチャーは+2/+1の修整を受ける。&amp;br;あなたのターン開始時に、あなたが無色のサポートを3個以上コントロールしている場合、あなたのターン終了時まで、このクリーチャーは先制攻撃を得る。</v>
      </c>
      <c r="AB19" s="70" t="e">
        <f>IF(H19="","",VLOOKUP(H19,AE:AG,3,FALSE))</f>
        <v>#N/A</v>
      </c>
    </row>
    <row r="20" spans="1:28">
      <c r="A20" s="59">
        <v>19</v>
      </c>
      <c r="B20" s="60" t="s">
        <v>906</v>
      </c>
      <c r="C20" s="61" t="s">
        <v>3</v>
      </c>
      <c r="D20" s="2" t="s">
        <v>56</v>
      </c>
      <c r="E20" s="2"/>
      <c r="F20" s="62">
        <v>16</v>
      </c>
      <c r="G20" s="63" t="s">
        <v>203</v>
      </c>
      <c r="H20" s="63" t="s">
        <v>204</v>
      </c>
      <c r="I20" s="66" t="s">
        <v>111</v>
      </c>
      <c r="J20" s="2"/>
      <c r="K20" s="2"/>
      <c r="L20" s="2"/>
      <c r="M20" s="2"/>
      <c r="N20" s="2" t="s">
        <v>205</v>
      </c>
      <c r="O20" s="2"/>
      <c r="P20" s="2"/>
      <c r="Q20" s="68"/>
      <c r="R20" s="2"/>
      <c r="S20" s="2"/>
      <c r="T20" s="2"/>
      <c r="U20" s="2" t="str">
        <f t="shared" si="0"/>
        <v/>
      </c>
      <c r="V20" s="2" t="str">
        <f t="shared" si="1"/>
        <v/>
      </c>
      <c r="W20" s="2" t="str">
        <f t="shared" si="6"/>
        <v>各ク</v>
      </c>
      <c r="X20" s="2" t="str">
        <f t="shared" si="7"/>
        <v/>
      </c>
      <c r="Y20" s="2" t="str">
        <f t="shared" si="8"/>
        <v/>
      </c>
      <c r="Z20" s="2"/>
      <c r="AA20" s="2" t="str">
        <f t="shared" si="9"/>
        <v>各クリーチャーを破壊する。</v>
      </c>
      <c r="AB20" s="70" t="e">
        <f>IF(H20="","",VLOOKUP(H20,AE:AG,3,FALSE))</f>
        <v>#N/A</v>
      </c>
    </row>
    <row r="21" spans="1:28">
      <c r="A21" s="59">
        <v>20</v>
      </c>
      <c r="B21" s="60" t="s">
        <v>906</v>
      </c>
      <c r="C21" s="61" t="s">
        <v>3</v>
      </c>
      <c r="D21" s="2" t="s">
        <v>56</v>
      </c>
      <c r="E21" s="2"/>
      <c r="F21" s="62">
        <v>10</v>
      </c>
      <c r="G21" s="63" t="s">
        <v>208</v>
      </c>
      <c r="H21" s="63" t="s">
        <v>209</v>
      </c>
      <c r="I21" s="66" t="s">
        <v>111</v>
      </c>
      <c r="J21" s="2"/>
      <c r="K21" s="2"/>
      <c r="L21" s="2"/>
      <c r="M21" s="2"/>
      <c r="N21" s="2" t="s">
        <v>210</v>
      </c>
      <c r="O21" s="2"/>
      <c r="P21" s="2"/>
      <c r="Q21" s="68"/>
      <c r="R21" s="2"/>
      <c r="S21" s="2"/>
      <c r="T21" s="2"/>
      <c r="U21" s="2" t="str">
        <f t="shared" si="0"/>
        <v/>
      </c>
      <c r="V21" s="2" t="str">
        <f t="shared" si="1"/>
        <v/>
      </c>
      <c r="W21" s="2" t="str">
        <f t="shared" si="6"/>
        <v>あな</v>
      </c>
      <c r="X21" s="2" t="str">
        <f t="shared" si="7"/>
        <v/>
      </c>
      <c r="Y21" s="2" t="str">
        <f t="shared" si="8"/>
        <v/>
      </c>
      <c r="Z21" s="2"/>
      <c r="AA21" s="2" t="str">
        <f t="shared" si="9"/>
        <v>あなたがコントロールしていて破壊された最後のサポートをボードに戻す。</v>
      </c>
      <c r="AB21" s="70" t="e">
        <f>IF(H21="","",VLOOKUP(H21,AE:AG,3,FALSE))</f>
        <v>#N/A</v>
      </c>
    </row>
    <row r="22" spans="1:28">
      <c r="A22" s="59">
        <v>21</v>
      </c>
      <c r="B22" s="60" t="s">
        <v>906</v>
      </c>
      <c r="C22" s="61" t="s">
        <v>3</v>
      </c>
      <c r="D22" s="2" t="s">
        <v>56</v>
      </c>
      <c r="E22" s="2"/>
      <c r="F22" s="62">
        <v>7</v>
      </c>
      <c r="G22" s="63" t="s">
        <v>213</v>
      </c>
      <c r="H22" s="63" t="s">
        <v>214</v>
      </c>
      <c r="I22" s="66" t="s">
        <v>182</v>
      </c>
      <c r="J22" s="2"/>
      <c r="K22" s="2"/>
      <c r="L22" s="2"/>
      <c r="M22" s="2"/>
      <c r="N22" s="2" t="s">
        <v>215</v>
      </c>
      <c r="O22" s="2"/>
      <c r="P22" s="2"/>
      <c r="Q22" s="68"/>
      <c r="R22" s="2"/>
      <c r="S22" s="2"/>
      <c r="T22" s="2">
        <v>3</v>
      </c>
      <c r="U22" s="2" t="str">
        <f t="shared" si="0"/>
        <v/>
      </c>
      <c r="V22" s="2" t="str">
        <f t="shared" si="1"/>
        <v/>
      </c>
      <c r="W22" s="2" t="str">
        <f t="shared" si="6"/>
        <v>対戦</v>
      </c>
      <c r="X22" s="2" t="str">
        <f t="shared" si="7"/>
        <v/>
      </c>
      <c r="Y22" s="2" t="str">
        <f t="shared" si="8"/>
        <v/>
      </c>
      <c r="Z22" s="2"/>
      <c r="AA22" s="2" t="str">
        <f t="shared" si="9"/>
        <v>対戦相手がコントロールするクリーチャーが戦場に出たとき、あなたの次のターン終了時まで、そのクリーチャーを無効化する。あなたは1点のライフを得る。</v>
      </c>
      <c r="AB22" s="70" t="e">
        <f>IF(H22="","",VLOOKUP(H22,AE:AG,3,FALSE))</f>
        <v>#N/A</v>
      </c>
    </row>
    <row r="23" spans="1:28">
      <c r="A23" s="59">
        <v>22</v>
      </c>
      <c r="B23" s="60" t="s">
        <v>906</v>
      </c>
      <c r="C23" s="61" t="s">
        <v>3</v>
      </c>
      <c r="D23" s="2" t="s">
        <v>56</v>
      </c>
      <c r="E23" s="2"/>
      <c r="F23" s="62">
        <v>16</v>
      </c>
      <c r="G23" s="63" t="s">
        <v>217</v>
      </c>
      <c r="H23" s="63" t="s">
        <v>218</v>
      </c>
      <c r="I23" s="66" t="s">
        <v>182</v>
      </c>
      <c r="J23" s="2"/>
      <c r="K23" s="2"/>
      <c r="L23" s="2"/>
      <c r="M23" s="2"/>
      <c r="N23" s="2" t="s">
        <v>219</v>
      </c>
      <c r="O23" s="2" t="s">
        <v>220</v>
      </c>
      <c r="P23" s="2"/>
      <c r="Q23" s="68"/>
      <c r="R23" s="2"/>
      <c r="S23" s="2"/>
      <c r="T23" s="2">
        <v>2</v>
      </c>
      <c r="U23" s="2" t="str">
        <f t="shared" si="0"/>
        <v/>
      </c>
      <c r="V23" s="2" t="str">
        <f t="shared" si="1"/>
        <v/>
      </c>
      <c r="W23" s="2" t="str">
        <f t="shared" si="6"/>
        <v>この</v>
      </c>
      <c r="X23" s="2" t="str">
        <f t="shared" si="7"/>
        <v/>
      </c>
      <c r="Y23" s="2" t="str">
        <f t="shared" si="8"/>
        <v/>
      </c>
      <c r="Z23" s="2"/>
      <c r="AA23" s="2" t="str">
        <f t="shared" si="9"/>
        <v>このサポートがボードにある間、対戦相手がコントロールする最初のクリーチャーは攻撃できない。&amp;br;対戦相手が呪文を唱えたとき、対戦相手がコントロールする最初のクリーチャーは3点のダメージを受ける。</v>
      </c>
      <c r="AB23" s="70" t="e">
        <f>IF(H23="","",VLOOKUP(H23,AE:AG,3,FALSE))</f>
        <v>#N/A</v>
      </c>
    </row>
    <row r="24" spans="1:28">
      <c r="A24" s="59">
        <v>23</v>
      </c>
      <c r="B24" s="60" t="s">
        <v>906</v>
      </c>
      <c r="C24" s="61" t="s">
        <v>3</v>
      </c>
      <c r="D24" s="2" t="s">
        <v>57</v>
      </c>
      <c r="E24" s="2"/>
      <c r="F24" s="62">
        <v>14</v>
      </c>
      <c r="G24" s="63" t="s">
        <v>222</v>
      </c>
      <c r="H24" s="63" t="s">
        <v>132</v>
      </c>
      <c r="I24" s="66" t="s">
        <v>34</v>
      </c>
      <c r="J24" s="2"/>
      <c r="K24" s="2" t="s">
        <v>49</v>
      </c>
      <c r="L24" s="2"/>
      <c r="M24" s="2"/>
      <c r="N24" s="2" t="s">
        <v>50</v>
      </c>
      <c r="O24" s="2" t="s">
        <v>223</v>
      </c>
      <c r="P24" s="2" t="s">
        <v>224</v>
      </c>
      <c r="Q24" s="68">
        <v>42955</v>
      </c>
      <c r="R24" s="2"/>
      <c r="S24" s="2"/>
      <c r="T24" s="2"/>
      <c r="U24" s="2">
        <f t="shared" si="0"/>
        <v>8</v>
      </c>
      <c r="V24" s="2">
        <f t="shared" si="1"/>
        <v>8</v>
      </c>
      <c r="W24" s="2" t="str">
        <f t="shared" si="6"/>
        <v>飛行</v>
      </c>
      <c r="X24" s="2" t="str">
        <f t="shared" si="7"/>
        <v/>
      </c>
      <c r="Y24" s="2" t="str">
        <f t="shared" si="8"/>
        <v/>
      </c>
      <c r="Z24" s="2"/>
      <c r="AA24" s="2" t="str">
        <f t="shared" si="9"/>
        <v>飛行&amp;br;あなたがコントロールするクリーチャーが戦場に出たとき、エネルギー化1を行う。&amp;br;超過1：このクリーチャーは+1/+1の修整を受ける。その後、あなたのターン終了時まで、対戦相手がコントロールする無効化されていない最初のクリーチャーを無効化する。</v>
      </c>
      <c r="AB24" s="70" t="e">
        <f>IF(H24="","",VLOOKUP(H24,AE:AG,3,FALSE))</f>
        <v>#N/A</v>
      </c>
    </row>
    <row r="25" spans="1:28">
      <c r="A25" s="59">
        <v>24</v>
      </c>
      <c r="B25" s="60" t="s">
        <v>906</v>
      </c>
      <c r="C25" s="61" t="s">
        <v>3</v>
      </c>
      <c r="D25" s="2" t="s">
        <v>57</v>
      </c>
      <c r="E25" s="2"/>
      <c r="F25" s="62">
        <v>18</v>
      </c>
      <c r="G25" s="63" t="s">
        <v>227</v>
      </c>
      <c r="H25" s="63" t="s">
        <v>168</v>
      </c>
      <c r="I25" s="66" t="s">
        <v>34</v>
      </c>
      <c r="J25" s="2"/>
      <c r="K25" s="2" t="s">
        <v>228</v>
      </c>
      <c r="L25" s="2"/>
      <c r="M25" s="2"/>
      <c r="N25" s="2" t="s">
        <v>139</v>
      </c>
      <c r="O25" s="2" t="s">
        <v>167</v>
      </c>
      <c r="P25" s="2" t="s">
        <v>229</v>
      </c>
      <c r="Q25" s="68">
        <v>42955</v>
      </c>
      <c r="R25" s="2"/>
      <c r="S25" s="2"/>
      <c r="T25" s="2"/>
      <c r="U25" s="2">
        <f t="shared" si="0"/>
        <v>8</v>
      </c>
      <c r="V25" s="2">
        <f t="shared" si="1"/>
        <v>8</v>
      </c>
      <c r="W25" s="2" t="str">
        <f t="shared" si="6"/>
        <v>飛行</v>
      </c>
      <c r="X25" s="2" t="str">
        <f t="shared" si="7"/>
        <v>警戒</v>
      </c>
      <c r="Y25" s="2" t="str">
        <f t="shared" si="8"/>
        <v>絆魂</v>
      </c>
      <c r="Z25" s="2"/>
      <c r="AA25" s="2" t="str">
        <f t="shared" si="9"/>
        <v>飛行 警戒 絆魂&amp;br;このクリーチャーが戦場に出たとき、製造2を行う。&amp;br;このクリーチャーが戦場に出ている間、あなたがコントロールする各クリーチャーは+3/+3の修整を受ける。</v>
      </c>
      <c r="AB25" s="70" t="e">
        <f>IF(H25="","",VLOOKUP(H25,AE:AG,3,FALSE))</f>
        <v>#N/A</v>
      </c>
    </row>
    <row r="26" spans="1:28">
      <c r="A26" s="59">
        <v>25</v>
      </c>
      <c r="B26" s="60" t="s">
        <v>906</v>
      </c>
      <c r="C26" s="61" t="s">
        <v>3</v>
      </c>
      <c r="D26" s="2" t="s">
        <v>57</v>
      </c>
      <c r="E26" s="2"/>
      <c r="F26" s="62">
        <v>24</v>
      </c>
      <c r="G26" s="63" t="s">
        <v>232</v>
      </c>
      <c r="H26" s="63" t="s">
        <v>233</v>
      </c>
      <c r="I26" s="66" t="s">
        <v>34</v>
      </c>
      <c r="J26" s="2"/>
      <c r="K26" s="2" t="s">
        <v>234</v>
      </c>
      <c r="L26" s="2"/>
      <c r="M26" s="2"/>
      <c r="N26" s="2" t="s">
        <v>58</v>
      </c>
      <c r="O26" s="2" t="s">
        <v>235</v>
      </c>
      <c r="P26" s="2"/>
      <c r="Q26" s="68">
        <v>42955</v>
      </c>
      <c r="R26" s="2"/>
      <c r="S26" s="2"/>
      <c r="T26" s="2"/>
      <c r="U26" s="2">
        <f t="shared" si="0"/>
        <v>8</v>
      </c>
      <c r="V26" s="2">
        <f t="shared" si="1"/>
        <v>8</v>
      </c>
      <c r="W26" s="2" t="str">
        <f t="shared" si="6"/>
        <v>警戒</v>
      </c>
      <c r="X26" s="2" t="str">
        <f t="shared" si="7"/>
        <v/>
      </c>
      <c r="Y26" s="2" t="str">
        <f t="shared" si="8"/>
        <v/>
      </c>
      <c r="Z26" s="2"/>
      <c r="AA26" s="2" t="str">
        <f t="shared" si="9"/>
        <v>警戒&amp;br;このクリーチャーが戦場に出たとき、あなたがコントロールする他の各クリーチャーを破壊し、対戦相手がコントロールする最初のクリーチャー以外の各クリーチャーを破壊し、各サポートを破壊する。</v>
      </c>
      <c r="AB26" s="70" t="e">
        <f>IF(H26="","",VLOOKUP(H26,AE:AG,3,FALSE))</f>
        <v>#N/A</v>
      </c>
    </row>
    <row r="27" spans="1:28">
      <c r="A27" s="59">
        <v>26</v>
      </c>
      <c r="B27" s="60" t="s">
        <v>906</v>
      </c>
      <c r="C27" s="64" t="s">
        <v>28</v>
      </c>
      <c r="D27" s="2" t="s">
        <v>31</v>
      </c>
      <c r="E27" s="2"/>
      <c r="F27" s="62">
        <v>9</v>
      </c>
      <c r="G27" s="63" t="s">
        <v>518</v>
      </c>
      <c r="H27" s="63" t="s">
        <v>81</v>
      </c>
      <c r="I27" s="66" t="s">
        <v>34</v>
      </c>
      <c r="J27" s="2"/>
      <c r="K27" s="2" t="s">
        <v>519</v>
      </c>
      <c r="L27" s="2" t="s">
        <v>520</v>
      </c>
      <c r="M27" s="2"/>
      <c r="N27" s="2" t="s">
        <v>521</v>
      </c>
      <c r="O27" s="2" t="s">
        <v>522</v>
      </c>
      <c r="P27" s="2"/>
      <c r="Q27" s="68">
        <v>42738</v>
      </c>
      <c r="R27" s="2"/>
      <c r="S27" s="2"/>
      <c r="T27" s="2"/>
      <c r="U27" s="2">
        <f t="shared" si="0"/>
        <v>1</v>
      </c>
      <c r="V27" s="2">
        <f t="shared" si="1"/>
        <v>3</v>
      </c>
      <c r="W27" s="2" t="str">
        <f t="shared" si="6"/>
        <v>この</v>
      </c>
      <c r="X27" s="2" t="str">
        <f t="shared" si="7"/>
        <v/>
      </c>
      <c r="Y27" s="2" t="str">
        <f t="shared" si="8"/>
        <v/>
      </c>
      <c r="Z27" s="2"/>
      <c r="AA27" s="2" t="str">
        <f t="shared" si="9"/>
        <v>このクリーチャーが戦場に出たとき、エネルギー化3を行う。&amp;br;超過1：カードを1枚引く。</v>
      </c>
      <c r="AB27" s="70" t="e">
        <f>IF(H27="","",VLOOKUP(H27,AE:AG,3,FALSE))</f>
        <v>#N/A</v>
      </c>
    </row>
    <row r="28" spans="1:28">
      <c r="A28" s="59">
        <v>27</v>
      </c>
      <c r="B28" s="60" t="s">
        <v>906</v>
      </c>
      <c r="C28" s="64" t="s">
        <v>28</v>
      </c>
      <c r="D28" s="2" t="s">
        <v>31</v>
      </c>
      <c r="E28" s="2"/>
      <c r="F28" s="62">
        <v>6</v>
      </c>
      <c r="G28" s="63" t="s">
        <v>523</v>
      </c>
      <c r="H28" s="63" t="s">
        <v>325</v>
      </c>
      <c r="I28" s="66" t="s">
        <v>34</v>
      </c>
      <c r="J28" s="2"/>
      <c r="K28" s="2" t="s">
        <v>524</v>
      </c>
      <c r="L28" s="2"/>
      <c r="M28" s="2"/>
      <c r="N28" s="2" t="s">
        <v>525</v>
      </c>
      <c r="O28" s="2"/>
      <c r="P28" s="2"/>
      <c r="Q28" s="68">
        <v>42738</v>
      </c>
      <c r="R28" s="2"/>
      <c r="S28" s="2"/>
      <c r="T28" s="2"/>
      <c r="U28" s="2">
        <f t="shared" si="0"/>
        <v>1</v>
      </c>
      <c r="V28" s="2">
        <f t="shared" si="1"/>
        <v>3</v>
      </c>
      <c r="W28" s="2" t="str">
        <f t="shared" si="6"/>
        <v>ジェ</v>
      </c>
      <c r="X28" s="2" t="str">
        <f t="shared" si="7"/>
        <v/>
      </c>
      <c r="Y28" s="2" t="str">
        <f t="shared" si="8"/>
        <v/>
      </c>
      <c r="Z28" s="2"/>
      <c r="AA28" s="2" t="str">
        <f t="shared" si="9"/>
        <v>ジェム1個を起動する：あなたのターン終了時まで、このクリーチャーは「ブロックされない｣を得る。</v>
      </c>
      <c r="AB28" s="70" t="e">
        <f>IF(H28="","",VLOOKUP(H28,AE:AG,3,FALSE))</f>
        <v>#N/A</v>
      </c>
    </row>
    <row r="29" spans="1:28">
      <c r="A29" s="59">
        <v>28</v>
      </c>
      <c r="B29" s="60" t="s">
        <v>906</v>
      </c>
      <c r="C29" s="64" t="s">
        <v>28</v>
      </c>
      <c r="D29" s="2" t="s">
        <v>31</v>
      </c>
      <c r="E29" s="2"/>
      <c r="F29" s="62">
        <v>15</v>
      </c>
      <c r="G29" s="63" t="s">
        <v>526</v>
      </c>
      <c r="H29" s="63" t="s">
        <v>344</v>
      </c>
      <c r="I29" s="66" t="s">
        <v>34</v>
      </c>
      <c r="J29" s="2"/>
      <c r="K29" s="2" t="s">
        <v>527</v>
      </c>
      <c r="L29" s="2"/>
      <c r="M29" s="2"/>
      <c r="N29" s="2" t="s">
        <v>528</v>
      </c>
      <c r="O29" s="2" t="s">
        <v>529</v>
      </c>
      <c r="P29" s="2" t="s">
        <v>530</v>
      </c>
      <c r="Q29" s="68">
        <v>42892</v>
      </c>
      <c r="R29" s="2"/>
      <c r="S29" s="2"/>
      <c r="T29" s="2"/>
      <c r="U29" s="2">
        <f t="shared" si="0"/>
        <v>6</v>
      </c>
      <c r="V29" s="2">
        <f t="shared" si="1"/>
        <v>6</v>
      </c>
      <c r="W29" s="2" t="str">
        <f t="shared" si="6"/>
        <v>ディ</v>
      </c>
      <c r="X29" s="2" t="str">
        <f t="shared" si="7"/>
        <v/>
      </c>
      <c r="Y29" s="2" t="str">
        <f t="shared" si="8"/>
        <v/>
      </c>
      <c r="Z29" s="2"/>
      <c r="AA29" s="2" t="str">
        <f t="shared" si="9"/>
        <v>ディフェンダー&amp;br;このクリーチャーは攻撃できない&amp;br;このクリーチャーが戦場に出たとき、エネルギー化4を行う。&amp;br;超過1：あなたのターン終了時まで、このクリーチャーは「攻撃できない｣を失う。</v>
      </c>
      <c r="AB29" s="70" t="e">
        <f>IF(H29="","",VLOOKUP(H29,AE:AG,3,FALSE))</f>
        <v>#N/A</v>
      </c>
    </row>
    <row r="30" spans="1:28">
      <c r="A30" s="59">
        <v>29</v>
      </c>
      <c r="B30" s="60" t="s">
        <v>906</v>
      </c>
      <c r="C30" s="64" t="s">
        <v>28</v>
      </c>
      <c r="D30" s="2" t="s">
        <v>31</v>
      </c>
      <c r="E30" s="2"/>
      <c r="F30" s="62">
        <v>7</v>
      </c>
      <c r="G30" s="63" t="s">
        <v>531</v>
      </c>
      <c r="H30" s="63" t="s">
        <v>400</v>
      </c>
      <c r="I30" s="66" t="s">
        <v>34</v>
      </c>
      <c r="J30" s="2"/>
      <c r="K30" s="2" t="s">
        <v>519</v>
      </c>
      <c r="L30" s="2" t="s">
        <v>36</v>
      </c>
      <c r="M30" s="2"/>
      <c r="N30" s="2" t="s">
        <v>532</v>
      </c>
      <c r="O30" s="2"/>
      <c r="P30" s="2"/>
      <c r="Q30" s="68">
        <v>42768</v>
      </c>
      <c r="R30" s="2"/>
      <c r="S30" s="2"/>
      <c r="T30" s="2"/>
      <c r="U30" s="2">
        <f t="shared" si="0"/>
        <v>2</v>
      </c>
      <c r="V30" s="2">
        <f t="shared" si="1"/>
        <v>2</v>
      </c>
      <c r="W30" s="2" t="str">
        <f t="shared" si="6"/>
        <v>この</v>
      </c>
      <c r="X30" s="2" t="str">
        <f t="shared" si="7"/>
        <v/>
      </c>
      <c r="Y30" s="2" t="str">
        <f t="shared" si="8"/>
        <v/>
      </c>
      <c r="Z30" s="2"/>
      <c r="AA30" s="2" t="str">
        <f t="shared" si="9"/>
        <v>このクリーチャーが戦場に出たとき、あなたはカードを1枚引く。</v>
      </c>
      <c r="AB30" s="70" t="e">
        <f>IF(H30="","",VLOOKUP(H30,AE:AG,3,FALSE))</f>
        <v>#N/A</v>
      </c>
    </row>
    <row r="31" spans="1:28">
      <c r="A31" s="59">
        <v>30</v>
      </c>
      <c r="B31" s="60" t="s">
        <v>906</v>
      </c>
      <c r="C31" s="64" t="s">
        <v>28</v>
      </c>
      <c r="D31" s="2" t="s">
        <v>31</v>
      </c>
      <c r="E31" s="2"/>
      <c r="F31" s="62">
        <v>11</v>
      </c>
      <c r="G31" s="63" t="s">
        <v>533</v>
      </c>
      <c r="H31" s="63" t="s">
        <v>488</v>
      </c>
      <c r="I31" s="66" t="s">
        <v>34</v>
      </c>
      <c r="J31" s="2"/>
      <c r="K31" s="2" t="s">
        <v>534</v>
      </c>
      <c r="L31" s="2"/>
      <c r="M31" s="2"/>
      <c r="N31" s="2" t="s">
        <v>79</v>
      </c>
      <c r="O31" s="2" t="s">
        <v>51</v>
      </c>
      <c r="P31" s="2" t="s">
        <v>101</v>
      </c>
      <c r="Q31" s="68">
        <v>42738</v>
      </c>
      <c r="R31" s="2"/>
      <c r="S31" s="2"/>
      <c r="T31" s="2"/>
      <c r="U31" s="2">
        <f t="shared" si="0"/>
        <v>1</v>
      </c>
      <c r="V31" s="2">
        <f t="shared" si="1"/>
        <v>3</v>
      </c>
      <c r="W31" s="2" t="str">
        <f t="shared" si="6"/>
        <v>ディ</v>
      </c>
      <c r="X31" s="2" t="str">
        <f t="shared" si="7"/>
        <v/>
      </c>
      <c r="Y31" s="2" t="str">
        <f t="shared" si="8"/>
        <v/>
      </c>
      <c r="Z31" s="2"/>
      <c r="AA31" s="2" t="str">
        <f t="shared" si="9"/>
        <v>ディフェンダー&amp;br;このクリーチャーが戦場に出たとき、エネルギー化2を行う。&amp;br;超過2：このクリーチャーは+1/+1の修整を受ける。</v>
      </c>
      <c r="AB31" s="70" t="e">
        <f>IF(H31="","",VLOOKUP(H31,AE:AG,3,FALSE))</f>
        <v>#N/A</v>
      </c>
    </row>
    <row r="32" spans="1:28">
      <c r="A32" s="59">
        <v>31</v>
      </c>
      <c r="B32" s="60" t="s">
        <v>906</v>
      </c>
      <c r="C32" s="64" t="s">
        <v>28</v>
      </c>
      <c r="D32" s="2" t="s">
        <v>31</v>
      </c>
      <c r="E32" s="2"/>
      <c r="F32" s="62">
        <v>7</v>
      </c>
      <c r="G32" s="63" t="s">
        <v>535</v>
      </c>
      <c r="H32" s="63" t="s">
        <v>498</v>
      </c>
      <c r="I32" s="66" t="s">
        <v>34</v>
      </c>
      <c r="J32" s="2"/>
      <c r="K32" s="2" t="s">
        <v>519</v>
      </c>
      <c r="L32" s="2" t="s">
        <v>78</v>
      </c>
      <c r="M32" s="2"/>
      <c r="N32" s="2" t="s">
        <v>536</v>
      </c>
      <c r="O32" s="2"/>
      <c r="P32" s="2"/>
      <c r="Q32" s="68">
        <v>42768</v>
      </c>
      <c r="R32" s="2"/>
      <c r="S32" s="2"/>
      <c r="T32" s="2"/>
      <c r="U32" s="2">
        <f t="shared" si="0"/>
        <v>2</v>
      </c>
      <c r="V32" s="2">
        <f t="shared" si="1"/>
        <v>2</v>
      </c>
      <c r="W32" s="2" t="str">
        <f t="shared" si="6"/>
        <v>あな</v>
      </c>
      <c r="X32" s="2" t="str">
        <f t="shared" si="7"/>
        <v/>
      </c>
      <c r="Y32" s="2" t="str">
        <f t="shared" si="8"/>
        <v/>
      </c>
      <c r="Z32" s="2"/>
      <c r="AA32" s="2" t="str">
        <f t="shared" si="9"/>
        <v>あなたが呪文かサポートかクリーチャーを唱えたとき、あなたのターン終了時まで、このクリーチャーは+1/+1の修整を受ける。</v>
      </c>
      <c r="AB32" s="70" t="e">
        <f>IF(H32="","",VLOOKUP(H32,AE:AG,3,FALSE))</f>
        <v>#N/A</v>
      </c>
    </row>
    <row r="33" spans="1:28">
      <c r="A33" s="59">
        <v>32</v>
      </c>
      <c r="B33" s="60" t="s">
        <v>906</v>
      </c>
      <c r="C33" s="64" t="s">
        <v>28</v>
      </c>
      <c r="D33" s="2" t="s">
        <v>31</v>
      </c>
      <c r="E33" s="2"/>
      <c r="F33" s="62">
        <v>5</v>
      </c>
      <c r="G33" s="63" t="s">
        <v>537</v>
      </c>
      <c r="H33" s="63" t="s">
        <v>510</v>
      </c>
      <c r="I33" s="66" t="s">
        <v>34</v>
      </c>
      <c r="J33" s="2"/>
      <c r="K33" s="2" t="s">
        <v>69</v>
      </c>
      <c r="L33" s="2" t="s">
        <v>36</v>
      </c>
      <c r="M33" s="2"/>
      <c r="N33" s="2" t="s">
        <v>538</v>
      </c>
      <c r="O33" s="2"/>
      <c r="P33" s="2"/>
      <c r="Q33" s="68">
        <v>42768</v>
      </c>
      <c r="R33" s="2"/>
      <c r="S33" s="2"/>
      <c r="T33" s="2"/>
      <c r="U33" s="2">
        <f t="shared" si="0"/>
        <v>2</v>
      </c>
      <c r="V33" s="2">
        <f t="shared" si="1"/>
        <v>2</v>
      </c>
      <c r="W33" s="2" t="str">
        <f t="shared" si="6"/>
        <v>あな</v>
      </c>
      <c r="X33" s="2" t="str">
        <f t="shared" si="7"/>
        <v/>
      </c>
      <c r="Y33" s="2" t="str">
        <f t="shared" si="8"/>
        <v/>
      </c>
      <c r="Z33" s="2"/>
      <c r="AA33" s="2" t="str">
        <f t="shared" si="9"/>
        <v>あなたがコントロールするサポートがボードに出たとき、あなたのターン終了時まで、このクリーチャーは+飛行を得る。</v>
      </c>
      <c r="AB33" s="70" t="e">
        <f>IF(H33="","",VLOOKUP(H33,AE:AG,3,FALSE))</f>
        <v>#N/A</v>
      </c>
    </row>
    <row r="34" spans="1:28">
      <c r="A34" s="59">
        <v>33</v>
      </c>
      <c r="B34" s="60" t="s">
        <v>906</v>
      </c>
      <c r="C34" s="64" t="s">
        <v>28</v>
      </c>
      <c r="D34" s="2" t="s">
        <v>31</v>
      </c>
      <c r="E34" s="2"/>
      <c r="F34" s="62">
        <v>6</v>
      </c>
      <c r="G34" s="63" t="s">
        <v>539</v>
      </c>
      <c r="H34" s="63" t="s">
        <v>540</v>
      </c>
      <c r="I34" s="66" t="s">
        <v>34</v>
      </c>
      <c r="J34" s="2"/>
      <c r="K34" s="2" t="s">
        <v>541</v>
      </c>
      <c r="L34" s="2"/>
      <c r="M34" s="2"/>
      <c r="N34" s="2" t="s">
        <v>50</v>
      </c>
      <c r="O34" s="2"/>
      <c r="P34" s="2"/>
      <c r="Q34" s="68">
        <v>42768</v>
      </c>
      <c r="R34" s="2"/>
      <c r="S34" s="2"/>
      <c r="T34" s="2"/>
      <c r="U34" s="2">
        <f t="shared" si="0"/>
        <v>2</v>
      </c>
      <c r="V34" s="2">
        <f t="shared" si="1"/>
        <v>2</v>
      </c>
      <c r="W34" s="2" t="str">
        <f t="shared" si="6"/>
        <v>飛行</v>
      </c>
      <c r="X34" s="2" t="str">
        <f t="shared" si="7"/>
        <v/>
      </c>
      <c r="Y34" s="2" t="str">
        <f t="shared" si="8"/>
        <v/>
      </c>
      <c r="Z34" s="2"/>
      <c r="AA34" s="2" t="str">
        <f t="shared" si="9"/>
        <v>飛行</v>
      </c>
      <c r="AB34" s="70" t="e">
        <f>IF(H34="","",VLOOKUP(H34,AE:AG,3,FALSE))</f>
        <v>#N/A</v>
      </c>
    </row>
    <row r="35" spans="1:28">
      <c r="A35" s="59">
        <v>34</v>
      </c>
      <c r="B35" s="60" t="s">
        <v>906</v>
      </c>
      <c r="C35" s="64" t="s">
        <v>28</v>
      </c>
      <c r="D35" s="2" t="s">
        <v>31</v>
      </c>
      <c r="E35" s="2"/>
      <c r="F35" s="62">
        <v>6</v>
      </c>
      <c r="G35" s="63" t="s">
        <v>542</v>
      </c>
      <c r="H35" s="63" t="s">
        <v>90</v>
      </c>
      <c r="I35" s="66" t="s">
        <v>111</v>
      </c>
      <c r="J35" s="2"/>
      <c r="K35" s="2"/>
      <c r="L35" s="2"/>
      <c r="M35" s="2"/>
      <c r="N35" s="2" t="s">
        <v>543</v>
      </c>
      <c r="O35" s="2"/>
      <c r="P35" s="2"/>
      <c r="Q35" s="68"/>
      <c r="R35" s="2"/>
      <c r="S35" s="2"/>
      <c r="T35" s="2"/>
      <c r="U35" s="2" t="str">
        <f t="shared" ref="U35:U68" si="10">IF(Q35&gt;1,MONTH(Q35),"")</f>
        <v/>
      </c>
      <c r="V35" s="2" t="str">
        <f t="shared" ref="V35:V68" si="11">IF(Q35&gt;1,DAY(Q35),"")</f>
        <v/>
      </c>
      <c r="W35" s="2" t="str">
        <f t="shared" si="6"/>
        <v>あな</v>
      </c>
      <c r="X35" s="2" t="str">
        <f t="shared" si="7"/>
        <v/>
      </c>
      <c r="Y35" s="2" t="str">
        <f t="shared" si="8"/>
        <v/>
      </c>
      <c r="Z35" s="2"/>
      <c r="AA35" s="2" t="str">
        <f t="shared" si="9"/>
        <v>あなたの手札のカードと対戦相手の手札のカードがいずれも5枚以下の場合、あなたがコントロールするクリーチャー1体と対戦相手がコントロールするクリーチャー1体を対象とし、それらをオーナーの手札に戻す。</v>
      </c>
      <c r="AB35" s="70" t="e">
        <f>IF(H35="","",VLOOKUP(H35,AE:AG,3,FALSE))</f>
        <v>#N/A</v>
      </c>
    </row>
    <row r="36" spans="1:28">
      <c r="A36" s="59">
        <v>35</v>
      </c>
      <c r="B36" s="60" t="s">
        <v>906</v>
      </c>
      <c r="C36" s="64" t="s">
        <v>28</v>
      </c>
      <c r="D36" s="2" t="s">
        <v>31</v>
      </c>
      <c r="E36" s="2"/>
      <c r="F36" s="62">
        <v>6</v>
      </c>
      <c r="G36" s="63" t="s">
        <v>544</v>
      </c>
      <c r="H36" s="63" t="s">
        <v>439</v>
      </c>
      <c r="I36" s="66" t="s">
        <v>111</v>
      </c>
      <c r="J36" s="2"/>
      <c r="K36" s="2"/>
      <c r="L36" s="2"/>
      <c r="M36" s="2"/>
      <c r="N36" s="2" t="s">
        <v>545</v>
      </c>
      <c r="O36" s="2"/>
      <c r="P36" s="2"/>
      <c r="Q36" s="68"/>
      <c r="R36" s="2"/>
      <c r="S36" s="2"/>
      <c r="T36" s="2"/>
      <c r="U36" s="2" t="str">
        <f t="shared" si="10"/>
        <v/>
      </c>
      <c r="V36" s="2" t="str">
        <f t="shared" si="11"/>
        <v/>
      </c>
      <c r="W36" s="2" t="str">
        <f t="shared" si="6"/>
        <v>対戦</v>
      </c>
      <c r="X36" s="2" t="str">
        <f t="shared" si="7"/>
        <v/>
      </c>
      <c r="Y36" s="2" t="str">
        <f t="shared" si="8"/>
        <v/>
      </c>
      <c r="Z36" s="2"/>
      <c r="AA36" s="2" t="str">
        <f t="shared" si="9"/>
        <v>対戦相手がコントロールする最初の無色でないカードからすべてのマナを吸収する。</v>
      </c>
      <c r="AB36" s="70" t="e">
        <f>IF(H36="","",VLOOKUP(H36,AE:AG,3,FALSE))</f>
        <v>#N/A</v>
      </c>
    </row>
    <row r="37" spans="1:28">
      <c r="A37" s="59">
        <v>36</v>
      </c>
      <c r="B37" s="60" t="s">
        <v>906</v>
      </c>
      <c r="C37" s="64" t="s">
        <v>28</v>
      </c>
      <c r="D37" s="2" t="s">
        <v>31</v>
      </c>
      <c r="E37" s="2"/>
      <c r="F37" s="62">
        <v>6</v>
      </c>
      <c r="G37" s="63" t="s">
        <v>546</v>
      </c>
      <c r="H37" s="63" t="s">
        <v>482</v>
      </c>
      <c r="I37" s="66" t="s">
        <v>111</v>
      </c>
      <c r="J37" s="2"/>
      <c r="K37" s="2"/>
      <c r="L37" s="2"/>
      <c r="M37" s="2"/>
      <c r="N37" s="2" t="s">
        <v>547</v>
      </c>
      <c r="O37" s="2"/>
      <c r="P37" s="2"/>
      <c r="Q37" s="68"/>
      <c r="R37" s="2"/>
      <c r="S37" s="2"/>
      <c r="T37" s="2"/>
      <c r="U37" s="2" t="str">
        <f t="shared" si="10"/>
        <v/>
      </c>
      <c r="V37" s="2" t="str">
        <f t="shared" si="11"/>
        <v/>
      </c>
      <c r="W37" s="2" t="str">
        <f t="shared" si="6"/>
        <v>あな</v>
      </c>
      <c r="X37" s="2" t="str">
        <f t="shared" si="7"/>
        <v/>
      </c>
      <c r="Y37" s="2" t="str">
        <f t="shared" si="8"/>
        <v/>
      </c>
      <c r="Z37" s="2"/>
      <c r="AA37" s="2" t="str">
        <f t="shared" si="9"/>
        <v>あなたはカードを3枚引く。</v>
      </c>
      <c r="AB37" s="70" t="e">
        <f>IF(H37="","",VLOOKUP(H37,AE:AG,3,FALSE))</f>
        <v>#N/A</v>
      </c>
    </row>
    <row r="38" spans="1:28">
      <c r="A38" s="59">
        <v>37</v>
      </c>
      <c r="B38" s="60" t="s">
        <v>906</v>
      </c>
      <c r="C38" s="64" t="s">
        <v>28</v>
      </c>
      <c r="D38" s="2" t="s">
        <v>55</v>
      </c>
      <c r="E38" s="2"/>
      <c r="F38" s="62">
        <v>10</v>
      </c>
      <c r="G38" s="63" t="s">
        <v>548</v>
      </c>
      <c r="H38" s="63" t="s">
        <v>304</v>
      </c>
      <c r="I38" s="66" t="s">
        <v>34</v>
      </c>
      <c r="J38" s="2"/>
      <c r="K38" s="2" t="s">
        <v>69</v>
      </c>
      <c r="L38" s="2" t="s">
        <v>36</v>
      </c>
      <c r="M38" s="2"/>
      <c r="N38" s="2" t="s">
        <v>50</v>
      </c>
      <c r="O38" s="2" t="s">
        <v>549</v>
      </c>
      <c r="P38" s="2"/>
      <c r="Q38" s="68">
        <v>42799</v>
      </c>
      <c r="R38" s="2"/>
      <c r="S38" s="2"/>
      <c r="T38" s="2"/>
      <c r="U38" s="2">
        <f t="shared" si="10"/>
        <v>3</v>
      </c>
      <c r="V38" s="2">
        <f t="shared" si="11"/>
        <v>5</v>
      </c>
      <c r="W38" s="2" t="str">
        <f t="shared" si="6"/>
        <v>飛行</v>
      </c>
      <c r="X38" s="2" t="str">
        <f t="shared" si="7"/>
        <v/>
      </c>
      <c r="Y38" s="2" t="str">
        <f t="shared" si="8"/>
        <v/>
      </c>
      <c r="Z38" s="2"/>
      <c r="AA38" s="2" t="str">
        <f t="shared" si="9"/>
        <v>飛行&amp;br;このクリーチャーが戦場に出たとき、あなたは飛行を持つ1/1の飛行機械･トークンを2体召喚する。</v>
      </c>
      <c r="AB38" s="70" t="e">
        <f>IF(H38="","",VLOOKUP(H38,AE:AG,3,FALSE))</f>
        <v>#N/A</v>
      </c>
    </row>
    <row r="39" spans="1:28">
      <c r="A39" s="59">
        <v>38</v>
      </c>
      <c r="B39" s="60" t="s">
        <v>906</v>
      </c>
      <c r="C39" s="64" t="s">
        <v>28</v>
      </c>
      <c r="D39" s="2" t="s">
        <v>55</v>
      </c>
      <c r="E39" s="2"/>
      <c r="F39" s="62">
        <v>9</v>
      </c>
      <c r="G39" s="63" t="s">
        <v>550</v>
      </c>
      <c r="H39" s="63" t="s">
        <v>334</v>
      </c>
      <c r="I39" s="66" t="s">
        <v>34</v>
      </c>
      <c r="J39" s="2"/>
      <c r="K39" s="2" t="s">
        <v>49</v>
      </c>
      <c r="L39" s="2"/>
      <c r="M39" s="2"/>
      <c r="N39" s="2" t="s">
        <v>50</v>
      </c>
      <c r="O39" s="2" t="s">
        <v>551</v>
      </c>
      <c r="P39" s="2"/>
      <c r="Q39" s="68">
        <v>42799</v>
      </c>
      <c r="R39" s="2"/>
      <c r="S39" s="2"/>
      <c r="T39" s="2"/>
      <c r="U39" s="2">
        <f t="shared" si="10"/>
        <v>3</v>
      </c>
      <c r="V39" s="2">
        <f t="shared" si="11"/>
        <v>5</v>
      </c>
      <c r="W39" s="2" t="str">
        <f t="shared" si="6"/>
        <v>飛行</v>
      </c>
      <c r="X39" s="2" t="str">
        <f t="shared" si="7"/>
        <v/>
      </c>
      <c r="Y39" s="2" t="str">
        <f t="shared" si="8"/>
        <v/>
      </c>
      <c r="Z39" s="2"/>
      <c r="AA39" s="2" t="str">
        <f t="shared" si="9"/>
        <v>飛行&amp;br;このクリーチャーが戦場に出たとき、あなたのライブラリーの次のカード4枚から1枚を取ってくる。</v>
      </c>
      <c r="AB39" s="70" t="e">
        <f>IF(H39="","",VLOOKUP(H39,AE:AG,3,FALSE))</f>
        <v>#N/A</v>
      </c>
    </row>
    <row r="40" spans="1:28">
      <c r="A40" s="59">
        <v>39</v>
      </c>
      <c r="B40" s="60" t="s">
        <v>906</v>
      </c>
      <c r="C40" s="64" t="s">
        <v>28</v>
      </c>
      <c r="D40" s="2" t="s">
        <v>55</v>
      </c>
      <c r="E40" s="2"/>
      <c r="F40" s="62">
        <v>9</v>
      </c>
      <c r="G40" s="63" t="s">
        <v>552</v>
      </c>
      <c r="H40" s="63" t="s">
        <v>353</v>
      </c>
      <c r="I40" s="66" t="s">
        <v>34</v>
      </c>
      <c r="J40" s="2"/>
      <c r="K40" s="2" t="s">
        <v>519</v>
      </c>
      <c r="L40" s="2" t="s">
        <v>78</v>
      </c>
      <c r="M40" s="2"/>
      <c r="N40" s="2" t="s">
        <v>51</v>
      </c>
      <c r="O40" s="2" t="s">
        <v>553</v>
      </c>
      <c r="P40" s="2"/>
      <c r="Q40" s="68">
        <v>42798</v>
      </c>
      <c r="R40" s="2"/>
      <c r="S40" s="2"/>
      <c r="T40" s="2"/>
      <c r="U40" s="2">
        <f t="shared" si="10"/>
        <v>3</v>
      </c>
      <c r="V40" s="2">
        <f t="shared" si="11"/>
        <v>4</v>
      </c>
      <c r="W40" s="2" t="str">
        <f t="shared" si="6"/>
        <v>この</v>
      </c>
      <c r="X40" s="2" t="str">
        <f t="shared" si="7"/>
        <v/>
      </c>
      <c r="Y40" s="2" t="str">
        <f t="shared" si="8"/>
        <v/>
      </c>
      <c r="Z40" s="2"/>
      <c r="AA40" s="2" t="str">
        <f t="shared" si="9"/>
        <v>このクリーチャーが戦場に出たとき、エネルギー化2を行う。&amp;br;超過1：あなたのターン終了時まで、対戦相手がコントロールする最初のクリーチャーを無効化する。</v>
      </c>
      <c r="AB40" s="70" t="e">
        <f>IF(H40="","",VLOOKUP(H40,AE:AG,3,FALSE))</f>
        <v>#N/A</v>
      </c>
    </row>
    <row r="41" spans="1:28">
      <c r="A41" s="59">
        <v>40</v>
      </c>
      <c r="B41" s="60" t="s">
        <v>906</v>
      </c>
      <c r="C41" s="64" t="s">
        <v>28</v>
      </c>
      <c r="D41" s="2" t="s">
        <v>55</v>
      </c>
      <c r="E41" s="2"/>
      <c r="F41" s="62">
        <v>9</v>
      </c>
      <c r="G41" s="63" t="s">
        <v>554</v>
      </c>
      <c r="H41" s="63" t="s">
        <v>366</v>
      </c>
      <c r="I41" s="66" t="s">
        <v>34</v>
      </c>
      <c r="J41" s="2"/>
      <c r="K41" s="2" t="s">
        <v>555</v>
      </c>
      <c r="L41" s="2"/>
      <c r="M41" s="2"/>
      <c r="N41" s="2" t="s">
        <v>556</v>
      </c>
      <c r="O41" s="2"/>
      <c r="P41" s="2"/>
      <c r="Q41" s="68">
        <v>42828</v>
      </c>
      <c r="R41" s="2"/>
      <c r="S41" s="2"/>
      <c r="T41" s="2"/>
      <c r="U41" s="2">
        <f t="shared" si="10"/>
        <v>4</v>
      </c>
      <c r="V41" s="2">
        <f t="shared" si="11"/>
        <v>3</v>
      </c>
      <c r="W41" s="2" t="str">
        <f t="shared" si="6"/>
        <v>飛行</v>
      </c>
      <c r="X41" s="2" t="str">
        <f t="shared" si="7"/>
        <v>ディ</v>
      </c>
      <c r="Y41" s="2" t="str">
        <f t="shared" si="8"/>
        <v/>
      </c>
      <c r="Z41" s="2"/>
      <c r="AA41" s="2" t="str">
        <f t="shared" si="9"/>
        <v>飛行 ディフェンダー</v>
      </c>
      <c r="AB41" s="70" t="e">
        <f>IF(H41="","",VLOOKUP(H41,AE:AG,3,FALSE))</f>
        <v>#N/A</v>
      </c>
    </row>
    <row r="42" spans="1:28">
      <c r="A42" s="59">
        <v>41</v>
      </c>
      <c r="B42" s="60" t="s">
        <v>906</v>
      </c>
      <c r="C42" s="64" t="s">
        <v>28</v>
      </c>
      <c r="D42" s="2" t="s">
        <v>55</v>
      </c>
      <c r="E42" s="2"/>
      <c r="F42" s="62">
        <v>12</v>
      </c>
      <c r="G42" s="63" t="s">
        <v>557</v>
      </c>
      <c r="H42" s="63" t="s">
        <v>388</v>
      </c>
      <c r="I42" s="66" t="s">
        <v>34</v>
      </c>
      <c r="J42" s="2"/>
      <c r="K42" s="2" t="s">
        <v>519</v>
      </c>
      <c r="L42" s="2" t="s">
        <v>558</v>
      </c>
      <c r="M42" s="2"/>
      <c r="N42" s="2" t="s">
        <v>51</v>
      </c>
      <c r="O42" s="2" t="s">
        <v>559</v>
      </c>
      <c r="P42" s="2"/>
      <c r="Q42" s="68">
        <v>42798</v>
      </c>
      <c r="R42" s="2"/>
      <c r="S42" s="2"/>
      <c r="T42" s="2"/>
      <c r="U42" s="2">
        <f t="shared" si="10"/>
        <v>3</v>
      </c>
      <c r="V42" s="2">
        <f t="shared" si="11"/>
        <v>4</v>
      </c>
      <c r="W42" s="2" t="str">
        <f t="shared" si="6"/>
        <v>この</v>
      </c>
      <c r="X42" s="2" t="str">
        <f t="shared" si="7"/>
        <v/>
      </c>
      <c r="Y42" s="2" t="str">
        <f t="shared" si="8"/>
        <v/>
      </c>
      <c r="Z42" s="2"/>
      <c r="AA42" s="2" t="str">
        <f t="shared" si="9"/>
        <v>このクリーチャーが戦場に出たとき、エネルギー化2を行う。&amp;br;超過2：対戦相手の手札の最初のカードを対戦相手のライブラリーの一番上に移動する。</v>
      </c>
      <c r="AB42" s="70" t="e">
        <f>IF(H42="","",VLOOKUP(H42,AE:AG,3,FALSE))</f>
        <v>#N/A</v>
      </c>
    </row>
    <row r="43" spans="1:28">
      <c r="A43" s="59">
        <v>42</v>
      </c>
      <c r="B43" s="60" t="s">
        <v>906</v>
      </c>
      <c r="C43" s="64" t="s">
        <v>28</v>
      </c>
      <c r="D43" s="2" t="s">
        <v>55</v>
      </c>
      <c r="E43" s="2"/>
      <c r="F43" s="62">
        <v>8</v>
      </c>
      <c r="G43" s="63" t="s">
        <v>560</v>
      </c>
      <c r="H43" s="63" t="s">
        <v>71</v>
      </c>
      <c r="I43" s="66" t="s">
        <v>111</v>
      </c>
      <c r="J43" s="2"/>
      <c r="K43" s="2"/>
      <c r="L43" s="2"/>
      <c r="M43" s="2"/>
      <c r="N43" s="2" t="s">
        <v>561</v>
      </c>
      <c r="O43" s="2"/>
      <c r="P43" s="2"/>
      <c r="Q43" s="68"/>
      <c r="R43" s="2"/>
      <c r="S43" s="2"/>
      <c r="T43" s="2"/>
      <c r="U43" s="2" t="str">
        <f t="shared" si="10"/>
        <v/>
      </c>
      <c r="V43" s="2" t="str">
        <f t="shared" si="11"/>
        <v/>
      </c>
      <c r="W43" s="2" t="str">
        <f t="shared" si="6"/>
        <v>クリ</v>
      </c>
      <c r="X43" s="2" t="str">
        <f t="shared" si="7"/>
        <v/>
      </c>
      <c r="Y43" s="2" t="str">
        <f t="shared" si="8"/>
        <v/>
      </c>
      <c r="Z43" s="2"/>
      <c r="AA43" s="2" t="str">
        <f t="shared" si="9"/>
        <v>クリーチャー1体を対象とする。それは-2/0の修整を受ける。エネルギー化2を行う。</v>
      </c>
      <c r="AB43" s="70" t="e">
        <f>IF(H43="","",VLOOKUP(H43,AE:AG,3,FALSE))</f>
        <v>#N/A</v>
      </c>
    </row>
    <row r="44" spans="1:28">
      <c r="A44" s="59">
        <v>43</v>
      </c>
      <c r="B44" s="60" t="s">
        <v>906</v>
      </c>
      <c r="C44" s="64" t="s">
        <v>28</v>
      </c>
      <c r="D44" s="2" t="s">
        <v>55</v>
      </c>
      <c r="E44" s="2"/>
      <c r="F44" s="62">
        <v>5</v>
      </c>
      <c r="G44" s="63" t="s">
        <v>562</v>
      </c>
      <c r="H44" s="63" t="s">
        <v>332</v>
      </c>
      <c r="I44" s="66" t="s">
        <v>111</v>
      </c>
      <c r="J44" s="2"/>
      <c r="K44" s="2"/>
      <c r="L44" s="2"/>
      <c r="M44" s="2"/>
      <c r="N44" s="2" t="s">
        <v>563</v>
      </c>
      <c r="O44" s="2"/>
      <c r="P44" s="2"/>
      <c r="Q44" s="68"/>
      <c r="R44" s="2"/>
      <c r="S44" s="2"/>
      <c r="T44" s="2"/>
      <c r="U44" s="2" t="str">
        <f t="shared" si="10"/>
        <v/>
      </c>
      <c r="V44" s="2" t="str">
        <f t="shared" si="11"/>
        <v/>
      </c>
      <c r="W44" s="2" t="str">
        <f t="shared" si="6"/>
        <v>カー</v>
      </c>
      <c r="X44" s="2" t="str">
        <f t="shared" si="7"/>
        <v/>
      </c>
      <c r="Y44" s="2" t="str">
        <f t="shared" si="8"/>
        <v/>
      </c>
      <c r="Z44" s="2"/>
      <c r="AA44" s="2" t="str">
        <f t="shared" si="9"/>
        <v>カードを2枚引き、エネルギー化2を行う。</v>
      </c>
      <c r="AB44" s="70" t="e">
        <f>IF(H44="","",VLOOKUP(H44,AE:AG,3,FALSE))</f>
        <v>#N/A</v>
      </c>
    </row>
    <row r="45" spans="1:28">
      <c r="A45" s="59">
        <v>44</v>
      </c>
      <c r="B45" s="60" t="s">
        <v>906</v>
      </c>
      <c r="C45" s="64" t="s">
        <v>28</v>
      </c>
      <c r="D45" s="2" t="s">
        <v>56</v>
      </c>
      <c r="E45" s="2"/>
      <c r="F45" s="62">
        <v>18</v>
      </c>
      <c r="G45" s="63" t="s">
        <v>564</v>
      </c>
      <c r="H45" s="63" t="s">
        <v>123</v>
      </c>
      <c r="I45" s="66" t="s">
        <v>34</v>
      </c>
      <c r="J45" s="2"/>
      <c r="K45" s="2" t="s">
        <v>565</v>
      </c>
      <c r="L45" s="2"/>
      <c r="M45" s="2"/>
      <c r="N45" s="2" t="s">
        <v>50</v>
      </c>
      <c r="O45" s="2" t="s">
        <v>566</v>
      </c>
      <c r="P45" s="2" t="s">
        <v>567</v>
      </c>
      <c r="Q45" s="68">
        <v>42892</v>
      </c>
      <c r="R45" s="2"/>
      <c r="S45" s="2"/>
      <c r="T45" s="2"/>
      <c r="U45" s="2">
        <f t="shared" si="10"/>
        <v>6</v>
      </c>
      <c r="V45" s="2">
        <f t="shared" si="11"/>
        <v>6</v>
      </c>
      <c r="W45" s="2" t="str">
        <f t="shared" si="6"/>
        <v>飛行</v>
      </c>
      <c r="X45" s="2" t="str">
        <f t="shared" si="7"/>
        <v/>
      </c>
      <c r="Y45" s="2" t="str">
        <f t="shared" si="8"/>
        <v/>
      </c>
      <c r="Z45" s="2"/>
      <c r="AA45" s="2" t="str">
        <f t="shared" si="9"/>
        <v>飛行&amp;br;あなたのターン開始時に、エネルギー化3を行う。&amp;br;超過3：他のクリーチャーをすべてオーナーの手札に戻す。オーナーの手札に空きがない場合、そのクリーチャーを破壊する。</v>
      </c>
      <c r="AB45" s="70" t="e">
        <f>IF(H45="","",VLOOKUP(H45,AE:AG,3,FALSE))</f>
        <v>#N/A</v>
      </c>
    </row>
    <row r="46" spans="1:28">
      <c r="A46" s="59">
        <v>45</v>
      </c>
      <c r="B46" s="60" t="s">
        <v>906</v>
      </c>
      <c r="C46" s="64" t="s">
        <v>28</v>
      </c>
      <c r="D46" s="2" t="s">
        <v>56</v>
      </c>
      <c r="E46" s="2"/>
      <c r="F46" s="62">
        <v>15</v>
      </c>
      <c r="G46" s="63" t="s">
        <v>568</v>
      </c>
      <c r="H46" s="63" t="s">
        <v>256</v>
      </c>
      <c r="I46" s="66" t="s">
        <v>111</v>
      </c>
      <c r="J46" s="2"/>
      <c r="K46" s="2"/>
      <c r="L46" s="2"/>
      <c r="M46" s="2"/>
      <c r="N46" s="2" t="s">
        <v>569</v>
      </c>
      <c r="O46" s="2"/>
      <c r="P46" s="2"/>
      <c r="Q46" s="68"/>
      <c r="R46" s="2"/>
      <c r="S46" s="2"/>
      <c r="T46" s="2"/>
      <c r="U46" s="2" t="str">
        <f t="shared" si="10"/>
        <v/>
      </c>
      <c r="V46" s="2" t="str">
        <f t="shared" si="11"/>
        <v/>
      </c>
      <c r="W46" s="2" t="str">
        <f t="shared" si="6"/>
        <v>ボー</v>
      </c>
      <c r="X46" s="2" t="str">
        <f t="shared" si="7"/>
        <v/>
      </c>
      <c r="Y46" s="2" t="str">
        <f t="shared" si="8"/>
        <v/>
      </c>
      <c r="Z46" s="2"/>
      <c r="AA46" s="2" t="str">
        <f t="shared" si="9"/>
        <v>ボード上にエネルギー化ジェムが4個以上ある場合、対戦相手がコントロールするクリーチャー1体を対象とする。あなたはそれをコントロールする。その後、ボードからすべてのエネルギーを取り除く。</v>
      </c>
      <c r="AB46" s="70" t="e">
        <f>IF(H46="","",VLOOKUP(H46,AE:AG,3,FALSE))</f>
        <v>#N/A</v>
      </c>
    </row>
    <row r="47" spans="1:28">
      <c r="A47" s="59">
        <v>46</v>
      </c>
      <c r="B47" s="60" t="s">
        <v>906</v>
      </c>
      <c r="C47" s="64" t="s">
        <v>28</v>
      </c>
      <c r="D47" s="2" t="s">
        <v>56</v>
      </c>
      <c r="E47" s="2"/>
      <c r="F47" s="62">
        <v>20</v>
      </c>
      <c r="G47" s="63" t="s">
        <v>570</v>
      </c>
      <c r="H47" s="63" t="s">
        <v>416</v>
      </c>
      <c r="I47" s="66" t="s">
        <v>111</v>
      </c>
      <c r="J47" s="2"/>
      <c r="K47" s="2"/>
      <c r="L47" s="2"/>
      <c r="M47" s="2"/>
      <c r="N47" s="2" t="s">
        <v>571</v>
      </c>
      <c r="O47" s="2" t="s">
        <v>572</v>
      </c>
      <c r="P47" s="2"/>
      <c r="Q47" s="68"/>
      <c r="R47" s="2"/>
      <c r="S47" s="2"/>
      <c r="T47" s="2"/>
      <c r="U47" s="2" t="str">
        <f t="shared" si="10"/>
        <v/>
      </c>
      <c r="V47" s="2" t="str">
        <f t="shared" si="11"/>
        <v/>
      </c>
      <c r="W47" s="2" t="str">
        <f t="shared" si="6"/>
        <v>戦場</v>
      </c>
      <c r="X47" s="2" t="str">
        <f t="shared" si="7"/>
        <v/>
      </c>
      <c r="Y47" s="2" t="str">
        <f t="shared" si="8"/>
        <v/>
      </c>
      <c r="Z47" s="2"/>
      <c r="AA47" s="2" t="str">
        <f t="shared" si="9"/>
        <v>戦場に出ているあなたがコントロールするトークンでない各クリーチャーをあなたの手札に戻す。それらは12マナを得る。&amp;br;あなたは、あなたの手札がいっぱいになるまでカードを引く。</v>
      </c>
      <c r="AB47" s="70" t="e">
        <f>IF(H47="","",VLOOKUP(H47,AE:AG,3,FALSE))</f>
        <v>#N/A</v>
      </c>
    </row>
    <row r="48" spans="1:28">
      <c r="A48" s="59">
        <v>47</v>
      </c>
      <c r="B48" s="60" t="s">
        <v>906</v>
      </c>
      <c r="C48" s="64" t="s">
        <v>28</v>
      </c>
      <c r="D48" s="2" t="s">
        <v>56</v>
      </c>
      <c r="E48" s="2"/>
      <c r="F48" s="62">
        <v>11</v>
      </c>
      <c r="G48" s="63" t="s">
        <v>573</v>
      </c>
      <c r="H48" s="63" t="s">
        <v>449</v>
      </c>
      <c r="I48" s="66" t="s">
        <v>111</v>
      </c>
      <c r="J48" s="2"/>
      <c r="K48" s="2"/>
      <c r="L48" s="2"/>
      <c r="M48" s="2"/>
      <c r="N48" s="2" t="s">
        <v>574</v>
      </c>
      <c r="O48" s="2"/>
      <c r="P48" s="2"/>
      <c r="Q48" s="68"/>
      <c r="R48" s="2"/>
      <c r="S48" s="2"/>
      <c r="T48" s="2"/>
      <c r="U48" s="2" t="str">
        <f t="shared" si="10"/>
        <v/>
      </c>
      <c r="V48" s="2" t="str">
        <f t="shared" si="11"/>
        <v/>
      </c>
      <c r="W48" s="2" t="str">
        <f t="shared" si="6"/>
        <v>クリ</v>
      </c>
      <c r="X48" s="2" t="str">
        <f t="shared" si="7"/>
        <v/>
      </c>
      <c r="Y48" s="2" t="str">
        <f t="shared" si="8"/>
        <v/>
      </c>
      <c r="Z48" s="2"/>
      <c r="AA48" s="2" t="str">
        <f t="shared" si="9"/>
        <v>クリーチャー1体を対象とする。それは+X/+Xの修整を受ける。Xはボード上のエネルギー化ジェムの総数に等しい。</v>
      </c>
      <c r="AB48" s="70" t="e">
        <f>IF(H48="","",VLOOKUP(H48,AE:AG,3,FALSE))</f>
        <v>#N/A</v>
      </c>
    </row>
    <row r="49" spans="1:28">
      <c r="A49" s="59">
        <v>48</v>
      </c>
      <c r="B49" s="60" t="s">
        <v>906</v>
      </c>
      <c r="C49" s="64" t="s">
        <v>28</v>
      </c>
      <c r="D49" s="2" t="s">
        <v>56</v>
      </c>
      <c r="E49" s="2"/>
      <c r="F49" s="62">
        <v>5</v>
      </c>
      <c r="G49" s="63" t="s">
        <v>575</v>
      </c>
      <c r="H49" s="63" t="s">
        <v>300</v>
      </c>
      <c r="I49" s="66" t="s">
        <v>182</v>
      </c>
      <c r="J49" s="2"/>
      <c r="K49" s="2"/>
      <c r="L49" s="2"/>
      <c r="M49" s="2"/>
      <c r="N49" s="2" t="s">
        <v>576</v>
      </c>
      <c r="O49" s="2" t="s">
        <v>577</v>
      </c>
      <c r="P49" s="2"/>
      <c r="Q49" s="68"/>
      <c r="R49" s="2"/>
      <c r="S49" s="2"/>
      <c r="T49" s="2">
        <v>3</v>
      </c>
      <c r="U49" s="2" t="str">
        <f t="shared" si="10"/>
        <v/>
      </c>
      <c r="V49" s="2" t="str">
        <f t="shared" si="11"/>
        <v/>
      </c>
      <c r="W49" s="2" t="str">
        <f t="shared" si="6"/>
        <v>あな</v>
      </c>
      <c r="X49" s="2" t="str">
        <f t="shared" si="7"/>
        <v/>
      </c>
      <c r="Y49" s="2" t="str">
        <f t="shared" si="8"/>
        <v/>
      </c>
      <c r="Z49" s="2"/>
      <c r="AA49" s="2" t="str">
        <f t="shared" si="9"/>
        <v>あなたがコントロールするサポートか工匠であるクリーチャーが戦場に出たとき、エネルギー化2を行う。&amp;br;超過3：あなたはカードを3枚引く。</v>
      </c>
      <c r="AB49" s="70" t="e">
        <f>IF(H49="","",VLOOKUP(H49,AE:AG,3,FALSE))</f>
        <v>#N/A</v>
      </c>
    </row>
    <row r="50" spans="1:28">
      <c r="A50" s="59">
        <v>49</v>
      </c>
      <c r="B50" s="60" t="s">
        <v>906</v>
      </c>
      <c r="C50" s="64" t="s">
        <v>28</v>
      </c>
      <c r="D50" s="2" t="s">
        <v>56</v>
      </c>
      <c r="E50" s="2"/>
      <c r="F50" s="62">
        <v>6</v>
      </c>
      <c r="G50" s="63" t="s">
        <v>578</v>
      </c>
      <c r="H50" s="63" t="s">
        <v>348</v>
      </c>
      <c r="I50" s="66" t="s">
        <v>182</v>
      </c>
      <c r="J50" s="2"/>
      <c r="K50" s="2"/>
      <c r="L50" s="2"/>
      <c r="M50" s="2"/>
      <c r="N50" s="2" t="s">
        <v>579</v>
      </c>
      <c r="O50" s="2"/>
      <c r="P50" s="2"/>
      <c r="Q50" s="68"/>
      <c r="R50" s="2"/>
      <c r="S50" s="2"/>
      <c r="T50" s="2">
        <v>2</v>
      </c>
      <c r="U50" s="2" t="str">
        <f t="shared" si="10"/>
        <v/>
      </c>
      <c r="V50" s="2" t="str">
        <f t="shared" si="11"/>
        <v/>
      </c>
      <c r="W50" s="2" t="str">
        <f t="shared" si="6"/>
        <v>対戦</v>
      </c>
      <c r="X50" s="2" t="str">
        <f t="shared" si="7"/>
        <v/>
      </c>
      <c r="Y50" s="2" t="str">
        <f t="shared" si="8"/>
        <v/>
      </c>
      <c r="Z50" s="2"/>
      <c r="AA50" s="2" t="str">
        <f t="shared" si="9"/>
        <v>対戦相手がカードを唱えたとき、このサポートを破壊し、対戦相手のそのカードを破壊する。それの効果は誘発しない。</v>
      </c>
      <c r="AB50" s="70" t="e">
        <f>IF(H50="","",VLOOKUP(H50,AE:AG,3,FALSE))</f>
        <v>#N/A</v>
      </c>
    </row>
    <row r="51" spans="1:28">
      <c r="A51" s="59">
        <v>50</v>
      </c>
      <c r="B51" s="60" t="s">
        <v>906</v>
      </c>
      <c r="C51" s="64" t="s">
        <v>28</v>
      </c>
      <c r="D51" s="2" t="s">
        <v>57</v>
      </c>
      <c r="E51" s="2"/>
      <c r="F51" s="62">
        <v>11</v>
      </c>
      <c r="G51" s="63" t="s">
        <v>580</v>
      </c>
      <c r="H51" s="63" t="s">
        <v>412</v>
      </c>
      <c r="I51" s="66" t="s">
        <v>34</v>
      </c>
      <c r="J51" s="2"/>
      <c r="K51" s="2" t="s">
        <v>519</v>
      </c>
      <c r="L51" s="2" t="s">
        <v>36</v>
      </c>
      <c r="M51" s="2"/>
      <c r="N51" s="2" t="s">
        <v>581</v>
      </c>
      <c r="O51" s="2" t="s">
        <v>582</v>
      </c>
      <c r="P51" s="2"/>
      <c r="Q51" s="68">
        <v>42829</v>
      </c>
      <c r="R51" s="2"/>
      <c r="S51" s="2"/>
      <c r="T51" s="2"/>
      <c r="U51" s="2">
        <f t="shared" si="10"/>
        <v>4</v>
      </c>
      <c r="V51" s="2">
        <f t="shared" si="11"/>
        <v>4</v>
      </c>
      <c r="W51" s="2" t="str">
        <f t="shared" ref="W51:W82" si="12">LEFT(N51,2)</f>
        <v>この</v>
      </c>
      <c r="X51" s="2" t="str">
        <f t="shared" ref="X51:X82" si="13">IF(ISERROR(FIND(" ",N51)),"",MID(N51,FIND(" ",N51)+1,2))</f>
        <v/>
      </c>
      <c r="Y51" s="2" t="str">
        <f t="shared" ref="Y51:Y82" si="14">IF(LEN(X51)&gt;1,IF(ISERROR(FIND(" ",N51,FIND(" ",N51)+1)),"",MID(N51,FIND(" ",N51)+4,2)),"")</f>
        <v/>
      </c>
      <c r="Z51" s="2"/>
      <c r="AA51" s="2" t="str">
        <f t="shared" ref="AA51:AA82" si="15">IF(N51="","",N51&amp;IF(O51="","","&amp;br;"&amp;O51)&amp;IF(P51="","","&amp;br;"&amp;P51))</f>
        <v>このクリーチャーが戦場に出ている間、あなたがコントロールする無色の各クリーチャーは呪禁を得る。&amp;br;あなたのターン開始時に、あなたがサポートを1個以上コントロールしている場合、製造1を行い、カードを1枚引く。</v>
      </c>
      <c r="AB51" s="70" t="e">
        <f t="shared" ref="AB51:AB82" si="16">IF(H51="","",VLOOKUP(H51,AE:AG,3,FALSE))</f>
        <v>#N/A</v>
      </c>
    </row>
    <row r="52" spans="1:28">
      <c r="A52" s="59">
        <v>51</v>
      </c>
      <c r="B52" s="60" t="s">
        <v>906</v>
      </c>
      <c r="C52" s="64" t="s">
        <v>28</v>
      </c>
      <c r="D52" s="2" t="s">
        <v>57</v>
      </c>
      <c r="E52" s="2"/>
      <c r="F52" s="62">
        <v>24</v>
      </c>
      <c r="G52" s="63" t="s">
        <v>583</v>
      </c>
      <c r="H52" s="63" t="s">
        <v>492</v>
      </c>
      <c r="I52" s="66" t="s">
        <v>34</v>
      </c>
      <c r="J52" s="2"/>
      <c r="K52" s="2" t="s">
        <v>234</v>
      </c>
      <c r="L52" s="2"/>
      <c r="M52" s="2"/>
      <c r="N52" s="2" t="s">
        <v>79</v>
      </c>
      <c r="O52" s="2" t="s">
        <v>584</v>
      </c>
      <c r="P52" s="2"/>
      <c r="Q52" s="68">
        <v>42955</v>
      </c>
      <c r="R52" s="2"/>
      <c r="S52" s="2"/>
      <c r="T52" s="2"/>
      <c r="U52" s="2">
        <f t="shared" si="10"/>
        <v>8</v>
      </c>
      <c r="V52" s="2">
        <f t="shared" si="11"/>
        <v>8</v>
      </c>
      <c r="W52" s="2" t="str">
        <f t="shared" si="12"/>
        <v>ディ</v>
      </c>
      <c r="X52" s="2" t="str">
        <f t="shared" si="13"/>
        <v/>
      </c>
      <c r="Y52" s="2" t="str">
        <f t="shared" si="14"/>
        <v/>
      </c>
      <c r="Z52" s="2"/>
      <c r="AA52" s="2" t="str">
        <f t="shared" si="15"/>
        <v>ディフェンダー&amp;br;あなたがこのクリーチャーを唱えたとき、唱えられたか破壊された最後の呪文2つをあなたの手札に戻す。</v>
      </c>
      <c r="AB52" s="70" t="e">
        <f t="shared" si="16"/>
        <v>#N/A</v>
      </c>
    </row>
    <row r="53" spans="1:28">
      <c r="A53" s="59">
        <v>52</v>
      </c>
      <c r="B53" s="60" t="s">
        <v>906</v>
      </c>
      <c r="C53" s="64" t="s">
        <v>28</v>
      </c>
      <c r="D53" s="2" t="s">
        <v>57</v>
      </c>
      <c r="E53" s="2"/>
      <c r="F53" s="62">
        <v>11</v>
      </c>
      <c r="G53" s="63" t="s">
        <v>585</v>
      </c>
      <c r="H53" s="63" t="s">
        <v>382</v>
      </c>
      <c r="I53" s="66" t="s">
        <v>182</v>
      </c>
      <c r="J53" s="2"/>
      <c r="K53" s="2"/>
      <c r="L53" s="2"/>
      <c r="M53" s="2"/>
      <c r="N53" s="2" t="s">
        <v>586</v>
      </c>
      <c r="O53" s="2"/>
      <c r="P53" s="2"/>
      <c r="Q53" s="68"/>
      <c r="R53" s="2"/>
      <c r="S53" s="2"/>
      <c r="T53" s="2">
        <v>3</v>
      </c>
      <c r="U53" s="2" t="str">
        <f t="shared" si="10"/>
        <v/>
      </c>
      <c r="V53" s="2" t="str">
        <f t="shared" si="11"/>
        <v/>
      </c>
      <c r="W53" s="2" t="str">
        <f t="shared" si="12"/>
        <v>あな</v>
      </c>
      <c r="X53" s="2" t="str">
        <f t="shared" si="13"/>
        <v/>
      </c>
      <c r="Y53" s="2" t="str">
        <f t="shared" si="14"/>
        <v/>
      </c>
      <c r="Z53" s="2"/>
      <c r="AA53" s="2" t="str">
        <f t="shared" si="15"/>
        <v>あなたが呪文を唱えたとき、あなたは飛行を持つ1/1の飛行機械・トークンを2体召喚する。</v>
      </c>
      <c r="AB53" s="70" t="e">
        <f t="shared" si="16"/>
        <v>#N/A</v>
      </c>
    </row>
    <row r="54" spans="1:28">
      <c r="A54" s="59">
        <v>53</v>
      </c>
      <c r="B54" s="60" t="s">
        <v>906</v>
      </c>
      <c r="C54" s="65" t="s">
        <v>41</v>
      </c>
      <c r="D54" s="2" t="s">
        <v>31</v>
      </c>
      <c r="E54" s="2"/>
      <c r="F54" s="62">
        <v>5</v>
      </c>
      <c r="G54" s="63" t="s">
        <v>587</v>
      </c>
      <c r="H54" s="63" t="s">
        <v>160</v>
      </c>
      <c r="I54" s="66" t="s">
        <v>34</v>
      </c>
      <c r="J54" s="2"/>
      <c r="K54" s="2" t="s">
        <v>588</v>
      </c>
      <c r="L54" s="2" t="s">
        <v>36</v>
      </c>
      <c r="M54" s="2"/>
      <c r="N54" s="2" t="s">
        <v>62</v>
      </c>
      <c r="O54" s="2"/>
      <c r="P54" s="2"/>
      <c r="Q54" s="68">
        <v>42767</v>
      </c>
      <c r="R54" s="2"/>
      <c r="S54" s="2"/>
      <c r="T54" s="2"/>
      <c r="U54" s="2">
        <f t="shared" si="10"/>
        <v>2</v>
      </c>
      <c r="V54" s="2">
        <f t="shared" si="11"/>
        <v>1</v>
      </c>
      <c r="W54" s="2" t="str">
        <f t="shared" si="12"/>
        <v>この</v>
      </c>
      <c r="X54" s="2" t="str">
        <f t="shared" si="13"/>
        <v/>
      </c>
      <c r="Y54" s="2" t="str">
        <f t="shared" si="14"/>
        <v/>
      </c>
      <c r="Z54" s="2"/>
      <c r="AA54" s="2" t="str">
        <f t="shared" si="15"/>
        <v>このクリーチャーが戦場に出たとき、製造1を行う。</v>
      </c>
      <c r="AB54" s="70" t="e">
        <f t="shared" si="16"/>
        <v>#N/A</v>
      </c>
    </row>
    <row r="55" spans="1:28">
      <c r="A55" s="59">
        <v>54</v>
      </c>
      <c r="B55" s="60" t="s">
        <v>906</v>
      </c>
      <c r="C55" s="65" t="s">
        <v>41</v>
      </c>
      <c r="D55" s="2" t="s">
        <v>31</v>
      </c>
      <c r="E55" s="2"/>
      <c r="F55" s="62">
        <v>10</v>
      </c>
      <c r="G55" s="63" t="s">
        <v>589</v>
      </c>
      <c r="H55" s="63" t="s">
        <v>285</v>
      </c>
      <c r="I55" s="66" t="s">
        <v>34</v>
      </c>
      <c r="J55" s="2"/>
      <c r="K55" s="2" t="s">
        <v>590</v>
      </c>
      <c r="L55" s="2"/>
      <c r="M55" s="2"/>
      <c r="N55" s="2" t="s">
        <v>591</v>
      </c>
      <c r="O55" s="2"/>
      <c r="P55" s="2"/>
      <c r="Q55" s="68">
        <v>42738</v>
      </c>
      <c r="R55" s="2"/>
      <c r="S55" s="2"/>
      <c r="T55" s="2"/>
      <c r="U55" s="2">
        <f t="shared" si="10"/>
        <v>1</v>
      </c>
      <c r="V55" s="2">
        <f t="shared" si="11"/>
        <v>3</v>
      </c>
      <c r="W55" s="2" t="str">
        <f t="shared" si="12"/>
        <v>この</v>
      </c>
      <c r="X55" s="2" t="str">
        <f t="shared" si="13"/>
        <v/>
      </c>
      <c r="Y55" s="2" t="str">
        <f t="shared" si="14"/>
        <v/>
      </c>
      <c r="Z55" s="2"/>
      <c r="AA55" s="2" t="str">
        <f t="shared" si="15"/>
        <v>このクリーチャーが戦場に出たとき、あなたがコントロールしていて最後に破壊されたカードをあなたの手札に戻す。</v>
      </c>
      <c r="AB55" s="70" t="e">
        <f t="shared" si="16"/>
        <v>#N/A</v>
      </c>
    </row>
    <row r="56" spans="1:28">
      <c r="A56" s="59">
        <v>55</v>
      </c>
      <c r="B56" s="60" t="s">
        <v>906</v>
      </c>
      <c r="C56" s="65" t="s">
        <v>41</v>
      </c>
      <c r="D56" s="2" t="s">
        <v>31</v>
      </c>
      <c r="E56" s="2"/>
      <c r="F56" s="62">
        <v>7</v>
      </c>
      <c r="G56" s="63" t="s">
        <v>592</v>
      </c>
      <c r="H56" s="63" t="s">
        <v>316</v>
      </c>
      <c r="I56" s="66" t="s">
        <v>34</v>
      </c>
      <c r="J56" s="2"/>
      <c r="K56" s="2" t="s">
        <v>593</v>
      </c>
      <c r="L56" s="2"/>
      <c r="M56" s="2"/>
      <c r="N56" s="2" t="s">
        <v>50</v>
      </c>
      <c r="O56" s="2" t="s">
        <v>594</v>
      </c>
      <c r="P56" s="2"/>
      <c r="Q56" s="68">
        <v>42767</v>
      </c>
      <c r="R56" s="2"/>
      <c r="S56" s="2"/>
      <c r="T56" s="2"/>
      <c r="U56" s="2">
        <f t="shared" si="10"/>
        <v>2</v>
      </c>
      <c r="V56" s="2">
        <f t="shared" si="11"/>
        <v>1</v>
      </c>
      <c r="W56" s="2" t="str">
        <f t="shared" si="12"/>
        <v>飛行</v>
      </c>
      <c r="X56" s="2" t="str">
        <f t="shared" si="13"/>
        <v/>
      </c>
      <c r="Y56" s="2" t="str">
        <f t="shared" si="14"/>
        <v/>
      </c>
      <c r="Z56" s="2"/>
      <c r="AA56" s="2" t="str">
        <f t="shared" si="15"/>
        <v>飛行&amp;br;あなたが戦場に出ている無色のクリーチャーをコントロールしている間、このクリーチャーは+1/0の修整を受ける。</v>
      </c>
      <c r="AB56" s="70" t="e">
        <f t="shared" si="16"/>
        <v>#N/A</v>
      </c>
    </row>
    <row r="57" spans="1:28">
      <c r="A57" s="59">
        <v>56</v>
      </c>
      <c r="B57" s="60" t="s">
        <v>906</v>
      </c>
      <c r="C57" s="65" t="s">
        <v>41</v>
      </c>
      <c r="D57" s="2" t="s">
        <v>31</v>
      </c>
      <c r="E57" s="2"/>
      <c r="F57" s="62">
        <v>11</v>
      </c>
      <c r="G57" s="63" t="s">
        <v>595</v>
      </c>
      <c r="H57" s="63" t="s">
        <v>362</v>
      </c>
      <c r="I57" s="66" t="s">
        <v>34</v>
      </c>
      <c r="J57" s="2"/>
      <c r="K57" s="2" t="s">
        <v>588</v>
      </c>
      <c r="L57" s="2" t="s">
        <v>520</v>
      </c>
      <c r="M57" s="2"/>
      <c r="N57" s="2" t="s">
        <v>79</v>
      </c>
      <c r="O57" s="2" t="s">
        <v>596</v>
      </c>
      <c r="P57" s="2"/>
      <c r="Q57" s="68">
        <v>42795</v>
      </c>
      <c r="R57" s="2"/>
      <c r="S57" s="2"/>
      <c r="T57" s="2"/>
      <c r="U57" s="2">
        <f t="shared" si="10"/>
        <v>3</v>
      </c>
      <c r="V57" s="2">
        <f t="shared" si="11"/>
        <v>1</v>
      </c>
      <c r="W57" s="2" t="str">
        <f t="shared" si="12"/>
        <v>ディ</v>
      </c>
      <c r="X57" s="2" t="str">
        <f t="shared" si="13"/>
        <v/>
      </c>
      <c r="Y57" s="2" t="str">
        <f t="shared" si="14"/>
        <v/>
      </c>
      <c r="Z57" s="2"/>
      <c r="AA57" s="2" t="str">
        <f t="shared" si="15"/>
        <v>ディフェンダー&amp;br;このクリーチャーが死亡したとき、あなたがコントロールする最初のクリーチャーは+1/+1の修整を受ける。</v>
      </c>
      <c r="AB57" s="70" t="e">
        <f t="shared" si="16"/>
        <v>#N/A</v>
      </c>
    </row>
    <row r="58" spans="1:28">
      <c r="A58" s="59">
        <v>57</v>
      </c>
      <c r="B58" s="60" t="s">
        <v>906</v>
      </c>
      <c r="C58" s="65" t="s">
        <v>41</v>
      </c>
      <c r="D58" s="2" t="s">
        <v>31</v>
      </c>
      <c r="E58" s="2"/>
      <c r="F58" s="62">
        <v>8</v>
      </c>
      <c r="G58" s="63" t="s">
        <v>597</v>
      </c>
      <c r="H58" s="63" t="s">
        <v>380</v>
      </c>
      <c r="I58" s="66" t="s">
        <v>34</v>
      </c>
      <c r="J58" s="2"/>
      <c r="K58" s="2" t="s">
        <v>69</v>
      </c>
      <c r="L58" s="2" t="s">
        <v>36</v>
      </c>
      <c r="M58" s="2"/>
      <c r="N58" s="2" t="s">
        <v>4</v>
      </c>
      <c r="O58" s="2" t="s">
        <v>62</v>
      </c>
      <c r="P58" s="2"/>
      <c r="Q58" s="68">
        <v>42795</v>
      </c>
      <c r="R58" s="2"/>
      <c r="S58" s="2"/>
      <c r="T58" s="2"/>
      <c r="U58" s="2">
        <f t="shared" si="10"/>
        <v>3</v>
      </c>
      <c r="V58" s="2">
        <f t="shared" si="11"/>
        <v>1</v>
      </c>
      <c r="W58" s="2" t="str">
        <f t="shared" si="12"/>
        <v>威迫</v>
      </c>
      <c r="X58" s="2" t="str">
        <f t="shared" si="13"/>
        <v/>
      </c>
      <c r="Y58" s="2" t="str">
        <f t="shared" si="14"/>
        <v/>
      </c>
      <c r="Z58" s="2"/>
      <c r="AA58" s="2" t="str">
        <f t="shared" si="15"/>
        <v>威迫&amp;br;このクリーチャーが戦場に出たとき、製造1を行う。</v>
      </c>
      <c r="AB58" s="70" t="e">
        <f t="shared" si="16"/>
        <v>#N/A</v>
      </c>
    </row>
    <row r="59" spans="1:28">
      <c r="A59" s="59">
        <v>58</v>
      </c>
      <c r="B59" s="60" t="s">
        <v>906</v>
      </c>
      <c r="C59" s="65" t="s">
        <v>41</v>
      </c>
      <c r="D59" s="2" t="s">
        <v>31</v>
      </c>
      <c r="E59" s="2"/>
      <c r="F59" s="62">
        <v>11</v>
      </c>
      <c r="G59" s="63" t="s">
        <v>598</v>
      </c>
      <c r="H59" s="63" t="s">
        <v>398</v>
      </c>
      <c r="I59" s="66" t="s">
        <v>34</v>
      </c>
      <c r="J59" s="2"/>
      <c r="K59" s="2" t="s">
        <v>69</v>
      </c>
      <c r="L59" s="2" t="s">
        <v>520</v>
      </c>
      <c r="M59" s="2"/>
      <c r="N59" s="2" t="s">
        <v>599</v>
      </c>
      <c r="O59" s="2"/>
      <c r="P59" s="2"/>
      <c r="Q59" s="68">
        <v>42736</v>
      </c>
      <c r="R59" s="2"/>
      <c r="S59" s="2"/>
      <c r="T59" s="2"/>
      <c r="U59" s="2">
        <f t="shared" si="10"/>
        <v>1</v>
      </c>
      <c r="V59" s="2">
        <f t="shared" si="11"/>
        <v>1</v>
      </c>
      <c r="W59" s="2" t="str">
        <f t="shared" si="12"/>
        <v>この</v>
      </c>
      <c r="X59" s="2" t="str">
        <f t="shared" si="13"/>
        <v/>
      </c>
      <c r="Y59" s="2" t="str">
        <f t="shared" si="14"/>
        <v/>
      </c>
      <c r="Z59" s="2"/>
      <c r="AA59" s="2" t="str">
        <f t="shared" si="15"/>
        <v>このクリーチャーが攻撃したとき、あなたは1点のライフを得て、対戦相手は1点のダメージを受ける。</v>
      </c>
      <c r="AB59" s="70" t="e">
        <f t="shared" si="16"/>
        <v>#N/A</v>
      </c>
    </row>
    <row r="60" spans="1:28">
      <c r="A60" s="59">
        <v>59</v>
      </c>
      <c r="B60" s="60" t="s">
        <v>906</v>
      </c>
      <c r="C60" s="65" t="s">
        <v>41</v>
      </c>
      <c r="D60" s="2" t="s">
        <v>31</v>
      </c>
      <c r="E60" s="2"/>
      <c r="F60" s="62">
        <v>8</v>
      </c>
      <c r="G60" s="63" t="s">
        <v>600</v>
      </c>
      <c r="H60" s="63" t="s">
        <v>486</v>
      </c>
      <c r="I60" s="66" t="s">
        <v>34</v>
      </c>
      <c r="J60" s="2"/>
      <c r="K60" s="2" t="s">
        <v>601</v>
      </c>
      <c r="L60" s="2"/>
      <c r="M60" s="2"/>
      <c r="N60" s="2" t="s">
        <v>51</v>
      </c>
      <c r="O60" s="2" t="s">
        <v>101</v>
      </c>
      <c r="P60" s="2"/>
      <c r="Q60" s="68">
        <v>42737</v>
      </c>
      <c r="R60" s="2"/>
      <c r="S60" s="2"/>
      <c r="T60" s="2"/>
      <c r="U60" s="2">
        <f t="shared" si="10"/>
        <v>1</v>
      </c>
      <c r="V60" s="2">
        <f t="shared" si="11"/>
        <v>2</v>
      </c>
      <c r="W60" s="2" t="str">
        <f t="shared" si="12"/>
        <v>この</v>
      </c>
      <c r="X60" s="2" t="str">
        <f t="shared" si="13"/>
        <v/>
      </c>
      <c r="Y60" s="2" t="str">
        <f t="shared" si="14"/>
        <v/>
      </c>
      <c r="Z60" s="2"/>
      <c r="AA60" s="2" t="str">
        <f t="shared" si="15"/>
        <v>このクリーチャーが戦場に出たとき、エネルギー化2を行う。&amp;br;超過2：このクリーチャーは+1/+1の修整を受ける。</v>
      </c>
      <c r="AB60" s="70" t="e">
        <f t="shared" si="16"/>
        <v>#N/A</v>
      </c>
    </row>
    <row r="61" spans="1:28">
      <c r="A61" s="59">
        <v>60</v>
      </c>
      <c r="B61" s="60" t="s">
        <v>906</v>
      </c>
      <c r="C61" s="65" t="s">
        <v>41</v>
      </c>
      <c r="D61" s="2" t="s">
        <v>31</v>
      </c>
      <c r="E61" s="2"/>
      <c r="F61" s="62">
        <v>5</v>
      </c>
      <c r="G61" s="63" t="s">
        <v>602</v>
      </c>
      <c r="H61" s="63" t="s">
        <v>279</v>
      </c>
      <c r="I61" s="66" t="s">
        <v>111</v>
      </c>
      <c r="J61" s="2"/>
      <c r="K61" s="2"/>
      <c r="L61" s="2"/>
      <c r="M61" s="2"/>
      <c r="N61" s="2" t="s">
        <v>603</v>
      </c>
      <c r="O61" s="2" t="s">
        <v>604</v>
      </c>
      <c r="P61" s="2"/>
      <c r="Q61" s="68"/>
      <c r="R61" s="2"/>
      <c r="S61" s="2"/>
      <c r="T61" s="2"/>
      <c r="U61" s="2" t="str">
        <f t="shared" si="10"/>
        <v/>
      </c>
      <c r="V61" s="2" t="str">
        <f t="shared" si="11"/>
        <v/>
      </c>
      <c r="W61" s="2" t="str">
        <f t="shared" si="12"/>
        <v>エネ</v>
      </c>
      <c r="X61" s="2" t="str">
        <f t="shared" si="13"/>
        <v/>
      </c>
      <c r="Y61" s="2" t="str">
        <f t="shared" si="14"/>
        <v/>
      </c>
      <c r="Z61" s="2"/>
      <c r="AA61" s="2" t="str">
        <f t="shared" si="15"/>
        <v>エネルギー化1を行う。&amp;br;クリーチャー1体を対象とする。あなたのターン終了時まで、それは-X/-Xの修整を受ける。Xはエネルギー化ジェムの総数に等しい。その後、ボードからすべてのエネルギーを取り除く。</v>
      </c>
      <c r="AB61" s="70" t="e">
        <f t="shared" si="16"/>
        <v>#N/A</v>
      </c>
    </row>
    <row r="62" spans="1:28">
      <c r="A62" s="59">
        <v>61</v>
      </c>
      <c r="B62" s="60" t="s">
        <v>906</v>
      </c>
      <c r="C62" s="65" t="s">
        <v>41</v>
      </c>
      <c r="D62" s="2" t="s">
        <v>31</v>
      </c>
      <c r="E62" s="2"/>
      <c r="F62" s="62">
        <v>4</v>
      </c>
      <c r="G62" s="63" t="s">
        <v>605</v>
      </c>
      <c r="H62" s="63" t="s">
        <v>364</v>
      </c>
      <c r="I62" s="66" t="s">
        <v>111</v>
      </c>
      <c r="J62" s="2"/>
      <c r="K62" s="2"/>
      <c r="L62" s="2"/>
      <c r="M62" s="2"/>
      <c r="N62" s="2" t="s">
        <v>606</v>
      </c>
      <c r="O62" s="2"/>
      <c r="P62" s="2"/>
      <c r="Q62" s="68"/>
      <c r="R62" s="2"/>
      <c r="S62" s="2"/>
      <c r="T62" s="2"/>
      <c r="U62" s="2" t="str">
        <f t="shared" si="10"/>
        <v/>
      </c>
      <c r="V62" s="2" t="str">
        <f t="shared" si="11"/>
        <v/>
      </c>
      <c r="W62" s="2" t="str">
        <f t="shared" si="12"/>
        <v>あな</v>
      </c>
      <c r="X62" s="2" t="str">
        <f t="shared" si="13"/>
        <v/>
      </c>
      <c r="Y62" s="2" t="str">
        <f t="shared" si="14"/>
        <v/>
      </c>
      <c r="Z62" s="2"/>
      <c r="AA62" s="2" t="str">
        <f t="shared" si="15"/>
        <v>あなたはカードを2枚引き、4点のダメージを受ける。エネルギー化2を行う。</v>
      </c>
      <c r="AB62" s="70" t="e">
        <f t="shared" si="16"/>
        <v>#N/A</v>
      </c>
    </row>
    <row r="63" spans="1:28">
      <c r="A63" s="59">
        <v>62</v>
      </c>
      <c r="B63" s="60" t="s">
        <v>906</v>
      </c>
      <c r="C63" s="65" t="s">
        <v>41</v>
      </c>
      <c r="D63" s="2" t="s">
        <v>31</v>
      </c>
      <c r="E63" s="2"/>
      <c r="F63" s="62">
        <v>4</v>
      </c>
      <c r="G63" s="63" t="s">
        <v>607</v>
      </c>
      <c r="H63" s="63" t="s">
        <v>445</v>
      </c>
      <c r="I63" s="66" t="s">
        <v>111</v>
      </c>
      <c r="J63" s="2"/>
      <c r="K63" s="2"/>
      <c r="L63" s="2"/>
      <c r="M63" s="2"/>
      <c r="N63" s="2" t="s">
        <v>608</v>
      </c>
      <c r="O63" s="2"/>
      <c r="P63" s="2"/>
      <c r="Q63" s="68"/>
      <c r="R63" s="2"/>
      <c r="S63" s="2"/>
      <c r="T63" s="2"/>
      <c r="U63" s="2" t="str">
        <f t="shared" si="10"/>
        <v/>
      </c>
      <c r="V63" s="2" t="str">
        <f t="shared" si="11"/>
        <v/>
      </c>
      <c r="W63" s="2" t="str">
        <f t="shared" si="12"/>
        <v>クリ</v>
      </c>
      <c r="X63" s="2" t="str">
        <f t="shared" si="13"/>
        <v/>
      </c>
      <c r="Y63" s="2" t="str">
        <f t="shared" si="14"/>
        <v/>
      </c>
      <c r="Z63" s="2"/>
      <c r="AA63" s="2" t="str">
        <f t="shared" si="15"/>
        <v>クリーチャー1体を対象とする。あなたのターン終了時まで、それは+1/0の修整を受けるとともに絆魂とダメージ軽減を得る。</v>
      </c>
      <c r="AB63" s="70" t="e">
        <f t="shared" si="16"/>
        <v>#N/A</v>
      </c>
    </row>
    <row r="64" spans="1:28">
      <c r="A64" s="59">
        <v>63</v>
      </c>
      <c r="B64" s="60" t="s">
        <v>906</v>
      </c>
      <c r="C64" s="65" t="s">
        <v>41</v>
      </c>
      <c r="D64" s="2" t="s">
        <v>31</v>
      </c>
      <c r="E64" s="2"/>
      <c r="F64" s="62">
        <v>10</v>
      </c>
      <c r="G64" s="63" t="s">
        <v>609</v>
      </c>
      <c r="H64" s="63" t="s">
        <v>489</v>
      </c>
      <c r="I64" s="66" t="s">
        <v>111</v>
      </c>
      <c r="J64" s="2"/>
      <c r="K64" s="2"/>
      <c r="L64" s="2"/>
      <c r="M64" s="2"/>
      <c r="N64" s="2" t="s">
        <v>610</v>
      </c>
      <c r="O64" s="2"/>
      <c r="P64" s="2"/>
      <c r="Q64" s="68"/>
      <c r="R64" s="2"/>
      <c r="S64" s="2"/>
      <c r="T64" s="2"/>
      <c r="U64" s="2" t="str">
        <f t="shared" si="10"/>
        <v/>
      </c>
      <c r="V64" s="2" t="str">
        <f t="shared" si="11"/>
        <v/>
      </c>
      <c r="W64" s="2" t="str">
        <f t="shared" si="12"/>
        <v>クリ</v>
      </c>
      <c r="X64" s="2" t="str">
        <f t="shared" si="13"/>
        <v/>
      </c>
      <c r="Y64" s="2" t="str">
        <f t="shared" si="14"/>
        <v/>
      </c>
      <c r="Z64" s="2"/>
      <c r="AA64" s="2" t="str">
        <f t="shared" si="15"/>
        <v>クリーチャー1体を対象とし、それを破壊する。あなたはX点のライフを得る。Xはあなたがコントロールするサポートの総数に等しい。</v>
      </c>
      <c r="AB64" s="70" t="e">
        <f t="shared" si="16"/>
        <v>#N/A</v>
      </c>
    </row>
    <row r="65" spans="1:28">
      <c r="A65" s="59">
        <v>64</v>
      </c>
      <c r="B65" s="60" t="s">
        <v>906</v>
      </c>
      <c r="C65" s="65" t="s">
        <v>41</v>
      </c>
      <c r="D65" s="2" t="s">
        <v>55</v>
      </c>
      <c r="E65" s="2"/>
      <c r="F65" s="62">
        <v>20</v>
      </c>
      <c r="G65" s="63" t="s">
        <v>611</v>
      </c>
      <c r="H65" s="63" t="s">
        <v>102</v>
      </c>
      <c r="I65" s="66" t="s">
        <v>34</v>
      </c>
      <c r="J65" s="2"/>
      <c r="K65" s="2" t="s">
        <v>588</v>
      </c>
      <c r="L65" s="2" t="s">
        <v>520</v>
      </c>
      <c r="M65" s="2"/>
      <c r="N65" s="2" t="s">
        <v>612</v>
      </c>
      <c r="O65" s="2" t="s">
        <v>613</v>
      </c>
      <c r="P65" s="2"/>
      <c r="Q65" s="68">
        <v>42829</v>
      </c>
      <c r="R65" s="2"/>
      <c r="S65" s="2"/>
      <c r="T65" s="2"/>
      <c r="U65" s="2">
        <f t="shared" si="10"/>
        <v>4</v>
      </c>
      <c r="V65" s="2">
        <f t="shared" si="11"/>
        <v>4</v>
      </c>
      <c r="W65" s="2" t="str">
        <f t="shared" si="12"/>
        <v>飛行</v>
      </c>
      <c r="X65" s="2" t="str">
        <f t="shared" si="13"/>
        <v>絆魂</v>
      </c>
      <c r="Y65" s="2" t="str">
        <f t="shared" si="14"/>
        <v/>
      </c>
      <c r="Z65" s="2"/>
      <c r="AA65" s="2" t="str">
        <f t="shared" si="15"/>
        <v>飛行 絆魂&amp;br;このクリーチャーが戦場に出たとき、このクリーチャーは+X/+Xの修整を受ける。Xはあなたがコントロールするクリーチャーの総数に等しい。</v>
      </c>
      <c r="AB65" s="70" t="e">
        <f t="shared" si="16"/>
        <v>#N/A</v>
      </c>
    </row>
    <row r="66" spans="1:28">
      <c r="A66" s="59">
        <v>65</v>
      </c>
      <c r="B66" s="60" t="s">
        <v>906</v>
      </c>
      <c r="C66" s="65" t="s">
        <v>41</v>
      </c>
      <c r="D66" s="2" t="s">
        <v>55</v>
      </c>
      <c r="E66" s="2"/>
      <c r="F66" s="62">
        <v>4</v>
      </c>
      <c r="G66" s="63" t="s">
        <v>614</v>
      </c>
      <c r="H66" s="63" t="s">
        <v>319</v>
      </c>
      <c r="I66" s="66" t="s">
        <v>34</v>
      </c>
      <c r="J66" s="2"/>
      <c r="K66" s="2" t="s">
        <v>615</v>
      </c>
      <c r="L66" s="2"/>
      <c r="M66" s="2"/>
      <c r="N66" s="2" t="s">
        <v>616</v>
      </c>
      <c r="O66" s="2" t="s">
        <v>617</v>
      </c>
      <c r="P66" s="2"/>
      <c r="Q66" s="68">
        <v>42736</v>
      </c>
      <c r="R66" s="2"/>
      <c r="S66" s="2"/>
      <c r="T66" s="2"/>
      <c r="U66" s="2">
        <f t="shared" si="10"/>
        <v>1</v>
      </c>
      <c r="V66" s="2">
        <f t="shared" si="11"/>
        <v>1</v>
      </c>
      <c r="W66" s="2" t="str">
        <f t="shared" si="12"/>
        <v>この</v>
      </c>
      <c r="X66" s="2" t="str">
        <f t="shared" si="13"/>
        <v/>
      </c>
      <c r="Y66" s="2" t="str">
        <f t="shared" si="14"/>
        <v/>
      </c>
      <c r="Z66" s="2"/>
      <c r="AA66" s="2" t="str">
        <f t="shared" si="15"/>
        <v>このクリーチャーはブロックできない。&amp;br;あなたのターン開始時に、このクリーチャーは+1/+1の修整を受け、あなたは1点のダメージを受ける。</v>
      </c>
      <c r="AB66" s="70" t="e">
        <f t="shared" si="16"/>
        <v>#N/A</v>
      </c>
    </row>
    <row r="67" spans="1:28">
      <c r="A67" s="59">
        <v>66</v>
      </c>
      <c r="B67" s="60" t="s">
        <v>906</v>
      </c>
      <c r="C67" s="65" t="s">
        <v>41</v>
      </c>
      <c r="D67" s="2" t="s">
        <v>55</v>
      </c>
      <c r="E67" s="2"/>
      <c r="F67" s="62">
        <v>9</v>
      </c>
      <c r="G67" s="63" t="s">
        <v>618</v>
      </c>
      <c r="H67" s="63" t="s">
        <v>507</v>
      </c>
      <c r="I67" s="66" t="s">
        <v>34</v>
      </c>
      <c r="J67" s="2"/>
      <c r="K67" s="2" t="s">
        <v>588</v>
      </c>
      <c r="L67" s="2" t="s">
        <v>36</v>
      </c>
      <c r="M67" s="2"/>
      <c r="N67" s="2" t="s">
        <v>167</v>
      </c>
      <c r="O67" s="2"/>
      <c r="P67" s="2"/>
      <c r="Q67" s="68">
        <v>42742</v>
      </c>
      <c r="R67" s="2"/>
      <c r="S67" s="2"/>
      <c r="T67" s="2"/>
      <c r="U67" s="2">
        <f t="shared" si="10"/>
        <v>1</v>
      </c>
      <c r="V67" s="2">
        <f t="shared" si="11"/>
        <v>7</v>
      </c>
      <c r="W67" s="2" t="str">
        <f t="shared" si="12"/>
        <v>この</v>
      </c>
      <c r="X67" s="2" t="str">
        <f t="shared" si="13"/>
        <v/>
      </c>
      <c r="Y67" s="2" t="str">
        <f t="shared" si="14"/>
        <v/>
      </c>
      <c r="Z67" s="2"/>
      <c r="AA67" s="2" t="str">
        <f t="shared" si="15"/>
        <v>このクリーチャーが戦場に出たとき、製造2を行う。</v>
      </c>
      <c r="AB67" s="70" t="e">
        <f t="shared" si="16"/>
        <v>#N/A</v>
      </c>
    </row>
    <row r="68" spans="1:28">
      <c r="A68" s="59">
        <v>67</v>
      </c>
      <c r="B68" s="60" t="s">
        <v>906</v>
      </c>
      <c r="C68" s="65" t="s">
        <v>41</v>
      </c>
      <c r="D68" s="2" t="s">
        <v>55</v>
      </c>
      <c r="E68" s="2"/>
      <c r="F68" s="62">
        <v>9</v>
      </c>
      <c r="G68" s="63" t="s">
        <v>619</v>
      </c>
      <c r="H68" s="63" t="s">
        <v>302</v>
      </c>
      <c r="I68" s="66" t="s">
        <v>111</v>
      </c>
      <c r="J68" s="2"/>
      <c r="K68" s="2"/>
      <c r="L68" s="2"/>
      <c r="M68" s="2"/>
      <c r="N68" s="2" t="s">
        <v>620</v>
      </c>
      <c r="O68" s="2"/>
      <c r="P68" s="2"/>
      <c r="Q68" s="68"/>
      <c r="R68" s="2"/>
      <c r="S68" s="2"/>
      <c r="T68" s="2"/>
      <c r="U68" s="2" t="str">
        <f t="shared" si="10"/>
        <v/>
      </c>
      <c r="V68" s="2" t="str">
        <f t="shared" si="11"/>
        <v/>
      </c>
      <c r="W68" s="2" t="str">
        <f t="shared" si="12"/>
        <v>クリ</v>
      </c>
      <c r="X68" s="2" t="str">
        <f t="shared" si="13"/>
        <v/>
      </c>
      <c r="Y68" s="2" t="str">
        <f t="shared" si="14"/>
        <v/>
      </c>
      <c r="Z68" s="2"/>
      <c r="AA68" s="2" t="str">
        <f t="shared" si="15"/>
        <v>クリーチャー1体を対象とする。それは3点のダメージを受け、あなたは3点のライフを得る。</v>
      </c>
      <c r="AB68" s="70" t="e">
        <f t="shared" si="16"/>
        <v>#N/A</v>
      </c>
    </row>
    <row r="69" spans="1:28">
      <c r="A69" s="59">
        <v>68</v>
      </c>
      <c r="B69" s="60" t="s">
        <v>906</v>
      </c>
      <c r="C69" s="65" t="s">
        <v>41</v>
      </c>
      <c r="D69" s="2" t="s">
        <v>55</v>
      </c>
      <c r="E69" s="2"/>
      <c r="F69" s="62">
        <v>6</v>
      </c>
      <c r="G69" s="63" t="s">
        <v>621</v>
      </c>
      <c r="H69" s="63" t="s">
        <v>373</v>
      </c>
      <c r="I69" s="66" t="s">
        <v>111</v>
      </c>
      <c r="J69" s="2"/>
      <c r="K69" s="2"/>
      <c r="L69" s="2"/>
      <c r="M69" s="2"/>
      <c r="N69" s="2" t="s">
        <v>622</v>
      </c>
      <c r="O69" s="2"/>
      <c r="P69" s="2"/>
      <c r="Q69" s="68"/>
      <c r="R69" s="2"/>
      <c r="S69" s="2"/>
      <c r="T69" s="2"/>
      <c r="U69" s="2" t="str">
        <f t="shared" ref="U69:U132" si="17">IF(Q69&gt;1,MONTH(Q69),"")</f>
        <v/>
      </c>
      <c r="V69" s="2" t="str">
        <f t="shared" ref="V69:V132" si="18">IF(Q69&gt;1,DAY(Q69),"")</f>
        <v/>
      </c>
      <c r="W69" s="2" t="str">
        <f t="shared" si="12"/>
        <v>対戦</v>
      </c>
      <c r="X69" s="2" t="str">
        <f t="shared" si="13"/>
        <v/>
      </c>
      <c r="Y69" s="2" t="str">
        <f t="shared" si="14"/>
        <v/>
      </c>
      <c r="Z69" s="2"/>
      <c r="AA69" s="2" t="str">
        <f t="shared" si="15"/>
        <v>対戦相手がコントロールする各クリーチャーは-1/-1の修整を受ける。</v>
      </c>
      <c r="AB69" s="70" t="e">
        <f t="shared" si="16"/>
        <v>#N/A</v>
      </c>
    </row>
    <row r="70" spans="1:28">
      <c r="A70" s="59">
        <v>69</v>
      </c>
      <c r="B70" s="60" t="s">
        <v>906</v>
      </c>
      <c r="C70" s="65" t="s">
        <v>41</v>
      </c>
      <c r="D70" s="2" t="s">
        <v>55</v>
      </c>
      <c r="E70" s="2"/>
      <c r="F70" s="62">
        <v>12</v>
      </c>
      <c r="G70" s="63" t="s">
        <v>623</v>
      </c>
      <c r="H70" s="63" t="s">
        <v>390</v>
      </c>
      <c r="I70" s="66" t="s">
        <v>111</v>
      </c>
      <c r="J70" s="2"/>
      <c r="K70" s="2"/>
      <c r="L70" s="2"/>
      <c r="M70" s="2"/>
      <c r="N70" s="2" t="s">
        <v>624</v>
      </c>
      <c r="O70" s="2"/>
      <c r="P70" s="2"/>
      <c r="Q70" s="68"/>
      <c r="R70" s="2"/>
      <c r="S70" s="2"/>
      <c r="T70" s="2"/>
      <c r="U70" s="2" t="str">
        <f t="shared" si="17"/>
        <v/>
      </c>
      <c r="V70" s="2" t="str">
        <f t="shared" si="18"/>
        <v/>
      </c>
      <c r="W70" s="2" t="str">
        <f t="shared" si="12"/>
        <v>あな</v>
      </c>
      <c r="X70" s="2" t="str">
        <f t="shared" si="13"/>
        <v/>
      </c>
      <c r="Y70" s="2" t="str">
        <f t="shared" si="14"/>
        <v/>
      </c>
      <c r="Z70" s="2"/>
      <c r="AA70" s="2" t="str">
        <f t="shared" si="15"/>
        <v>あなたはカードをX枚引く。Xはあなたがコントロールするクリーチャーの2倍に等しい。その後、あなたがコントロールする各クリーチャーを破壊する。</v>
      </c>
      <c r="AB70" s="70" t="e">
        <f t="shared" si="16"/>
        <v>#N/A</v>
      </c>
    </row>
    <row r="71" spans="1:28">
      <c r="A71" s="59">
        <v>70</v>
      </c>
      <c r="B71" s="60" t="s">
        <v>906</v>
      </c>
      <c r="C71" s="65" t="s">
        <v>41</v>
      </c>
      <c r="D71" s="2" t="s">
        <v>56</v>
      </c>
      <c r="E71" s="2"/>
      <c r="F71" s="62">
        <v>18</v>
      </c>
      <c r="G71" s="63" t="s">
        <v>625</v>
      </c>
      <c r="H71" s="63" t="s">
        <v>336</v>
      </c>
      <c r="I71" s="66" t="s">
        <v>34</v>
      </c>
      <c r="J71" s="2"/>
      <c r="K71" s="2" t="s">
        <v>588</v>
      </c>
      <c r="L71" s="2" t="s">
        <v>520</v>
      </c>
      <c r="M71" s="2"/>
      <c r="N71" s="2" t="s">
        <v>96</v>
      </c>
      <c r="O71" s="2" t="s">
        <v>626</v>
      </c>
      <c r="P71" s="2"/>
      <c r="Q71" s="68">
        <v>42861</v>
      </c>
      <c r="R71" s="2"/>
      <c r="S71" s="2"/>
      <c r="T71" s="2"/>
      <c r="U71" s="2">
        <f t="shared" si="17"/>
        <v>5</v>
      </c>
      <c r="V71" s="2">
        <f t="shared" si="18"/>
        <v>6</v>
      </c>
      <c r="W71" s="2" t="str">
        <f t="shared" si="12"/>
        <v>接死</v>
      </c>
      <c r="X71" s="2" t="str">
        <f t="shared" si="13"/>
        <v/>
      </c>
      <c r="Y71" s="2" t="str">
        <f t="shared" si="14"/>
        <v/>
      </c>
      <c r="Z71" s="2"/>
      <c r="AA71" s="2" t="str">
        <f t="shared" si="15"/>
        <v>接死&amp;br;このクリーチャーが戦場に出たとき、あなたの手札のカードが5枚以下の場合、対戦相手の手札の最後のカードをあなたの手札に移動する。</v>
      </c>
      <c r="AB71" s="70" t="e">
        <f t="shared" si="16"/>
        <v>#N/A</v>
      </c>
    </row>
    <row r="72" spans="1:28">
      <c r="A72" s="59">
        <v>71</v>
      </c>
      <c r="B72" s="60" t="s">
        <v>906</v>
      </c>
      <c r="C72" s="65" t="s">
        <v>41</v>
      </c>
      <c r="D72" s="2" t="s">
        <v>56</v>
      </c>
      <c r="E72" s="2"/>
      <c r="F72" s="62">
        <v>12</v>
      </c>
      <c r="G72" s="63" t="s">
        <v>627</v>
      </c>
      <c r="H72" s="63" t="s">
        <v>407</v>
      </c>
      <c r="I72" s="66" t="s">
        <v>34</v>
      </c>
      <c r="J72" s="2"/>
      <c r="K72" s="2" t="s">
        <v>69</v>
      </c>
      <c r="L72" s="2" t="s">
        <v>157</v>
      </c>
      <c r="M72" s="2"/>
      <c r="N72" s="2" t="s">
        <v>628</v>
      </c>
      <c r="O72" s="2"/>
      <c r="P72" s="2"/>
      <c r="Q72" s="68">
        <v>42890</v>
      </c>
      <c r="R72" s="2"/>
      <c r="S72" s="2"/>
      <c r="T72" s="2"/>
      <c r="U72" s="2">
        <f t="shared" si="17"/>
        <v>6</v>
      </c>
      <c r="V72" s="2">
        <f t="shared" si="18"/>
        <v>4</v>
      </c>
      <c r="W72" s="2" t="str">
        <f t="shared" si="12"/>
        <v>あな</v>
      </c>
      <c r="X72" s="2" t="str">
        <f t="shared" si="13"/>
        <v/>
      </c>
      <c r="Y72" s="2" t="str">
        <f t="shared" si="14"/>
        <v/>
      </c>
      <c r="Z72" s="2"/>
      <c r="AA72" s="2" t="str">
        <f t="shared" si="15"/>
        <v>あなたがコントロールするサポートがボードに出たとき、このゲームでこのクリーチャーが破壊されていた場合、このクリーチャーをあなたの手札に戻す。</v>
      </c>
      <c r="AB72" s="70" t="e">
        <f t="shared" si="16"/>
        <v>#N/A</v>
      </c>
    </row>
    <row r="73" spans="1:28">
      <c r="A73" s="59">
        <v>72</v>
      </c>
      <c r="B73" s="60" t="s">
        <v>906</v>
      </c>
      <c r="C73" s="65" t="s">
        <v>41</v>
      </c>
      <c r="D73" s="2" t="s">
        <v>56</v>
      </c>
      <c r="E73" s="2"/>
      <c r="F73" s="62">
        <v>1</v>
      </c>
      <c r="G73" s="63" t="s">
        <v>629</v>
      </c>
      <c r="H73" s="63" t="s">
        <v>296</v>
      </c>
      <c r="I73" s="66" t="s">
        <v>111</v>
      </c>
      <c r="J73" s="2"/>
      <c r="K73" s="2"/>
      <c r="L73" s="2"/>
      <c r="M73" s="2"/>
      <c r="N73" s="2" t="s">
        <v>630</v>
      </c>
      <c r="O73" s="2"/>
      <c r="P73" s="2"/>
      <c r="Q73" s="68"/>
      <c r="R73" s="2"/>
      <c r="S73" s="2"/>
      <c r="T73" s="2"/>
      <c r="U73" s="2" t="str">
        <f t="shared" si="17"/>
        <v/>
      </c>
      <c r="V73" s="2" t="str">
        <f t="shared" si="18"/>
        <v/>
      </c>
      <c r="W73" s="2" t="str">
        <f t="shared" si="12"/>
        <v>対戦</v>
      </c>
      <c r="X73" s="2" t="str">
        <f t="shared" si="13"/>
        <v/>
      </c>
      <c r="Y73" s="2" t="str">
        <f t="shared" si="14"/>
        <v/>
      </c>
      <c r="Z73" s="2"/>
      <c r="AA73" s="2" t="str">
        <f t="shared" si="15"/>
        <v>対戦相手がコントロールする最初のクリーチャーX体を破壊する。Xはあなたがコントロールするクリーチャーの総数に等しい。あなたはXの5倍の点数のダメージを受ける。Xはあなたがコントロールするクリーチャーの総数に等しい。</v>
      </c>
      <c r="AB73" s="70" t="e">
        <f t="shared" si="16"/>
        <v>#N/A</v>
      </c>
    </row>
    <row r="74" spans="1:28">
      <c r="A74" s="59">
        <v>73</v>
      </c>
      <c r="B74" s="60" t="s">
        <v>906</v>
      </c>
      <c r="C74" s="65" t="s">
        <v>41</v>
      </c>
      <c r="D74" s="2" t="s">
        <v>56</v>
      </c>
      <c r="E74" s="2"/>
      <c r="F74" s="62">
        <v>12</v>
      </c>
      <c r="G74" s="63" t="s">
        <v>631</v>
      </c>
      <c r="H74" s="63" t="s">
        <v>369</v>
      </c>
      <c r="I74" s="66" t="s">
        <v>111</v>
      </c>
      <c r="J74" s="2"/>
      <c r="K74" s="2"/>
      <c r="L74" s="2"/>
      <c r="M74" s="2"/>
      <c r="N74" s="2" t="s">
        <v>632</v>
      </c>
      <c r="O74" s="2"/>
      <c r="P74" s="2"/>
      <c r="Q74" s="68"/>
      <c r="R74" s="2"/>
      <c r="S74" s="2"/>
      <c r="T74" s="2"/>
      <c r="U74" s="2" t="str">
        <f t="shared" si="17"/>
        <v/>
      </c>
      <c r="V74" s="2" t="str">
        <f t="shared" si="18"/>
        <v/>
      </c>
      <c r="W74" s="2" t="str">
        <f t="shared" si="12"/>
        <v>対戦</v>
      </c>
      <c r="X74" s="2" t="str">
        <f t="shared" si="13"/>
        <v/>
      </c>
      <c r="Y74" s="2" t="str">
        <f t="shared" si="14"/>
        <v/>
      </c>
      <c r="Z74" s="2"/>
      <c r="AA74" s="2" t="str">
        <f t="shared" si="15"/>
        <v>対戦相手は、手札をすべて捨ててその後カードを6枚引く。</v>
      </c>
      <c r="AB74" s="70" t="e">
        <f t="shared" si="16"/>
        <v>#N/A</v>
      </c>
    </row>
    <row r="75" spans="1:28">
      <c r="A75" s="59">
        <v>74</v>
      </c>
      <c r="B75" s="60" t="s">
        <v>906</v>
      </c>
      <c r="C75" s="65" t="s">
        <v>41</v>
      </c>
      <c r="D75" s="2" t="s">
        <v>56</v>
      </c>
      <c r="E75" s="2"/>
      <c r="F75" s="62">
        <v>11</v>
      </c>
      <c r="G75" s="63" t="s">
        <v>633</v>
      </c>
      <c r="H75" s="63" t="s">
        <v>386</v>
      </c>
      <c r="I75" s="66" t="s">
        <v>182</v>
      </c>
      <c r="J75" s="2"/>
      <c r="K75" s="2"/>
      <c r="L75" s="2"/>
      <c r="M75" s="2"/>
      <c r="N75" s="2" t="s">
        <v>634</v>
      </c>
      <c r="O75" s="2" t="s">
        <v>635</v>
      </c>
      <c r="P75" s="2" t="s">
        <v>636</v>
      </c>
      <c r="Q75" s="68"/>
      <c r="R75" s="2"/>
      <c r="S75" s="2"/>
      <c r="T75" s="2">
        <v>5</v>
      </c>
      <c r="U75" s="2" t="str">
        <f t="shared" si="17"/>
        <v/>
      </c>
      <c r="V75" s="2" t="str">
        <f t="shared" si="18"/>
        <v/>
      </c>
      <c r="W75" s="2" t="str">
        <f t="shared" si="12"/>
        <v>あな</v>
      </c>
      <c r="X75" s="2" t="str">
        <f t="shared" si="13"/>
        <v/>
      </c>
      <c r="Y75" s="2" t="str">
        <f t="shared" si="14"/>
        <v/>
      </c>
      <c r="Z75" s="2"/>
      <c r="AA75" s="2" t="str">
        <f t="shared" si="15"/>
        <v>あなたのターンの開始時に、あなたはカードを2枚引く。その後、このサポートは1シールドを失う。&amp;br;あなたが3個以上の黒ジェムをマッチさせたとき、あなたは3マナを得る。&amp;br;このサポートが破壊されたとき、あなたはあなたの手札をすべて捨てる。</v>
      </c>
      <c r="AB75" s="70" t="e">
        <f t="shared" si="16"/>
        <v>#N/A</v>
      </c>
    </row>
    <row r="76" spans="1:28">
      <c r="A76" s="59">
        <v>75</v>
      </c>
      <c r="B76" s="60" t="s">
        <v>906</v>
      </c>
      <c r="C76" s="65" t="s">
        <v>41</v>
      </c>
      <c r="D76" s="2" t="s">
        <v>56</v>
      </c>
      <c r="E76" s="2"/>
      <c r="F76" s="62">
        <v>7</v>
      </c>
      <c r="G76" s="63" t="s">
        <v>637</v>
      </c>
      <c r="H76" s="63" t="s">
        <v>494</v>
      </c>
      <c r="I76" s="66" t="s">
        <v>182</v>
      </c>
      <c r="J76" s="2"/>
      <c r="K76" s="2"/>
      <c r="L76" s="2"/>
      <c r="M76" s="2"/>
      <c r="N76" s="2" t="s">
        <v>638</v>
      </c>
      <c r="O76" s="2" t="s">
        <v>639</v>
      </c>
      <c r="P76" s="2"/>
      <c r="Q76" s="68"/>
      <c r="R76" s="2"/>
      <c r="S76" s="2"/>
      <c r="T76" s="2">
        <v>3</v>
      </c>
      <c r="U76" s="2" t="str">
        <f t="shared" si="17"/>
        <v/>
      </c>
      <c r="V76" s="2" t="str">
        <f t="shared" si="18"/>
        <v/>
      </c>
      <c r="W76" s="2" t="str">
        <f t="shared" si="12"/>
        <v>あな</v>
      </c>
      <c r="X76" s="2" t="str">
        <f t="shared" si="13"/>
        <v/>
      </c>
      <c r="Y76" s="2" t="str">
        <f t="shared" si="14"/>
        <v/>
      </c>
      <c r="Z76" s="2"/>
      <c r="AA76" s="2" t="str">
        <f t="shared" si="15"/>
        <v>あなたがコントロールするサポートがボードに出たとき、あなたは1点のライフを得て、対戦相手は1点のダメージを受ける。&amp;br;このサポートが破壊されたとき、対戦相手がコントロールする最初のクリーチャーを破壊する。</v>
      </c>
      <c r="AB76" s="70" t="e">
        <f t="shared" si="16"/>
        <v>#N/A</v>
      </c>
    </row>
    <row r="77" spans="1:28">
      <c r="A77" s="59">
        <v>76</v>
      </c>
      <c r="B77" s="60" t="s">
        <v>906</v>
      </c>
      <c r="C77" s="65" t="s">
        <v>41</v>
      </c>
      <c r="D77" s="2" t="s">
        <v>57</v>
      </c>
      <c r="E77" s="2"/>
      <c r="F77" s="62">
        <v>21</v>
      </c>
      <c r="G77" s="63" t="s">
        <v>640</v>
      </c>
      <c r="H77" s="63" t="s">
        <v>275</v>
      </c>
      <c r="I77" s="66" t="s">
        <v>34</v>
      </c>
      <c r="J77" s="2"/>
      <c r="K77" s="2" t="s">
        <v>641</v>
      </c>
      <c r="L77" s="2"/>
      <c r="M77" s="2"/>
      <c r="N77" s="2" t="s">
        <v>50</v>
      </c>
      <c r="O77" s="2" t="s">
        <v>642</v>
      </c>
      <c r="P77" s="2" t="s">
        <v>643</v>
      </c>
      <c r="Q77" s="68">
        <v>42955</v>
      </c>
      <c r="R77" s="2"/>
      <c r="S77" s="2"/>
      <c r="T77" s="2"/>
      <c r="U77" s="2">
        <f t="shared" si="17"/>
        <v>8</v>
      </c>
      <c r="V77" s="2">
        <f t="shared" si="18"/>
        <v>8</v>
      </c>
      <c r="W77" s="2" t="str">
        <f t="shared" si="12"/>
        <v>飛行</v>
      </c>
      <c r="X77" s="2" t="str">
        <f t="shared" si="13"/>
        <v/>
      </c>
      <c r="Y77" s="2" t="str">
        <f t="shared" si="14"/>
        <v/>
      </c>
      <c r="Z77" s="2"/>
      <c r="AA77" s="2" t="str">
        <f t="shared" si="15"/>
        <v>飛行&amp;br;このクリーチャーが戦場に出たとき、あなたのターン終了時まで、あなたがコントロールする他の各クリーチャーは-4/-4の修整を受ける。&amp;br;あなたがコントロールするクリーチャーが死亡したとき、エネルギー化1を行う。&amp;br;超過2：あなたがコントロールしていて破壊された最後のクリーチャーを戦場に戻す。</v>
      </c>
      <c r="AB77" s="70" t="e">
        <f t="shared" si="16"/>
        <v>#N/A</v>
      </c>
    </row>
    <row r="78" spans="1:28">
      <c r="A78" s="59">
        <v>77</v>
      </c>
      <c r="B78" s="60" t="s">
        <v>906</v>
      </c>
      <c r="C78" s="65" t="s">
        <v>41</v>
      </c>
      <c r="D78" s="2" t="s">
        <v>57</v>
      </c>
      <c r="E78" s="2"/>
      <c r="F78" s="62">
        <v>15</v>
      </c>
      <c r="G78" s="63" t="s">
        <v>644</v>
      </c>
      <c r="H78" s="63" t="s">
        <v>375</v>
      </c>
      <c r="I78" s="66" t="s">
        <v>34</v>
      </c>
      <c r="J78" s="2"/>
      <c r="K78" s="2" t="s">
        <v>69</v>
      </c>
      <c r="L78" s="2" t="s">
        <v>36</v>
      </c>
      <c r="M78" s="2"/>
      <c r="N78" s="2" t="s">
        <v>645</v>
      </c>
      <c r="O78" s="2" t="s">
        <v>646</v>
      </c>
      <c r="P78" s="2"/>
      <c r="Q78" s="68">
        <v>42829</v>
      </c>
      <c r="R78" s="2"/>
      <c r="S78" s="2"/>
      <c r="T78" s="2"/>
      <c r="U78" s="2">
        <f t="shared" si="17"/>
        <v>4</v>
      </c>
      <c r="V78" s="2">
        <f t="shared" si="18"/>
        <v>4</v>
      </c>
      <c r="W78" s="2" t="str">
        <f t="shared" si="12"/>
        <v>この</v>
      </c>
      <c r="X78" s="2" t="str">
        <f t="shared" si="13"/>
        <v/>
      </c>
      <c r="Y78" s="2" t="str">
        <f t="shared" si="14"/>
        <v/>
      </c>
      <c r="Z78" s="2"/>
      <c r="AA78" s="2" t="str">
        <f t="shared" si="15"/>
        <v>このクリーチャーが戦場に出たとき、製造3を行う。&amp;br;あなたがコントロールするサポートが破壊されたとき、対戦相手はこのクリーチャーのパワーに等しい点数のダメージを受ける。</v>
      </c>
      <c r="AB78" s="70" t="e">
        <f t="shared" si="16"/>
        <v>#N/A</v>
      </c>
    </row>
    <row r="79" spans="1:28">
      <c r="A79" s="59">
        <v>78</v>
      </c>
      <c r="B79" s="60" t="s">
        <v>906</v>
      </c>
      <c r="C79" s="65" t="s">
        <v>41</v>
      </c>
      <c r="D79" s="2" t="s">
        <v>57</v>
      </c>
      <c r="E79" s="2"/>
      <c r="F79" s="62">
        <v>18</v>
      </c>
      <c r="G79" s="63" t="s">
        <v>647</v>
      </c>
      <c r="H79" s="63" t="s">
        <v>403</v>
      </c>
      <c r="I79" s="66" t="s">
        <v>34</v>
      </c>
      <c r="J79" s="2"/>
      <c r="K79" s="2" t="s">
        <v>234</v>
      </c>
      <c r="L79" s="2"/>
      <c r="M79" s="2"/>
      <c r="N79" s="2" t="s">
        <v>648</v>
      </c>
      <c r="O79" s="2" t="s">
        <v>649</v>
      </c>
      <c r="P79" s="2"/>
      <c r="Q79" s="68">
        <v>42955</v>
      </c>
      <c r="R79" s="2"/>
      <c r="S79" s="2"/>
      <c r="T79" s="2"/>
      <c r="U79" s="2">
        <f t="shared" si="17"/>
        <v>8</v>
      </c>
      <c r="V79" s="2">
        <f t="shared" si="18"/>
        <v>8</v>
      </c>
      <c r="W79" s="2" t="str">
        <f t="shared" si="12"/>
        <v>ディ</v>
      </c>
      <c r="X79" s="2" t="str">
        <f t="shared" si="13"/>
        <v>威迫</v>
      </c>
      <c r="Y79" s="2" t="str">
        <f t="shared" si="14"/>
        <v/>
      </c>
      <c r="Z79" s="2"/>
      <c r="AA79" s="2" t="str">
        <f t="shared" si="15"/>
        <v>ディフェンダー 威迫&amp;br;このクリーチャーが戦場に出たとき、クリーチャー1体を対象とし、それを破壊する。あなたは10点のライフを得る。</v>
      </c>
      <c r="AB79" s="70" t="e">
        <f t="shared" si="16"/>
        <v>#N/A</v>
      </c>
    </row>
    <row r="80" spans="1:28">
      <c r="A80" s="59">
        <v>79</v>
      </c>
      <c r="B80" s="60" t="s">
        <v>906</v>
      </c>
      <c r="C80" s="65" t="s">
        <v>41</v>
      </c>
      <c r="D80" s="2" t="s">
        <v>57</v>
      </c>
      <c r="E80" s="2"/>
      <c r="F80" s="62">
        <v>8</v>
      </c>
      <c r="G80" s="63" t="s">
        <v>650</v>
      </c>
      <c r="H80" s="63" t="s">
        <v>478</v>
      </c>
      <c r="I80" s="66" t="s">
        <v>34</v>
      </c>
      <c r="J80" s="2"/>
      <c r="K80" s="2" t="s">
        <v>588</v>
      </c>
      <c r="L80" s="2" t="s">
        <v>520</v>
      </c>
      <c r="M80" s="2"/>
      <c r="N80" s="2" t="s">
        <v>651</v>
      </c>
      <c r="O80" s="2"/>
      <c r="P80" s="2"/>
      <c r="Q80" s="68">
        <v>42768</v>
      </c>
      <c r="R80" s="2"/>
      <c r="S80" s="2"/>
      <c r="T80" s="2"/>
      <c r="U80" s="2">
        <f t="shared" si="17"/>
        <v>2</v>
      </c>
      <c r="V80" s="2">
        <f t="shared" si="18"/>
        <v>2</v>
      </c>
      <c r="W80" s="2" t="str">
        <f t="shared" si="12"/>
        <v>あな</v>
      </c>
      <c r="X80" s="2" t="str">
        <f t="shared" si="13"/>
        <v/>
      </c>
      <c r="Y80" s="2" t="str">
        <f t="shared" si="14"/>
        <v/>
      </c>
      <c r="Z80" s="2"/>
      <c r="AA80" s="2" t="str">
        <f t="shared" si="15"/>
        <v>あなたがコントロールするサポートがボードから破壊されたとき、このクリーチャーは+2/+2の修整を受ける。</v>
      </c>
      <c r="AB80" s="70" t="e">
        <f t="shared" si="16"/>
        <v>#N/A</v>
      </c>
    </row>
    <row r="81" spans="1:28">
      <c r="A81" s="59">
        <v>80</v>
      </c>
      <c r="B81" s="60" t="s">
        <v>906</v>
      </c>
      <c r="C81" s="71" t="s">
        <v>42</v>
      </c>
      <c r="D81" s="2" t="s">
        <v>31</v>
      </c>
      <c r="E81" s="2"/>
      <c r="F81" s="62">
        <v>12</v>
      </c>
      <c r="G81" s="63" t="s">
        <v>652</v>
      </c>
      <c r="H81" s="63" t="s">
        <v>430</v>
      </c>
      <c r="I81" s="66" t="s">
        <v>34</v>
      </c>
      <c r="J81" s="2"/>
      <c r="K81" s="2" t="s">
        <v>69</v>
      </c>
      <c r="L81" s="2" t="s">
        <v>36</v>
      </c>
      <c r="M81" s="2"/>
      <c r="N81" s="2" t="s">
        <v>653</v>
      </c>
      <c r="O81" s="2"/>
      <c r="P81" s="2"/>
      <c r="Q81" s="68">
        <v>42738</v>
      </c>
      <c r="R81" s="2"/>
      <c r="S81" s="2"/>
      <c r="T81" s="2"/>
      <c r="U81" s="2">
        <f t="shared" si="17"/>
        <v>1</v>
      </c>
      <c r="V81" s="2">
        <f t="shared" si="18"/>
        <v>3</v>
      </c>
      <c r="W81" s="2" t="str">
        <f t="shared" si="12"/>
        <v>あな</v>
      </c>
      <c r="X81" s="2" t="str">
        <f t="shared" si="13"/>
        <v/>
      </c>
      <c r="Y81" s="2" t="str">
        <f t="shared" si="14"/>
        <v/>
      </c>
      <c r="Z81" s="2"/>
      <c r="AA81" s="2" t="str">
        <f t="shared" si="15"/>
        <v>あなたがコントロールするサポートがボードに出たとき、対戦相手は1点のダメージを受ける。</v>
      </c>
      <c r="AB81" s="70" t="e">
        <f t="shared" si="16"/>
        <v>#N/A</v>
      </c>
    </row>
    <row r="82" spans="1:28">
      <c r="A82" s="59">
        <v>81</v>
      </c>
      <c r="B82" s="60" t="s">
        <v>906</v>
      </c>
      <c r="C82" s="71" t="s">
        <v>42</v>
      </c>
      <c r="D82" s="2" t="s">
        <v>31</v>
      </c>
      <c r="E82" s="2"/>
      <c r="F82" s="62">
        <v>9</v>
      </c>
      <c r="G82" s="63" t="s">
        <v>654</v>
      </c>
      <c r="H82" s="63" t="s">
        <v>443</v>
      </c>
      <c r="I82" s="66" t="s">
        <v>34</v>
      </c>
      <c r="J82" s="2"/>
      <c r="K82" s="2" t="s">
        <v>655</v>
      </c>
      <c r="L82" s="2"/>
      <c r="M82" s="2"/>
      <c r="N82" s="2" t="s">
        <v>656</v>
      </c>
      <c r="O82" s="2"/>
      <c r="P82" s="2"/>
      <c r="Q82" s="68">
        <v>42736</v>
      </c>
      <c r="R82" s="2"/>
      <c r="S82" s="2"/>
      <c r="T82" s="2"/>
      <c r="U82" s="2">
        <f t="shared" si="17"/>
        <v>1</v>
      </c>
      <c r="V82" s="2">
        <f t="shared" si="18"/>
        <v>1</v>
      </c>
      <c r="W82" s="2" t="str">
        <f t="shared" si="12"/>
        <v>この</v>
      </c>
      <c r="X82" s="2" t="str">
        <f t="shared" si="13"/>
        <v/>
      </c>
      <c r="Y82" s="2" t="str">
        <f t="shared" si="14"/>
        <v/>
      </c>
      <c r="Z82" s="2"/>
      <c r="AA82" s="2" t="str">
        <f t="shared" si="15"/>
        <v>このクリーチャーが死亡したとき、対戦相手がコントロールする最初のサポートを破壊する。</v>
      </c>
      <c r="AB82" s="70" t="e">
        <f t="shared" si="16"/>
        <v>#N/A</v>
      </c>
    </row>
    <row r="83" spans="1:28">
      <c r="A83" s="59">
        <v>82</v>
      </c>
      <c r="B83" s="60" t="s">
        <v>906</v>
      </c>
      <c r="C83" s="71" t="s">
        <v>42</v>
      </c>
      <c r="D83" s="2" t="s">
        <v>31</v>
      </c>
      <c r="E83" s="2"/>
      <c r="F83" s="62">
        <v>5</v>
      </c>
      <c r="G83" s="63" t="s">
        <v>657</v>
      </c>
      <c r="H83" s="63" t="s">
        <v>451</v>
      </c>
      <c r="I83" s="66" t="s">
        <v>34</v>
      </c>
      <c r="J83" s="2"/>
      <c r="K83" s="2" t="s">
        <v>655</v>
      </c>
      <c r="L83" s="2"/>
      <c r="M83" s="2"/>
      <c r="N83" s="2" t="s">
        <v>658</v>
      </c>
      <c r="O83" s="2"/>
      <c r="P83" s="2"/>
      <c r="Q83" s="68">
        <v>42737</v>
      </c>
      <c r="R83" s="2"/>
      <c r="S83" s="2"/>
      <c r="T83" s="2"/>
      <c r="U83" s="2">
        <f t="shared" si="17"/>
        <v>1</v>
      </c>
      <c r="V83" s="2">
        <f t="shared" si="18"/>
        <v>2</v>
      </c>
      <c r="W83" s="2" t="str">
        <f t="shared" ref="W83:W114" si="19">LEFT(N83,2)</f>
        <v>あな</v>
      </c>
      <c r="X83" s="2" t="str">
        <f t="shared" ref="X83:X114" si="20">IF(ISERROR(FIND(" ",N83)),"",MID(N83,FIND(" ",N83)+1,2))</f>
        <v/>
      </c>
      <c r="Y83" s="2" t="str">
        <f t="shared" ref="Y83:Y114" si="21">IF(LEN(X83)&gt;1,IF(ISERROR(FIND(" ",N83,FIND(" ",N83)+1)),"",MID(N83,FIND(" ",N83)+4,2)),"")</f>
        <v/>
      </c>
      <c r="Z83" s="2"/>
      <c r="AA83" s="2" t="str">
        <f t="shared" ref="AA83:AA114" si="22">IF(N83="","",N83&amp;IF(O83="","","&amp;br;"&amp;O83)&amp;IF(P83="","","&amp;br;"&amp;P83))</f>
        <v>あなたがコントロールするサポートがボードに出たとき、あなたのターン終了時まで、このクリーチャーは+2/0の修整を受けるとともにトランプルを得る。</v>
      </c>
      <c r="AB83" s="70" t="e">
        <f t="shared" ref="AB83:AB114" si="23">IF(H83="","",VLOOKUP(H83,AE:AG,3,FALSE))</f>
        <v>#N/A</v>
      </c>
    </row>
    <row r="84" spans="1:28">
      <c r="A84" s="59">
        <v>83</v>
      </c>
      <c r="B84" s="60" t="s">
        <v>906</v>
      </c>
      <c r="C84" s="71" t="s">
        <v>42</v>
      </c>
      <c r="D84" s="2" t="s">
        <v>31</v>
      </c>
      <c r="E84" s="2"/>
      <c r="F84" s="62">
        <v>11</v>
      </c>
      <c r="G84" s="63" t="s">
        <v>659</v>
      </c>
      <c r="H84" s="63" t="s">
        <v>472</v>
      </c>
      <c r="I84" s="66" t="s">
        <v>34</v>
      </c>
      <c r="J84" s="2"/>
      <c r="K84" s="2" t="s">
        <v>69</v>
      </c>
      <c r="L84" s="2" t="s">
        <v>520</v>
      </c>
      <c r="M84" s="2"/>
      <c r="N84" s="2" t="s">
        <v>660</v>
      </c>
      <c r="O84" s="2"/>
      <c r="P84" s="2"/>
      <c r="Q84" s="68">
        <v>42795</v>
      </c>
      <c r="R84" s="2"/>
      <c r="S84" s="2"/>
      <c r="T84" s="2"/>
      <c r="U84" s="2">
        <f t="shared" si="17"/>
        <v>3</v>
      </c>
      <c r="V84" s="2">
        <f t="shared" si="18"/>
        <v>1</v>
      </c>
      <c r="W84" s="2" t="str">
        <f t="shared" si="19"/>
        <v>この</v>
      </c>
      <c r="X84" s="2" t="str">
        <f t="shared" si="20"/>
        <v/>
      </c>
      <c r="Y84" s="2" t="str">
        <f t="shared" si="21"/>
        <v/>
      </c>
      <c r="Z84" s="2"/>
      <c r="AA84" s="2" t="str">
        <f t="shared" si="22"/>
        <v>このクリーチャーが戦場に出たとき、対戦相手は1点のダメージを受ける。</v>
      </c>
      <c r="AB84" s="70" t="e">
        <f t="shared" si="23"/>
        <v>#N/A</v>
      </c>
    </row>
    <row r="85" spans="1:28">
      <c r="A85" s="59">
        <v>84</v>
      </c>
      <c r="B85" s="60" t="s">
        <v>906</v>
      </c>
      <c r="C85" s="71" t="s">
        <v>42</v>
      </c>
      <c r="D85" s="2" t="s">
        <v>31</v>
      </c>
      <c r="E85" s="2"/>
      <c r="F85" s="62">
        <v>6</v>
      </c>
      <c r="G85" s="63" t="s">
        <v>661</v>
      </c>
      <c r="H85" s="63" t="s">
        <v>474</v>
      </c>
      <c r="I85" s="66" t="s">
        <v>34</v>
      </c>
      <c r="J85" s="2"/>
      <c r="K85" s="2" t="s">
        <v>69</v>
      </c>
      <c r="L85" s="2" t="s">
        <v>520</v>
      </c>
      <c r="M85" s="2"/>
      <c r="N85" s="2" t="s">
        <v>662</v>
      </c>
      <c r="O85" s="2" t="s">
        <v>663</v>
      </c>
      <c r="P85" s="2"/>
      <c r="Q85" s="68">
        <v>42768</v>
      </c>
      <c r="R85" s="2"/>
      <c r="S85" s="2"/>
      <c r="T85" s="2"/>
      <c r="U85" s="2">
        <f t="shared" si="17"/>
        <v>2</v>
      </c>
      <c r="V85" s="2">
        <f t="shared" si="18"/>
        <v>2</v>
      </c>
      <c r="W85" s="2" t="str">
        <f t="shared" si="19"/>
        <v>この</v>
      </c>
      <c r="X85" s="2" t="str">
        <f t="shared" si="20"/>
        <v/>
      </c>
      <c r="Y85" s="2" t="str">
        <f t="shared" si="21"/>
        <v/>
      </c>
      <c r="Z85" s="2"/>
      <c r="AA85" s="2" t="str">
        <f t="shared" si="22"/>
        <v>このクリーチャーが戦場に出たとき、エネルギー化1を行う。&amp;br;超過1：あなたのターン終了時まで、あなたの手札の各クリーチャーは速攻を得る。</v>
      </c>
      <c r="AB85" s="70" t="e">
        <f t="shared" si="23"/>
        <v>#N/A</v>
      </c>
    </row>
    <row r="86" spans="1:28">
      <c r="A86" s="59">
        <v>85</v>
      </c>
      <c r="B86" s="60" t="s">
        <v>906</v>
      </c>
      <c r="C86" s="71" t="s">
        <v>42</v>
      </c>
      <c r="D86" s="2" t="s">
        <v>31</v>
      </c>
      <c r="E86" s="2"/>
      <c r="F86" s="62">
        <v>9</v>
      </c>
      <c r="G86" s="63" t="s">
        <v>664</v>
      </c>
      <c r="H86" s="63" t="s">
        <v>484</v>
      </c>
      <c r="I86" s="66" t="s">
        <v>34</v>
      </c>
      <c r="J86" s="2"/>
      <c r="K86" s="2" t="s">
        <v>655</v>
      </c>
      <c r="L86" s="2"/>
      <c r="M86" s="2"/>
      <c r="N86" s="2" t="s">
        <v>51</v>
      </c>
      <c r="O86" s="2" t="s">
        <v>101</v>
      </c>
      <c r="P86" s="2"/>
      <c r="Q86" s="68">
        <v>42767</v>
      </c>
      <c r="R86" s="2"/>
      <c r="S86" s="2"/>
      <c r="T86" s="2"/>
      <c r="U86" s="2">
        <f t="shared" si="17"/>
        <v>2</v>
      </c>
      <c r="V86" s="2">
        <f t="shared" si="18"/>
        <v>1</v>
      </c>
      <c r="W86" s="2" t="str">
        <f t="shared" si="19"/>
        <v>この</v>
      </c>
      <c r="X86" s="2" t="str">
        <f t="shared" si="20"/>
        <v/>
      </c>
      <c r="Y86" s="2" t="str">
        <f t="shared" si="21"/>
        <v/>
      </c>
      <c r="Z86" s="2"/>
      <c r="AA86" s="2" t="str">
        <f t="shared" si="22"/>
        <v>このクリーチャーが戦場に出たとき、エネルギー化2を行う。&amp;br;超過2：このクリーチャーは+1/+1の修整を受ける。</v>
      </c>
      <c r="AB86" s="70" t="e">
        <f t="shared" si="23"/>
        <v>#N/A</v>
      </c>
    </row>
    <row r="87" spans="1:28">
      <c r="A87" s="59">
        <v>86</v>
      </c>
      <c r="B87" s="60" t="s">
        <v>906</v>
      </c>
      <c r="C87" s="71" t="s">
        <v>42</v>
      </c>
      <c r="D87" s="2" t="s">
        <v>31</v>
      </c>
      <c r="E87" s="2"/>
      <c r="F87" s="62">
        <v>3</v>
      </c>
      <c r="G87" s="63" t="s">
        <v>665</v>
      </c>
      <c r="H87" s="63" t="s">
        <v>246</v>
      </c>
      <c r="I87" s="66" t="s">
        <v>111</v>
      </c>
      <c r="J87" s="2"/>
      <c r="K87" s="2"/>
      <c r="L87" s="2"/>
      <c r="M87" s="2"/>
      <c r="N87" s="2" t="s">
        <v>666</v>
      </c>
      <c r="O87" s="2"/>
      <c r="P87" s="2"/>
      <c r="Q87" s="68"/>
      <c r="R87" s="2"/>
      <c r="S87" s="2"/>
      <c r="T87" s="2"/>
      <c r="U87" s="2" t="str">
        <f t="shared" si="17"/>
        <v/>
      </c>
      <c r="V87" s="2" t="str">
        <f t="shared" si="18"/>
        <v/>
      </c>
      <c r="W87" s="2" t="str">
        <f t="shared" si="19"/>
        <v>クリ</v>
      </c>
      <c r="X87" s="2" t="str">
        <f t="shared" si="20"/>
        <v/>
      </c>
      <c r="Y87" s="2" t="str">
        <f t="shared" si="21"/>
        <v/>
      </c>
      <c r="Z87" s="2"/>
      <c r="AA87" s="2" t="str">
        <f t="shared" si="22"/>
        <v>クリーチャー1体を対象とする。それは+3/+3の修整を受けるとともにトランプルを得る。</v>
      </c>
      <c r="AB87" s="70" t="e">
        <f t="shared" si="23"/>
        <v>#N/A</v>
      </c>
    </row>
    <row r="88" spans="1:28">
      <c r="A88" s="59">
        <v>87</v>
      </c>
      <c r="B88" s="60" t="s">
        <v>906</v>
      </c>
      <c r="C88" s="71" t="s">
        <v>42</v>
      </c>
      <c r="D88" s="2" t="s">
        <v>31</v>
      </c>
      <c r="E88" s="2"/>
      <c r="F88" s="62">
        <v>6</v>
      </c>
      <c r="G88" s="63" t="s">
        <v>667</v>
      </c>
      <c r="H88" s="63" t="s">
        <v>250</v>
      </c>
      <c r="I88" s="66" t="s">
        <v>111</v>
      </c>
      <c r="J88" s="2"/>
      <c r="K88" s="2"/>
      <c r="L88" s="2"/>
      <c r="M88" s="2"/>
      <c r="N88" s="2" t="s">
        <v>668</v>
      </c>
      <c r="O88" s="2"/>
      <c r="P88" s="2"/>
      <c r="Q88" s="68"/>
      <c r="R88" s="2"/>
      <c r="S88" s="2"/>
      <c r="T88" s="2"/>
      <c r="U88" s="2" t="str">
        <f t="shared" si="17"/>
        <v/>
      </c>
      <c r="V88" s="2" t="str">
        <f t="shared" si="18"/>
        <v/>
      </c>
      <c r="W88" s="2" t="str">
        <f t="shared" si="19"/>
        <v>あな</v>
      </c>
      <c r="X88" s="2" t="str">
        <f t="shared" si="20"/>
        <v/>
      </c>
      <c r="Y88" s="2" t="str">
        <f t="shared" si="21"/>
        <v/>
      </c>
      <c r="Z88" s="2"/>
      <c r="AA88" s="2" t="str">
        <f t="shared" si="22"/>
        <v>あなたはカードを2枚捨てて3枚引く。</v>
      </c>
      <c r="AB88" s="70" t="e">
        <f t="shared" si="23"/>
        <v>#N/A</v>
      </c>
    </row>
    <row r="89" spans="1:28">
      <c r="A89" s="59">
        <v>88</v>
      </c>
      <c r="B89" s="60" t="s">
        <v>906</v>
      </c>
      <c r="C89" s="71" t="s">
        <v>42</v>
      </c>
      <c r="D89" s="2" t="s">
        <v>31</v>
      </c>
      <c r="E89" s="2"/>
      <c r="F89" s="62">
        <v>5</v>
      </c>
      <c r="G89" s="63" t="s">
        <v>669</v>
      </c>
      <c r="H89" s="63" t="s">
        <v>330</v>
      </c>
      <c r="I89" s="66" t="s">
        <v>111</v>
      </c>
      <c r="J89" s="2"/>
      <c r="K89" s="2"/>
      <c r="L89" s="2"/>
      <c r="M89" s="2"/>
      <c r="N89" s="2" t="s">
        <v>670</v>
      </c>
      <c r="O89" s="2"/>
      <c r="P89" s="2"/>
      <c r="Q89" s="68"/>
      <c r="R89" s="2"/>
      <c r="S89" s="2"/>
      <c r="T89" s="2"/>
      <c r="U89" s="2" t="str">
        <f t="shared" si="17"/>
        <v/>
      </c>
      <c r="V89" s="2" t="str">
        <f t="shared" si="18"/>
        <v/>
      </c>
      <c r="W89" s="2" t="str">
        <f t="shared" si="19"/>
        <v>クリ</v>
      </c>
      <c r="X89" s="2" t="str">
        <f t="shared" si="20"/>
        <v/>
      </c>
      <c r="Y89" s="2" t="str">
        <f t="shared" si="21"/>
        <v/>
      </c>
      <c r="Z89" s="2"/>
      <c r="AA89" s="2" t="str">
        <f t="shared" si="22"/>
        <v>クリーチャー1体を対象とする。それは+2/+1の修整を受けるとともにバーサーカーとトランプルを得る。</v>
      </c>
      <c r="AB89" s="70" t="e">
        <f t="shared" si="23"/>
        <v>#N/A</v>
      </c>
    </row>
    <row r="90" spans="1:28">
      <c r="A90" s="59">
        <v>89</v>
      </c>
      <c r="B90" s="60" t="s">
        <v>906</v>
      </c>
      <c r="C90" s="71" t="s">
        <v>42</v>
      </c>
      <c r="D90" s="2" t="s">
        <v>31</v>
      </c>
      <c r="E90" s="2"/>
      <c r="F90" s="62">
        <v>9</v>
      </c>
      <c r="G90" s="63" t="s">
        <v>671</v>
      </c>
      <c r="H90" s="63" t="s">
        <v>435</v>
      </c>
      <c r="I90" s="66" t="s">
        <v>111</v>
      </c>
      <c r="J90" s="2"/>
      <c r="K90" s="2"/>
      <c r="L90" s="2"/>
      <c r="M90" s="2"/>
      <c r="N90" s="2" t="s">
        <v>672</v>
      </c>
      <c r="O90" s="2"/>
      <c r="P90" s="2"/>
      <c r="Q90" s="68"/>
      <c r="R90" s="2"/>
      <c r="S90" s="2"/>
      <c r="T90" s="2"/>
      <c r="U90" s="2" t="str">
        <f t="shared" si="17"/>
        <v/>
      </c>
      <c r="V90" s="2" t="str">
        <f t="shared" si="18"/>
        <v/>
      </c>
      <c r="W90" s="2" t="str">
        <f t="shared" si="19"/>
        <v>クリ</v>
      </c>
      <c r="X90" s="2" t="str">
        <f t="shared" si="20"/>
        <v/>
      </c>
      <c r="Y90" s="2" t="str">
        <f t="shared" si="21"/>
        <v/>
      </c>
      <c r="Z90" s="2"/>
      <c r="AA90" s="2" t="str">
        <f t="shared" si="22"/>
        <v>クリーチャー1体を対象とする。あなたのターン終了時まで、それはブロックできない。あなたはカードを1枚引く。</v>
      </c>
      <c r="AB90" s="70" t="e">
        <f t="shared" si="23"/>
        <v>#N/A</v>
      </c>
    </row>
    <row r="91" spans="1:28">
      <c r="A91" s="59">
        <v>90</v>
      </c>
      <c r="B91" s="60" t="s">
        <v>906</v>
      </c>
      <c r="C91" s="71" t="s">
        <v>42</v>
      </c>
      <c r="D91" s="2" t="s">
        <v>55</v>
      </c>
      <c r="E91" s="2"/>
      <c r="F91" s="62">
        <v>12</v>
      </c>
      <c r="G91" s="63" t="s">
        <v>673</v>
      </c>
      <c r="H91" s="63" t="s">
        <v>140</v>
      </c>
      <c r="I91" s="66" t="s">
        <v>34</v>
      </c>
      <c r="J91" s="2"/>
      <c r="K91" s="2" t="s">
        <v>69</v>
      </c>
      <c r="L91" s="2" t="s">
        <v>520</v>
      </c>
      <c r="M91" s="2"/>
      <c r="N91" s="2" t="s">
        <v>529</v>
      </c>
      <c r="O91" s="2" t="s">
        <v>674</v>
      </c>
      <c r="P91" s="2"/>
      <c r="Q91" s="68">
        <v>42798</v>
      </c>
      <c r="R91" s="2"/>
      <c r="S91" s="2"/>
      <c r="T91" s="2"/>
      <c r="U91" s="2">
        <f t="shared" si="17"/>
        <v>3</v>
      </c>
      <c r="V91" s="2">
        <f t="shared" si="18"/>
        <v>4</v>
      </c>
      <c r="W91" s="2" t="str">
        <f t="shared" si="19"/>
        <v>この</v>
      </c>
      <c r="X91" s="2" t="str">
        <f t="shared" si="20"/>
        <v/>
      </c>
      <c r="Y91" s="2" t="str">
        <f t="shared" si="21"/>
        <v/>
      </c>
      <c r="Z91" s="2"/>
      <c r="AA91" s="2" t="str">
        <f t="shared" si="22"/>
        <v>このクリーチャーが戦場に出たとき、エネルギー化4を行う。&amp;br;超過1：対戦相手は3点のダメージを受ける。</v>
      </c>
      <c r="AB91" s="70" t="e">
        <f t="shared" si="23"/>
        <v>#N/A</v>
      </c>
    </row>
    <row r="92" spans="1:28">
      <c r="A92" s="59">
        <v>91</v>
      </c>
      <c r="B92" s="60" t="s">
        <v>906</v>
      </c>
      <c r="C92" s="71" t="s">
        <v>42</v>
      </c>
      <c r="D92" s="2" t="s">
        <v>55</v>
      </c>
      <c r="E92" s="2"/>
      <c r="F92" s="62">
        <v>7</v>
      </c>
      <c r="G92" s="63" t="s">
        <v>675</v>
      </c>
      <c r="H92" s="63" t="s">
        <v>242</v>
      </c>
      <c r="I92" s="66" t="s">
        <v>34</v>
      </c>
      <c r="J92" s="2"/>
      <c r="K92" s="2" t="s">
        <v>655</v>
      </c>
      <c r="L92" s="2"/>
      <c r="M92" s="2"/>
      <c r="N92" s="2" t="s">
        <v>118</v>
      </c>
      <c r="O92" s="2"/>
      <c r="P92" s="2"/>
      <c r="Q92" s="68">
        <v>42797</v>
      </c>
      <c r="R92" s="2"/>
      <c r="S92" s="2"/>
      <c r="T92" s="2"/>
      <c r="U92" s="2">
        <f t="shared" si="17"/>
        <v>3</v>
      </c>
      <c r="V92" s="2">
        <f t="shared" si="18"/>
        <v>3</v>
      </c>
      <c r="W92" s="2" t="str">
        <f t="shared" si="19"/>
        <v>速攻</v>
      </c>
      <c r="X92" s="2" t="str">
        <f t="shared" si="20"/>
        <v/>
      </c>
      <c r="Y92" s="2" t="str">
        <f t="shared" si="21"/>
        <v/>
      </c>
      <c r="Z92" s="2"/>
      <c r="AA92" s="2" t="str">
        <f t="shared" si="22"/>
        <v>速攻</v>
      </c>
      <c r="AB92" s="70" t="e">
        <f t="shared" si="23"/>
        <v>#N/A</v>
      </c>
    </row>
    <row r="93" spans="1:28">
      <c r="A93" s="59">
        <v>92</v>
      </c>
      <c r="B93" s="60" t="s">
        <v>906</v>
      </c>
      <c r="C93" s="71" t="s">
        <v>42</v>
      </c>
      <c r="D93" s="2" t="s">
        <v>55</v>
      </c>
      <c r="E93" s="2"/>
      <c r="F93" s="62">
        <v>7</v>
      </c>
      <c r="G93" s="63" t="s">
        <v>676</v>
      </c>
      <c r="H93" s="63" t="s">
        <v>350</v>
      </c>
      <c r="I93" s="66" t="s">
        <v>34</v>
      </c>
      <c r="J93" s="2"/>
      <c r="K93" s="2" t="s">
        <v>69</v>
      </c>
      <c r="L93" s="2" t="s">
        <v>36</v>
      </c>
      <c r="M93" s="2"/>
      <c r="N93" s="2" t="s">
        <v>677</v>
      </c>
      <c r="O93" s="2"/>
      <c r="P93" s="2"/>
      <c r="Q93" s="68">
        <v>42798</v>
      </c>
      <c r="R93" s="2"/>
      <c r="S93" s="2"/>
      <c r="T93" s="2"/>
      <c r="U93" s="2">
        <f t="shared" si="17"/>
        <v>3</v>
      </c>
      <c r="V93" s="2">
        <f t="shared" si="18"/>
        <v>4</v>
      </c>
      <c r="W93" s="2" t="str">
        <f t="shared" si="19"/>
        <v>この</v>
      </c>
      <c r="X93" s="2" t="str">
        <f t="shared" si="20"/>
        <v/>
      </c>
      <c r="Y93" s="2" t="str">
        <f t="shared" si="21"/>
        <v/>
      </c>
      <c r="Z93" s="2"/>
      <c r="AA93" s="2" t="str">
        <f t="shared" si="22"/>
        <v>このクリーチャーが戦場に出ている間、あなたがサポートをコントロールしている場合、このクリーチャーは+1/+1の修整を受ける。</v>
      </c>
      <c r="AB93" s="70" t="e">
        <f t="shared" si="23"/>
        <v>#N/A</v>
      </c>
    </row>
    <row r="94" spans="1:28">
      <c r="A94" s="59">
        <v>93</v>
      </c>
      <c r="B94" s="60" t="s">
        <v>906</v>
      </c>
      <c r="C94" s="71" t="s">
        <v>42</v>
      </c>
      <c r="D94" s="2" t="s">
        <v>55</v>
      </c>
      <c r="E94" s="2"/>
      <c r="F94" s="62">
        <v>10</v>
      </c>
      <c r="G94" s="63" t="s">
        <v>678</v>
      </c>
      <c r="H94" s="63" t="s">
        <v>426</v>
      </c>
      <c r="I94" s="66" t="s">
        <v>34</v>
      </c>
      <c r="J94" s="2"/>
      <c r="K94" s="2" t="s">
        <v>69</v>
      </c>
      <c r="L94" s="2" t="s">
        <v>36</v>
      </c>
      <c r="M94" s="2"/>
      <c r="N94" s="2" t="s">
        <v>96</v>
      </c>
      <c r="O94" s="2" t="s">
        <v>679</v>
      </c>
      <c r="P94" s="2"/>
      <c r="Q94" s="68">
        <v>42798</v>
      </c>
      <c r="R94" s="2"/>
      <c r="S94" s="2"/>
      <c r="T94" s="2"/>
      <c r="U94" s="2">
        <f t="shared" si="17"/>
        <v>3</v>
      </c>
      <c r="V94" s="2">
        <f t="shared" si="18"/>
        <v>4</v>
      </c>
      <c r="W94" s="2" t="str">
        <f t="shared" si="19"/>
        <v>接死</v>
      </c>
      <c r="X94" s="2" t="str">
        <f t="shared" si="20"/>
        <v/>
      </c>
      <c r="Y94" s="2" t="str">
        <f t="shared" si="21"/>
        <v/>
      </c>
      <c r="Z94" s="2"/>
      <c r="AA94" s="2" t="str">
        <f t="shared" si="22"/>
        <v>接死&amp;br;あなたがサポートを唱えたとき、あなたはカードを無作為に1枚捨てて1枚引く。</v>
      </c>
      <c r="AB94" s="70" t="e">
        <f t="shared" si="23"/>
        <v>#N/A</v>
      </c>
    </row>
    <row r="95" spans="1:28">
      <c r="A95" s="59">
        <v>94</v>
      </c>
      <c r="B95" s="60" t="s">
        <v>906</v>
      </c>
      <c r="C95" s="71" t="s">
        <v>42</v>
      </c>
      <c r="D95" s="2" t="s">
        <v>55</v>
      </c>
      <c r="E95" s="2"/>
      <c r="F95" s="62">
        <v>10</v>
      </c>
      <c r="G95" s="63" t="s">
        <v>680</v>
      </c>
      <c r="H95" s="63" t="s">
        <v>470</v>
      </c>
      <c r="I95" s="66" t="s">
        <v>34</v>
      </c>
      <c r="J95" s="2"/>
      <c r="K95" s="2" t="s">
        <v>69</v>
      </c>
      <c r="L95" s="2" t="s">
        <v>157</v>
      </c>
      <c r="M95" s="2"/>
      <c r="N95" s="2" t="s">
        <v>118</v>
      </c>
      <c r="O95" s="2" t="s">
        <v>681</v>
      </c>
      <c r="P95" s="2"/>
      <c r="Q95" s="68">
        <v>42828</v>
      </c>
      <c r="R95" s="2"/>
      <c r="S95" s="2"/>
      <c r="T95" s="2"/>
      <c r="U95" s="2">
        <f t="shared" si="17"/>
        <v>4</v>
      </c>
      <c r="V95" s="2">
        <f t="shared" si="18"/>
        <v>3</v>
      </c>
      <c r="W95" s="2" t="str">
        <f t="shared" si="19"/>
        <v>速攻</v>
      </c>
      <c r="X95" s="2" t="str">
        <f t="shared" si="20"/>
        <v/>
      </c>
      <c r="Y95" s="2" t="str">
        <f t="shared" si="21"/>
        <v/>
      </c>
      <c r="Z95" s="2"/>
      <c r="AA95" s="2" t="str">
        <f t="shared" si="22"/>
        <v>速攻&amp;br;このクリーチャーが戦場に出たとき、あなたの手札の各機体は速攻を得る。</v>
      </c>
      <c r="AB95" s="70" t="e">
        <f t="shared" si="23"/>
        <v>#N/A</v>
      </c>
    </row>
    <row r="96" spans="1:28">
      <c r="A96" s="59">
        <v>95</v>
      </c>
      <c r="B96" s="60" t="s">
        <v>906</v>
      </c>
      <c r="C96" s="71" t="s">
        <v>42</v>
      </c>
      <c r="D96" s="2" t="s">
        <v>55</v>
      </c>
      <c r="E96" s="2"/>
      <c r="F96" s="62">
        <v>6</v>
      </c>
      <c r="G96" s="63" t="s">
        <v>682</v>
      </c>
      <c r="H96" s="63" t="s">
        <v>322</v>
      </c>
      <c r="I96" s="66" t="s">
        <v>111</v>
      </c>
      <c r="J96" s="2"/>
      <c r="K96" s="2"/>
      <c r="L96" s="2"/>
      <c r="M96" s="2"/>
      <c r="N96" s="2" t="s">
        <v>683</v>
      </c>
      <c r="O96" s="2"/>
      <c r="P96" s="2"/>
      <c r="Q96" s="68"/>
      <c r="R96" s="2"/>
      <c r="S96" s="2"/>
      <c r="T96" s="2"/>
      <c r="U96" s="2" t="str">
        <f t="shared" si="17"/>
        <v/>
      </c>
      <c r="V96" s="2" t="str">
        <f t="shared" si="18"/>
        <v/>
      </c>
      <c r="W96" s="2" t="str">
        <f t="shared" si="19"/>
        <v>クリ</v>
      </c>
      <c r="X96" s="2" t="str">
        <f t="shared" si="20"/>
        <v/>
      </c>
      <c r="Y96" s="2" t="str">
        <f t="shared" si="21"/>
        <v/>
      </c>
      <c r="Z96" s="2"/>
      <c r="AA96" s="2" t="str">
        <f t="shared" si="22"/>
        <v>クリーチャー1体かプレインズウォーカー1体を対象とする。それは2点のダメージを受ける。これを2回行う。</v>
      </c>
      <c r="AB96" s="70" t="e">
        <f t="shared" si="23"/>
        <v>#N/A</v>
      </c>
    </row>
    <row r="97" spans="1:28">
      <c r="A97" s="59">
        <v>96</v>
      </c>
      <c r="B97" s="60" t="s">
        <v>906</v>
      </c>
      <c r="C97" s="71" t="s">
        <v>42</v>
      </c>
      <c r="D97" s="2" t="s">
        <v>55</v>
      </c>
      <c r="E97" s="2"/>
      <c r="F97" s="62">
        <v>10</v>
      </c>
      <c r="G97" s="63" t="s">
        <v>684</v>
      </c>
      <c r="H97" s="63" t="s">
        <v>346</v>
      </c>
      <c r="I97" s="66" t="s">
        <v>111</v>
      </c>
      <c r="J97" s="2"/>
      <c r="K97" s="2"/>
      <c r="L97" s="2"/>
      <c r="M97" s="2"/>
      <c r="N97" s="2" t="s">
        <v>685</v>
      </c>
      <c r="O97" s="2"/>
      <c r="P97" s="2"/>
      <c r="Q97" s="68"/>
      <c r="R97" s="2"/>
      <c r="S97" s="2"/>
      <c r="T97" s="2"/>
      <c r="U97" s="2" t="str">
        <f t="shared" si="17"/>
        <v/>
      </c>
      <c r="V97" s="2" t="str">
        <f t="shared" si="18"/>
        <v/>
      </c>
      <c r="W97" s="2" t="str">
        <f t="shared" si="19"/>
        <v>あな</v>
      </c>
      <c r="X97" s="2" t="str">
        <f t="shared" si="20"/>
        <v/>
      </c>
      <c r="Y97" s="2" t="str">
        <f t="shared" si="21"/>
        <v/>
      </c>
      <c r="Z97" s="2"/>
      <c r="AA97" s="2" t="str">
        <f t="shared" si="22"/>
        <v>あなたがコントロールするサポートを1個破壊し、その後、戦場に出ている対戦相手がコントロールする各クリーチャーは4点のダメージを受ける。</v>
      </c>
      <c r="AB97" s="70" t="e">
        <f t="shared" si="23"/>
        <v>#N/A</v>
      </c>
    </row>
    <row r="98" spans="1:28">
      <c r="A98" s="59">
        <v>97</v>
      </c>
      <c r="B98" s="60" t="s">
        <v>906</v>
      </c>
      <c r="C98" s="71" t="s">
        <v>42</v>
      </c>
      <c r="D98" s="2" t="s">
        <v>55</v>
      </c>
      <c r="E98" s="2"/>
      <c r="F98" s="62">
        <v>3</v>
      </c>
      <c r="G98" s="63" t="s">
        <v>686</v>
      </c>
      <c r="H98" s="63" t="s">
        <v>468</v>
      </c>
      <c r="I98" s="66" t="s">
        <v>111</v>
      </c>
      <c r="J98" s="2"/>
      <c r="K98" s="2"/>
      <c r="L98" s="2"/>
      <c r="M98" s="2"/>
      <c r="N98" s="2" t="s">
        <v>687</v>
      </c>
      <c r="O98" s="2"/>
      <c r="P98" s="2"/>
      <c r="Q98" s="68"/>
      <c r="R98" s="2"/>
      <c r="S98" s="2"/>
      <c r="T98" s="2"/>
      <c r="U98" s="2" t="str">
        <f t="shared" si="17"/>
        <v/>
      </c>
      <c r="V98" s="2" t="str">
        <f t="shared" si="18"/>
        <v/>
      </c>
      <c r="W98" s="2" t="str">
        <f t="shared" si="19"/>
        <v>あな</v>
      </c>
      <c r="X98" s="2" t="str">
        <f t="shared" si="20"/>
        <v/>
      </c>
      <c r="Y98" s="2" t="str">
        <f t="shared" si="21"/>
        <v/>
      </c>
      <c r="Z98" s="2"/>
      <c r="AA98" s="2" t="str">
        <f t="shared" si="22"/>
        <v>あなたはカードを無作為に1枚捨てる。クリーチャー1体を対象とする。それは6点のダメージを受ける。</v>
      </c>
      <c r="AB98" s="70" t="e">
        <f t="shared" si="23"/>
        <v>#N/A</v>
      </c>
    </row>
    <row r="99" spans="1:28">
      <c r="A99" s="59">
        <v>98</v>
      </c>
      <c r="B99" s="60" t="s">
        <v>906</v>
      </c>
      <c r="C99" s="71" t="s">
        <v>42</v>
      </c>
      <c r="D99" s="2" t="s">
        <v>55</v>
      </c>
      <c r="E99" s="2"/>
      <c r="F99" s="62">
        <v>2</v>
      </c>
      <c r="G99" s="63" t="s">
        <v>688</v>
      </c>
      <c r="H99" s="63" t="s">
        <v>476</v>
      </c>
      <c r="I99" s="66" t="s">
        <v>111</v>
      </c>
      <c r="J99" s="2"/>
      <c r="K99" s="2"/>
      <c r="L99" s="2"/>
      <c r="M99" s="2"/>
      <c r="N99" s="2" t="s">
        <v>689</v>
      </c>
      <c r="O99" s="2"/>
      <c r="P99" s="2"/>
      <c r="Q99" s="68"/>
      <c r="R99" s="2"/>
      <c r="S99" s="2"/>
      <c r="T99" s="2"/>
      <c r="U99" s="2" t="str">
        <f t="shared" si="17"/>
        <v/>
      </c>
      <c r="V99" s="2" t="str">
        <f t="shared" si="18"/>
        <v/>
      </c>
      <c r="W99" s="2" t="str">
        <f t="shared" si="19"/>
        <v>あな</v>
      </c>
      <c r="X99" s="2" t="str">
        <f t="shared" si="20"/>
        <v/>
      </c>
      <c r="Y99" s="2" t="str">
        <f t="shared" si="21"/>
        <v/>
      </c>
      <c r="Z99" s="2"/>
      <c r="AA99" s="2" t="str">
        <f t="shared" si="22"/>
        <v>あなたのターン終了時まで、あなたがコントロールする各クリーチャーは+2/0の修整を受ける。あなたのターン終了時まで、あなたがコントロールする各機体は追加で+2/0の修整を受ける。</v>
      </c>
      <c r="AB99" s="70" t="e">
        <f t="shared" si="23"/>
        <v>#N/A</v>
      </c>
    </row>
    <row r="100" spans="1:28">
      <c r="A100" s="59">
        <v>99</v>
      </c>
      <c r="B100" s="60" t="s">
        <v>906</v>
      </c>
      <c r="C100" s="71" t="s">
        <v>42</v>
      </c>
      <c r="D100" s="2" t="s">
        <v>56</v>
      </c>
      <c r="E100" s="2"/>
      <c r="F100" s="62">
        <v>10</v>
      </c>
      <c r="G100" s="63" t="s">
        <v>690</v>
      </c>
      <c r="H100" s="63" t="s">
        <v>360</v>
      </c>
      <c r="I100" s="66" t="s">
        <v>34</v>
      </c>
      <c r="J100" s="2"/>
      <c r="K100" s="2" t="s">
        <v>691</v>
      </c>
      <c r="L100" s="2"/>
      <c r="M100" s="2"/>
      <c r="N100" s="2" t="s">
        <v>118</v>
      </c>
      <c r="O100" s="2" t="s">
        <v>51</v>
      </c>
      <c r="P100" s="2" t="s">
        <v>692</v>
      </c>
      <c r="Q100" s="68">
        <v>42892</v>
      </c>
      <c r="R100" s="2"/>
      <c r="S100" s="2"/>
      <c r="T100" s="2"/>
      <c r="U100" s="2">
        <f t="shared" si="17"/>
        <v>6</v>
      </c>
      <c r="V100" s="2">
        <f t="shared" si="18"/>
        <v>6</v>
      </c>
      <c r="W100" s="2" t="str">
        <f t="shared" si="19"/>
        <v>速攻</v>
      </c>
      <c r="X100" s="2" t="str">
        <f t="shared" si="20"/>
        <v/>
      </c>
      <c r="Y100" s="2" t="str">
        <f t="shared" si="21"/>
        <v/>
      </c>
      <c r="Z100" s="2"/>
      <c r="AA100" s="2" t="str">
        <f t="shared" si="22"/>
        <v>速攻&amp;br;このクリーチャーが戦場に出たとき、エネルギー化2を行う。&amp;br;あなたのターン終了時に、ボード上にエネルギー化ジェムがない場合、このクリーチャーを破壊する。そうでないなら、ボード上のジェム1個からエネルギーを取り除く。</v>
      </c>
      <c r="AB100" s="70" t="e">
        <f t="shared" si="23"/>
        <v>#N/A</v>
      </c>
    </row>
    <row r="101" spans="1:28">
      <c r="A101" s="59">
        <v>100</v>
      </c>
      <c r="B101" s="60" t="s">
        <v>906</v>
      </c>
      <c r="C101" s="71" t="s">
        <v>42</v>
      </c>
      <c r="D101" s="2" t="s">
        <v>56</v>
      </c>
      <c r="E101" s="2"/>
      <c r="F101" s="62">
        <v>13</v>
      </c>
      <c r="G101" s="63" t="s">
        <v>693</v>
      </c>
      <c r="H101" s="63" t="s">
        <v>378</v>
      </c>
      <c r="I101" s="66" t="s">
        <v>34</v>
      </c>
      <c r="J101" s="2"/>
      <c r="K101" s="2" t="s">
        <v>69</v>
      </c>
      <c r="L101" s="2" t="s">
        <v>694</v>
      </c>
      <c r="M101" s="2"/>
      <c r="N101" s="2" t="s">
        <v>51</v>
      </c>
      <c r="O101" s="2" t="s">
        <v>695</v>
      </c>
      <c r="P101" s="2"/>
      <c r="Q101" s="68">
        <v>42921</v>
      </c>
      <c r="R101" s="2"/>
      <c r="S101" s="2"/>
      <c r="T101" s="2"/>
      <c r="U101" s="2">
        <f t="shared" si="17"/>
        <v>7</v>
      </c>
      <c r="V101" s="2">
        <f t="shared" si="18"/>
        <v>5</v>
      </c>
      <c r="W101" s="2" t="str">
        <f t="shared" si="19"/>
        <v>この</v>
      </c>
      <c r="X101" s="2" t="str">
        <f t="shared" si="20"/>
        <v/>
      </c>
      <c r="Y101" s="2" t="str">
        <f t="shared" si="21"/>
        <v/>
      </c>
      <c r="Z101" s="2"/>
      <c r="AA101" s="2" t="str">
        <f t="shared" si="22"/>
        <v>このクリーチャーが戦場に出たとき、エネルギー化2を行う。&amp;br;超過1：あなたのターン終了時まで、対戦相手がコントロールする無効化されていない最初のクリーチャーを無効化する。</v>
      </c>
      <c r="AB101" s="70" t="e">
        <f t="shared" si="23"/>
        <v>#N/A</v>
      </c>
    </row>
    <row r="102" spans="1:28">
      <c r="A102" s="59">
        <v>101</v>
      </c>
      <c r="B102" s="60" t="s">
        <v>906</v>
      </c>
      <c r="C102" s="71" t="s">
        <v>42</v>
      </c>
      <c r="D102" s="2" t="s">
        <v>56</v>
      </c>
      <c r="E102" s="2"/>
      <c r="F102" s="62">
        <v>15</v>
      </c>
      <c r="G102" s="63" t="s">
        <v>696</v>
      </c>
      <c r="H102" s="63" t="s">
        <v>460</v>
      </c>
      <c r="I102" s="66" t="s">
        <v>34</v>
      </c>
      <c r="J102" s="2"/>
      <c r="K102" s="2" t="s">
        <v>697</v>
      </c>
      <c r="L102" s="2"/>
      <c r="M102" s="2"/>
      <c r="N102" s="2" t="s">
        <v>50</v>
      </c>
      <c r="O102" s="2" t="s">
        <v>698</v>
      </c>
      <c r="P102" s="2"/>
      <c r="Q102" s="68">
        <v>42892</v>
      </c>
      <c r="R102" s="2"/>
      <c r="S102" s="2"/>
      <c r="T102" s="2"/>
      <c r="U102" s="2">
        <f t="shared" si="17"/>
        <v>6</v>
      </c>
      <c r="V102" s="2">
        <f t="shared" si="18"/>
        <v>6</v>
      </c>
      <c r="W102" s="2" t="str">
        <f t="shared" si="19"/>
        <v>飛行</v>
      </c>
      <c r="X102" s="2" t="str">
        <f t="shared" si="20"/>
        <v/>
      </c>
      <c r="Y102" s="2" t="str">
        <f t="shared" si="21"/>
        <v/>
      </c>
      <c r="Z102" s="2"/>
      <c r="AA102" s="2" t="str">
        <f t="shared" si="22"/>
        <v>飛行&amp;br;ジェム3個を起動する：あなたのターン終了時まで、このクリーチャーは+1/0の修整を受けるとともに先制攻撃を得る。</v>
      </c>
      <c r="AB102" s="70" t="e">
        <f t="shared" si="23"/>
        <v>#N/A</v>
      </c>
    </row>
    <row r="103" spans="1:28">
      <c r="A103" s="59">
        <v>102</v>
      </c>
      <c r="B103" s="60" t="s">
        <v>906</v>
      </c>
      <c r="C103" s="71" t="s">
        <v>42</v>
      </c>
      <c r="D103" s="2" t="s">
        <v>56</v>
      </c>
      <c r="E103" s="2"/>
      <c r="F103" s="62">
        <v>6</v>
      </c>
      <c r="G103" s="63" t="s">
        <v>699</v>
      </c>
      <c r="H103" s="63" t="s">
        <v>310</v>
      </c>
      <c r="I103" s="66" t="s">
        <v>111</v>
      </c>
      <c r="J103" s="2"/>
      <c r="K103" s="2"/>
      <c r="L103" s="2"/>
      <c r="M103" s="2"/>
      <c r="N103" s="2" t="s">
        <v>700</v>
      </c>
      <c r="O103" s="2"/>
      <c r="P103" s="2"/>
      <c r="Q103" s="68"/>
      <c r="R103" s="2"/>
      <c r="S103" s="2"/>
      <c r="T103" s="2"/>
      <c r="U103" s="2" t="str">
        <f t="shared" si="17"/>
        <v/>
      </c>
      <c r="V103" s="2" t="str">
        <f t="shared" si="18"/>
        <v/>
      </c>
      <c r="W103" s="2" t="str">
        <f t="shared" si="19"/>
        <v>クリ</v>
      </c>
      <c r="X103" s="2" t="str">
        <f t="shared" si="20"/>
        <v/>
      </c>
      <c r="Y103" s="2" t="str">
        <f t="shared" si="21"/>
        <v/>
      </c>
      <c r="Z103" s="2"/>
      <c r="AA103" s="2" t="str">
        <f t="shared" si="22"/>
        <v>クリーチャー1体を対象とする。それはあなたの手札のカードの枚数の2倍に等しい点数のダメージを受ける。</v>
      </c>
      <c r="AB103" s="70" t="e">
        <f t="shared" si="23"/>
        <v>#N/A</v>
      </c>
    </row>
    <row r="104" spans="1:28">
      <c r="A104" s="59">
        <v>103</v>
      </c>
      <c r="B104" s="60" t="s">
        <v>906</v>
      </c>
      <c r="C104" s="71" t="s">
        <v>42</v>
      </c>
      <c r="D104" s="2" t="s">
        <v>56</v>
      </c>
      <c r="E104" s="2"/>
      <c r="F104" s="62">
        <v>10</v>
      </c>
      <c r="G104" s="63" t="s">
        <v>701</v>
      </c>
      <c r="H104" s="63" t="s">
        <v>338</v>
      </c>
      <c r="I104" s="66" t="s">
        <v>111</v>
      </c>
      <c r="J104" s="2"/>
      <c r="K104" s="2"/>
      <c r="L104" s="2"/>
      <c r="M104" s="2"/>
      <c r="N104" s="2" t="s">
        <v>702</v>
      </c>
      <c r="O104" s="2"/>
      <c r="P104" s="2"/>
      <c r="Q104" s="68"/>
      <c r="R104" s="2"/>
      <c r="S104" s="2"/>
      <c r="T104" s="2"/>
      <c r="U104" s="2" t="str">
        <f t="shared" si="17"/>
        <v/>
      </c>
      <c r="V104" s="2" t="str">
        <f t="shared" si="18"/>
        <v/>
      </c>
      <c r="W104" s="2" t="str">
        <f t="shared" si="19"/>
        <v>エネ</v>
      </c>
      <c r="X104" s="2" t="str">
        <f t="shared" si="20"/>
        <v/>
      </c>
      <c r="Y104" s="2" t="str">
        <f t="shared" si="21"/>
        <v/>
      </c>
      <c r="Z104" s="2"/>
      <c r="AA104" s="2" t="str">
        <f t="shared" si="22"/>
        <v>エネルギー化3を行う。クリーチャー1体を対象とする。それはX点のダメージを受ける。Xはボード上のエネルギー化ジェムの総数に等しい。その後、ボードからすべてのエネルギーを取り除く。</v>
      </c>
      <c r="AB104" s="70" t="e">
        <f t="shared" si="23"/>
        <v>#N/A</v>
      </c>
    </row>
    <row r="105" spans="1:28">
      <c r="A105" s="59">
        <v>104</v>
      </c>
      <c r="B105" s="60" t="s">
        <v>906</v>
      </c>
      <c r="C105" s="71" t="s">
        <v>42</v>
      </c>
      <c r="D105" s="2" t="s">
        <v>56</v>
      </c>
      <c r="E105" s="2"/>
      <c r="F105" s="62">
        <v>5</v>
      </c>
      <c r="G105" s="63" t="s">
        <v>703</v>
      </c>
      <c r="H105" s="63" t="s">
        <v>371</v>
      </c>
      <c r="I105" s="66" t="s">
        <v>111</v>
      </c>
      <c r="J105" s="2"/>
      <c r="K105" s="2"/>
      <c r="L105" s="2"/>
      <c r="M105" s="2"/>
      <c r="N105" s="2" t="s">
        <v>704</v>
      </c>
      <c r="O105" s="2"/>
      <c r="P105" s="2"/>
      <c r="Q105" s="68"/>
      <c r="R105" s="2"/>
      <c r="S105" s="2"/>
      <c r="T105" s="2"/>
      <c r="U105" s="2" t="str">
        <f t="shared" si="17"/>
        <v/>
      </c>
      <c r="V105" s="2" t="str">
        <f t="shared" si="18"/>
        <v/>
      </c>
      <c r="W105" s="2" t="str">
        <f t="shared" si="19"/>
        <v>あな</v>
      </c>
      <c r="X105" s="2" t="str">
        <f t="shared" si="20"/>
        <v/>
      </c>
      <c r="Y105" s="2" t="str">
        <f t="shared" si="21"/>
        <v/>
      </c>
      <c r="Z105" s="2"/>
      <c r="AA105" s="2" t="str">
        <f t="shared" si="22"/>
        <v>あなたのライブラリーの最初の無色の呪文かサポートかクリーチャーを取ってくる。あなたは5点のダメージを受ける。</v>
      </c>
      <c r="AB105" s="70" t="e">
        <f t="shared" si="23"/>
        <v>#N/A</v>
      </c>
    </row>
    <row r="106" spans="1:28">
      <c r="A106" s="59">
        <v>105</v>
      </c>
      <c r="B106" s="60" t="s">
        <v>906</v>
      </c>
      <c r="C106" s="71" t="s">
        <v>42</v>
      </c>
      <c r="D106" s="2" t="s">
        <v>57</v>
      </c>
      <c r="E106" s="2"/>
      <c r="F106" s="62">
        <v>25</v>
      </c>
      <c r="G106" s="63" t="s">
        <v>705</v>
      </c>
      <c r="H106" s="63" t="s">
        <v>254</v>
      </c>
      <c r="I106" s="66" t="s">
        <v>34</v>
      </c>
      <c r="J106" s="2"/>
      <c r="K106" s="2" t="s">
        <v>234</v>
      </c>
      <c r="L106" s="2"/>
      <c r="M106" s="2"/>
      <c r="N106" s="2" t="s">
        <v>706</v>
      </c>
      <c r="O106" s="2" t="s">
        <v>707</v>
      </c>
      <c r="P106" s="2"/>
      <c r="Q106" s="68">
        <v>42955</v>
      </c>
      <c r="R106" s="2"/>
      <c r="S106" s="2"/>
      <c r="T106" s="2"/>
      <c r="U106" s="2">
        <f t="shared" si="17"/>
        <v>8</v>
      </c>
      <c r="V106" s="2">
        <f t="shared" si="18"/>
        <v>8</v>
      </c>
      <c r="W106" s="2" t="str">
        <f t="shared" si="19"/>
        <v>あな</v>
      </c>
      <c r="X106" s="2" t="str">
        <f t="shared" si="20"/>
        <v/>
      </c>
      <c r="Y106" s="2" t="str">
        <f t="shared" si="21"/>
        <v/>
      </c>
      <c r="Z106" s="2"/>
      <c r="AA106" s="2" t="str">
        <f t="shared" si="22"/>
        <v>あなたがカードを引いたとき、対戦相手は5点のダメージを受ける。&amp;br;このクリーチャーが戦場に出たとき、あなたはカードを3枚引く。</v>
      </c>
      <c r="AB106" s="70" t="e">
        <f t="shared" si="23"/>
        <v>#N/A</v>
      </c>
    </row>
    <row r="107" spans="1:28">
      <c r="A107" s="59">
        <v>106</v>
      </c>
      <c r="B107" s="60" t="s">
        <v>906</v>
      </c>
      <c r="C107" s="71" t="s">
        <v>42</v>
      </c>
      <c r="D107" s="2" t="s">
        <v>57</v>
      </c>
      <c r="E107" s="2"/>
      <c r="F107" s="62">
        <v>14</v>
      </c>
      <c r="G107" s="63" t="s">
        <v>708</v>
      </c>
      <c r="H107" s="63" t="s">
        <v>419</v>
      </c>
      <c r="I107" s="66" t="s">
        <v>34</v>
      </c>
      <c r="J107" s="2"/>
      <c r="K107" s="2" t="s">
        <v>69</v>
      </c>
      <c r="L107" s="2" t="s">
        <v>36</v>
      </c>
      <c r="M107" s="2"/>
      <c r="N107" s="2" t="s">
        <v>709</v>
      </c>
      <c r="O107" s="2" t="s">
        <v>710</v>
      </c>
      <c r="P107" s="2"/>
      <c r="Q107" s="68">
        <v>42829</v>
      </c>
      <c r="R107" s="2"/>
      <c r="S107" s="2"/>
      <c r="T107" s="2"/>
      <c r="U107" s="2">
        <f t="shared" si="17"/>
        <v>4</v>
      </c>
      <c r="V107" s="2">
        <f t="shared" si="18"/>
        <v>4</v>
      </c>
      <c r="W107" s="2" t="str">
        <f t="shared" si="19"/>
        <v>ジェ</v>
      </c>
      <c r="X107" s="2" t="str">
        <f t="shared" si="20"/>
        <v/>
      </c>
      <c r="Y107" s="2" t="str">
        <f t="shared" si="21"/>
        <v/>
      </c>
      <c r="Z107" s="2"/>
      <c r="AA107" s="2" t="str">
        <f t="shared" si="22"/>
        <v>ジェム3個を起動する：あなたの次のターン開始時まで、あなたが紺とr-るする無色の各クリーチャーは+3/+3の修整を受ける。&amp;br;あなたのターン開始時に、製造1を行い、飛行を持つ1/1の飛行機械･トークンを1体召喚する。</v>
      </c>
      <c r="AB107" s="70" t="e">
        <f t="shared" si="23"/>
        <v>#N/A</v>
      </c>
    </row>
    <row r="108" spans="1:28">
      <c r="A108" s="59">
        <v>107</v>
      </c>
      <c r="B108" s="60" t="s">
        <v>906</v>
      </c>
      <c r="C108" s="71" t="s">
        <v>42</v>
      </c>
      <c r="D108" s="2" t="s">
        <v>57</v>
      </c>
      <c r="E108" s="2"/>
      <c r="F108" s="62">
        <v>11</v>
      </c>
      <c r="G108" s="63" t="s">
        <v>711</v>
      </c>
      <c r="H108" s="63" t="s">
        <v>480</v>
      </c>
      <c r="I108" s="66" t="s">
        <v>34</v>
      </c>
      <c r="J108" s="2"/>
      <c r="K108" s="2" t="s">
        <v>655</v>
      </c>
      <c r="L108" s="2"/>
      <c r="M108" s="2"/>
      <c r="N108" s="2" t="s">
        <v>712</v>
      </c>
      <c r="O108" s="2" t="s">
        <v>713</v>
      </c>
      <c r="P108" s="2"/>
      <c r="Q108" s="68">
        <v>42768</v>
      </c>
      <c r="R108" s="2"/>
      <c r="S108" s="2"/>
      <c r="T108" s="2"/>
      <c r="U108" s="2">
        <f t="shared" si="17"/>
        <v>2</v>
      </c>
      <c r="V108" s="2">
        <f t="shared" si="18"/>
        <v>2</v>
      </c>
      <c r="W108" s="2" t="str">
        <f t="shared" si="19"/>
        <v>トラ</v>
      </c>
      <c r="X108" s="2" t="str">
        <f t="shared" si="20"/>
        <v/>
      </c>
      <c r="Y108" s="2" t="str">
        <f t="shared" si="21"/>
        <v/>
      </c>
      <c r="Z108" s="2"/>
      <c r="AA108" s="2" t="str">
        <f t="shared" si="22"/>
        <v>トランプル&amp;br;超過1：あなたのターン終了時まで、このクリーチャーは+X/+Xの修整を受ける。Xはボード上のエネルギー化ジェムの総数に等しい。</v>
      </c>
      <c r="AB108" s="70" t="e">
        <f t="shared" si="23"/>
        <v>#N/A</v>
      </c>
    </row>
    <row r="109" spans="1:28">
      <c r="A109" s="59">
        <v>108</v>
      </c>
      <c r="B109" s="60" t="s">
        <v>906</v>
      </c>
      <c r="C109" s="72" t="s">
        <v>43</v>
      </c>
      <c r="D109" s="2" t="s">
        <v>31</v>
      </c>
      <c r="E109" s="2"/>
      <c r="F109" s="62">
        <v>11</v>
      </c>
      <c r="G109" s="63" t="s">
        <v>714</v>
      </c>
      <c r="H109" s="63" t="s">
        <v>343</v>
      </c>
      <c r="I109" s="66" t="s">
        <v>34</v>
      </c>
      <c r="J109" s="2"/>
      <c r="K109" s="2" t="s">
        <v>715</v>
      </c>
      <c r="L109" s="2" t="s">
        <v>36</v>
      </c>
      <c r="M109" s="2"/>
      <c r="N109" s="2" t="s">
        <v>144</v>
      </c>
      <c r="O109" s="2" t="s">
        <v>62</v>
      </c>
      <c r="P109" s="2"/>
      <c r="Q109" s="68">
        <v>42738</v>
      </c>
      <c r="R109" s="2"/>
      <c r="S109" s="2"/>
      <c r="T109" s="2"/>
      <c r="U109" s="2">
        <f t="shared" si="17"/>
        <v>1</v>
      </c>
      <c r="V109" s="2">
        <f t="shared" si="18"/>
        <v>3</v>
      </c>
      <c r="W109" s="2" t="str">
        <f t="shared" si="19"/>
        <v>到達</v>
      </c>
      <c r="X109" s="2" t="str">
        <f t="shared" si="20"/>
        <v/>
      </c>
      <c r="Y109" s="2" t="str">
        <f t="shared" si="21"/>
        <v/>
      </c>
      <c r="Z109" s="2"/>
      <c r="AA109" s="2" t="str">
        <f t="shared" si="22"/>
        <v>到達&amp;br;このクリーチャーが戦場に出たとき、製造1を行う。</v>
      </c>
      <c r="AB109" s="70" t="e">
        <f t="shared" si="23"/>
        <v>#N/A</v>
      </c>
    </row>
    <row r="110" spans="1:28">
      <c r="A110" s="59">
        <v>109</v>
      </c>
      <c r="B110" s="60" t="s">
        <v>906</v>
      </c>
      <c r="C110" s="72" t="s">
        <v>43</v>
      </c>
      <c r="D110" s="2" t="s">
        <v>31</v>
      </c>
      <c r="E110" s="2"/>
      <c r="F110" s="62">
        <v>8</v>
      </c>
      <c r="G110" s="63" t="s">
        <v>716</v>
      </c>
      <c r="H110" s="63" t="s">
        <v>357</v>
      </c>
      <c r="I110" s="66" t="s">
        <v>34</v>
      </c>
      <c r="J110" s="2"/>
      <c r="K110" s="2" t="s">
        <v>715</v>
      </c>
      <c r="L110" s="2" t="s">
        <v>717</v>
      </c>
      <c r="M110" s="2"/>
      <c r="N110" s="2" t="s">
        <v>70</v>
      </c>
      <c r="O110" s="2"/>
      <c r="P110" s="2"/>
      <c r="Q110" s="68">
        <v>42737</v>
      </c>
      <c r="R110" s="2"/>
      <c r="S110" s="2"/>
      <c r="T110" s="2"/>
      <c r="U110" s="2">
        <f t="shared" si="17"/>
        <v>1</v>
      </c>
      <c r="V110" s="2">
        <f t="shared" si="18"/>
        <v>2</v>
      </c>
      <c r="W110" s="2" t="str">
        <f t="shared" si="19"/>
        <v>この</v>
      </c>
      <c r="X110" s="2" t="str">
        <f t="shared" si="20"/>
        <v/>
      </c>
      <c r="Y110" s="2" t="str">
        <f t="shared" si="21"/>
        <v/>
      </c>
      <c r="Z110" s="2"/>
      <c r="AA110" s="2" t="str">
        <f t="shared" si="22"/>
        <v>このクリーチャーが戦場に出たとき、あなたがコントロールするクリーチャー1体を対象とする。それはは+1/+1の修整を受ける。</v>
      </c>
      <c r="AB110" s="70" t="e">
        <f t="shared" si="23"/>
        <v>#N/A</v>
      </c>
    </row>
    <row r="111" spans="1:28">
      <c r="A111" s="59">
        <v>110</v>
      </c>
      <c r="B111" s="60" t="s">
        <v>906</v>
      </c>
      <c r="C111" s="72" t="s">
        <v>43</v>
      </c>
      <c r="D111" s="2" t="s">
        <v>31</v>
      </c>
      <c r="E111" s="2"/>
      <c r="F111" s="62">
        <v>9</v>
      </c>
      <c r="G111" s="63" t="s">
        <v>718</v>
      </c>
      <c r="H111" s="63" t="s">
        <v>418</v>
      </c>
      <c r="I111" s="66" t="s">
        <v>34</v>
      </c>
      <c r="J111" s="2"/>
      <c r="K111" s="2" t="s">
        <v>715</v>
      </c>
      <c r="L111" s="2" t="s">
        <v>36</v>
      </c>
      <c r="M111" s="2"/>
      <c r="N111" s="2" t="s">
        <v>712</v>
      </c>
      <c r="O111" s="2" t="s">
        <v>62</v>
      </c>
      <c r="P111" s="2"/>
      <c r="Q111" s="68">
        <v>42768</v>
      </c>
      <c r="R111" s="2"/>
      <c r="S111" s="2"/>
      <c r="T111" s="2"/>
      <c r="U111" s="2">
        <f t="shared" si="17"/>
        <v>2</v>
      </c>
      <c r="V111" s="2">
        <f t="shared" si="18"/>
        <v>2</v>
      </c>
      <c r="W111" s="2" t="str">
        <f t="shared" si="19"/>
        <v>トラ</v>
      </c>
      <c r="X111" s="2" t="str">
        <f t="shared" si="20"/>
        <v/>
      </c>
      <c r="Y111" s="2" t="str">
        <f t="shared" si="21"/>
        <v/>
      </c>
      <c r="Z111" s="2"/>
      <c r="AA111" s="2" t="str">
        <f t="shared" si="22"/>
        <v>トランプル&amp;br;このクリーチャーが戦場に出たとき、製造1を行う。</v>
      </c>
      <c r="AB111" s="70" t="e">
        <f t="shared" si="23"/>
        <v>#N/A</v>
      </c>
    </row>
    <row r="112" spans="1:28">
      <c r="A112" s="59">
        <v>111</v>
      </c>
      <c r="B112" s="60" t="s">
        <v>906</v>
      </c>
      <c r="C112" s="72" t="s">
        <v>43</v>
      </c>
      <c r="D112" s="2" t="s">
        <v>31</v>
      </c>
      <c r="E112" s="2"/>
      <c r="F112" s="62">
        <v>11</v>
      </c>
      <c r="G112" s="63" t="s">
        <v>719</v>
      </c>
      <c r="H112" s="63" t="s">
        <v>441</v>
      </c>
      <c r="I112" s="66" t="s">
        <v>34</v>
      </c>
      <c r="J112" s="2"/>
      <c r="K112" s="2" t="s">
        <v>720</v>
      </c>
      <c r="L112" s="2"/>
      <c r="M112" s="2"/>
      <c r="N112" s="2" t="s">
        <v>712</v>
      </c>
      <c r="O112" s="2" t="s">
        <v>51</v>
      </c>
      <c r="P112" s="2" t="s">
        <v>721</v>
      </c>
      <c r="Q112" s="68">
        <v>42768</v>
      </c>
      <c r="R112" s="2"/>
      <c r="S112" s="2"/>
      <c r="T112" s="2"/>
      <c r="U112" s="2">
        <f t="shared" si="17"/>
        <v>2</v>
      </c>
      <c r="V112" s="2">
        <f t="shared" si="18"/>
        <v>2</v>
      </c>
      <c r="W112" s="2" t="str">
        <f t="shared" si="19"/>
        <v>トラ</v>
      </c>
      <c r="X112" s="2" t="str">
        <f t="shared" si="20"/>
        <v/>
      </c>
      <c r="Y112" s="2" t="str">
        <f t="shared" si="21"/>
        <v/>
      </c>
      <c r="Z112" s="2"/>
      <c r="AA112" s="2" t="str">
        <f t="shared" si="22"/>
        <v>トランプル&amp;br;このクリーチャーが戦場に出たとき、エネルギー化2を行う。&amp;br;超過1：あなたのターン終了時まで、このクリーチャーは+2/+2の修整を受ける。</v>
      </c>
      <c r="AB112" s="70" t="e">
        <f t="shared" si="23"/>
        <v>#N/A</v>
      </c>
    </row>
    <row r="113" spans="1:28">
      <c r="A113" s="59">
        <v>112</v>
      </c>
      <c r="B113" s="60" t="s">
        <v>906</v>
      </c>
      <c r="C113" s="72" t="s">
        <v>43</v>
      </c>
      <c r="D113" s="2" t="s">
        <v>31</v>
      </c>
      <c r="E113" s="2"/>
      <c r="F113" s="62">
        <v>8</v>
      </c>
      <c r="G113" s="63" t="s">
        <v>722</v>
      </c>
      <c r="H113" s="63" t="s">
        <v>447</v>
      </c>
      <c r="I113" s="66" t="s">
        <v>34</v>
      </c>
      <c r="J113" s="2"/>
      <c r="K113" s="2" t="s">
        <v>715</v>
      </c>
      <c r="L113" s="2" t="s">
        <v>717</v>
      </c>
      <c r="M113" s="2"/>
      <c r="N113" s="2" t="s">
        <v>521</v>
      </c>
      <c r="O113" s="2"/>
      <c r="P113" s="2"/>
      <c r="Q113" s="68">
        <v>42767</v>
      </c>
      <c r="R113" s="2"/>
      <c r="S113" s="2"/>
      <c r="T113" s="2"/>
      <c r="U113" s="2">
        <f t="shared" si="17"/>
        <v>2</v>
      </c>
      <c r="V113" s="2">
        <f t="shared" si="18"/>
        <v>1</v>
      </c>
      <c r="W113" s="2" t="str">
        <f t="shared" si="19"/>
        <v>この</v>
      </c>
      <c r="X113" s="2" t="str">
        <f t="shared" si="20"/>
        <v/>
      </c>
      <c r="Y113" s="2" t="str">
        <f t="shared" si="21"/>
        <v/>
      </c>
      <c r="Z113" s="2"/>
      <c r="AA113" s="2" t="str">
        <f t="shared" si="22"/>
        <v>このクリーチャーが戦場に出たとき、エネルギー化3を行う。</v>
      </c>
      <c r="AB113" s="70" t="e">
        <f t="shared" si="23"/>
        <v>#N/A</v>
      </c>
    </row>
    <row r="114" spans="1:28">
      <c r="A114" s="59">
        <v>113</v>
      </c>
      <c r="B114" s="60" t="s">
        <v>906</v>
      </c>
      <c r="C114" s="72" t="s">
        <v>43</v>
      </c>
      <c r="D114" s="2" t="s">
        <v>31</v>
      </c>
      <c r="E114" s="2"/>
      <c r="F114" s="62">
        <v>11</v>
      </c>
      <c r="G114" s="63" t="s">
        <v>723</v>
      </c>
      <c r="H114" s="63" t="s">
        <v>487</v>
      </c>
      <c r="I114" s="66" t="s">
        <v>34</v>
      </c>
      <c r="J114" s="2"/>
      <c r="K114" s="2" t="s">
        <v>724</v>
      </c>
      <c r="L114" s="2"/>
      <c r="M114" s="2"/>
      <c r="N114" s="2" t="s">
        <v>79</v>
      </c>
      <c r="O114" s="2" t="s">
        <v>51</v>
      </c>
      <c r="P114" s="2" t="s">
        <v>101</v>
      </c>
      <c r="Q114" s="68">
        <v>42737</v>
      </c>
      <c r="R114" s="2"/>
      <c r="S114" s="2"/>
      <c r="T114" s="2"/>
      <c r="U114" s="2">
        <f t="shared" si="17"/>
        <v>1</v>
      </c>
      <c r="V114" s="2">
        <f t="shared" si="18"/>
        <v>2</v>
      </c>
      <c r="W114" s="2" t="str">
        <f t="shared" si="19"/>
        <v>ディ</v>
      </c>
      <c r="X114" s="2" t="str">
        <f t="shared" si="20"/>
        <v/>
      </c>
      <c r="Y114" s="2" t="str">
        <f t="shared" si="21"/>
        <v/>
      </c>
      <c r="Z114" s="2"/>
      <c r="AA114" s="2" t="str">
        <f t="shared" si="22"/>
        <v>ディフェンダー&amp;br;このクリーチャーが戦場に出たとき、エネルギー化2を行う。&amp;br;超過2：このクリーチャーは+1/+1の修整を受ける。</v>
      </c>
      <c r="AB114" s="70" t="e">
        <f t="shared" si="23"/>
        <v>#N/A</v>
      </c>
    </row>
    <row r="115" spans="1:28">
      <c r="A115" s="59">
        <v>114</v>
      </c>
      <c r="B115" s="60" t="s">
        <v>906</v>
      </c>
      <c r="C115" s="72" t="s">
        <v>43</v>
      </c>
      <c r="D115" s="2" t="s">
        <v>31</v>
      </c>
      <c r="E115" s="2"/>
      <c r="F115" s="62">
        <v>8</v>
      </c>
      <c r="G115" s="63" t="s">
        <v>725</v>
      </c>
      <c r="H115" s="63" t="s">
        <v>514</v>
      </c>
      <c r="I115" s="66" t="s">
        <v>34</v>
      </c>
      <c r="J115" s="2"/>
      <c r="K115" s="2" t="s">
        <v>715</v>
      </c>
      <c r="L115" s="2" t="s">
        <v>717</v>
      </c>
      <c r="M115" s="2"/>
      <c r="N115" s="2" t="s">
        <v>726</v>
      </c>
      <c r="O115" s="2"/>
      <c r="P115" s="2"/>
      <c r="Q115" s="68">
        <v>42767</v>
      </c>
      <c r="R115" s="2"/>
      <c r="S115" s="2"/>
      <c r="T115" s="2"/>
      <c r="U115" s="2">
        <f t="shared" si="17"/>
        <v>2</v>
      </c>
      <c r="V115" s="2">
        <f t="shared" si="18"/>
        <v>1</v>
      </c>
      <c r="W115" s="2" t="str">
        <f t="shared" ref="W115:W163" si="24">LEFT(N115,2)</f>
        <v>この</v>
      </c>
      <c r="X115" s="2" t="str">
        <f t="shared" ref="X115:X163" si="25">IF(ISERROR(FIND(" ",N115)),"",MID(N115,FIND(" ",N115)+1,2))</f>
        <v/>
      </c>
      <c r="Y115" s="2" t="str">
        <f t="shared" ref="Y115:Y163" si="26">IF(LEN(X115)&gt;1,IF(ISERROR(FIND(" ",N115,FIND(" ",N115)+1)),"",MID(N115,FIND(" ",N115)+4,2)),"")</f>
        <v/>
      </c>
      <c r="Z115" s="2"/>
      <c r="AA115" s="2" t="str">
        <f t="shared" ref="AA115:AA163" si="27">IF(N115="","",N115&amp;IF(O115="","","&amp;br;"&amp;O115)&amp;IF(P115="","","&amp;br;"&amp;P115))</f>
        <v>このクリーチャーが戦場に出たとき、ジェム3個を緑ジェムに変換する。</v>
      </c>
      <c r="AB115" s="70" t="e">
        <f t="shared" ref="AB115:AB146" si="28">IF(H115="","",VLOOKUP(H115,AE:AG,3,FALSE))</f>
        <v>#N/A</v>
      </c>
    </row>
    <row r="116" spans="1:28">
      <c r="A116" s="59">
        <v>115</v>
      </c>
      <c r="B116" s="60" t="s">
        <v>906</v>
      </c>
      <c r="C116" s="72" t="s">
        <v>43</v>
      </c>
      <c r="D116" s="2" t="s">
        <v>31</v>
      </c>
      <c r="E116" s="2"/>
      <c r="F116" s="62">
        <v>10</v>
      </c>
      <c r="G116" s="63" t="s">
        <v>727</v>
      </c>
      <c r="H116" s="63" t="s">
        <v>177</v>
      </c>
      <c r="I116" s="66" t="s">
        <v>111</v>
      </c>
      <c r="J116" s="2"/>
      <c r="K116" s="2"/>
      <c r="L116" s="2"/>
      <c r="M116" s="2"/>
      <c r="N116" s="2" t="s">
        <v>728</v>
      </c>
      <c r="O116" s="2"/>
      <c r="P116" s="2"/>
      <c r="Q116" s="68"/>
      <c r="R116" s="2"/>
      <c r="S116" s="2"/>
      <c r="T116" s="2"/>
      <c r="U116" s="2" t="str">
        <f t="shared" si="17"/>
        <v/>
      </c>
      <c r="V116" s="2" t="str">
        <f t="shared" si="18"/>
        <v/>
      </c>
      <c r="W116" s="2" t="str">
        <f t="shared" si="24"/>
        <v>対戦</v>
      </c>
      <c r="X116" s="2" t="str">
        <f t="shared" si="25"/>
        <v/>
      </c>
      <c r="Y116" s="2" t="str">
        <f t="shared" si="26"/>
        <v/>
      </c>
      <c r="Z116" s="2"/>
      <c r="AA116" s="2" t="str">
        <f t="shared" si="27"/>
        <v>対戦相手がコントロールするサポートを1個を破壊し、あなたは2点のライフを得る。</v>
      </c>
      <c r="AB116" s="70" t="e">
        <f t="shared" si="28"/>
        <v>#N/A</v>
      </c>
    </row>
    <row r="117" spans="1:28">
      <c r="A117" s="59">
        <v>116</v>
      </c>
      <c r="B117" s="60" t="s">
        <v>906</v>
      </c>
      <c r="C117" s="72" t="s">
        <v>43</v>
      </c>
      <c r="D117" s="2" t="s">
        <v>31</v>
      </c>
      <c r="E117" s="2"/>
      <c r="F117" s="62">
        <v>4</v>
      </c>
      <c r="G117" s="63" t="s">
        <v>729</v>
      </c>
      <c r="H117" s="63" t="s">
        <v>211</v>
      </c>
      <c r="I117" s="66" t="s">
        <v>111</v>
      </c>
      <c r="J117" s="2"/>
      <c r="K117" s="2"/>
      <c r="L117" s="2"/>
      <c r="M117" s="2"/>
      <c r="N117" s="2" t="s">
        <v>730</v>
      </c>
      <c r="O117" s="2"/>
      <c r="P117" s="2"/>
      <c r="Q117" s="68"/>
      <c r="R117" s="2"/>
      <c r="S117" s="2"/>
      <c r="T117" s="2"/>
      <c r="U117" s="2" t="str">
        <f t="shared" si="17"/>
        <v/>
      </c>
      <c r="V117" s="2" t="str">
        <f t="shared" si="18"/>
        <v/>
      </c>
      <c r="W117" s="2" t="str">
        <f t="shared" si="24"/>
        <v>ジェ</v>
      </c>
      <c r="X117" s="2" t="str">
        <f t="shared" si="25"/>
        <v/>
      </c>
      <c r="Y117" s="2" t="str">
        <f t="shared" si="26"/>
        <v/>
      </c>
      <c r="Z117" s="2"/>
      <c r="AA117" s="2" t="str">
        <f t="shared" si="27"/>
        <v>ジェム3個を緑に変換し、エネルギー化2を行う。</v>
      </c>
      <c r="AB117" s="70" t="e">
        <f t="shared" si="28"/>
        <v>#N/A</v>
      </c>
    </row>
    <row r="118" spans="1:28">
      <c r="A118" s="59">
        <v>117</v>
      </c>
      <c r="B118" s="60" t="s">
        <v>906</v>
      </c>
      <c r="C118" s="72" t="s">
        <v>43</v>
      </c>
      <c r="D118" s="2" t="s">
        <v>31</v>
      </c>
      <c r="E118" s="2"/>
      <c r="F118" s="62">
        <v>4</v>
      </c>
      <c r="G118" s="63" t="s">
        <v>731</v>
      </c>
      <c r="H118" s="63" t="s">
        <v>358</v>
      </c>
      <c r="I118" s="66" t="s">
        <v>111</v>
      </c>
      <c r="J118" s="2"/>
      <c r="K118" s="2"/>
      <c r="L118" s="2"/>
      <c r="M118" s="2"/>
      <c r="N118" s="2" t="s">
        <v>732</v>
      </c>
      <c r="O118" s="2"/>
      <c r="P118" s="2"/>
      <c r="Q118" s="68"/>
      <c r="R118" s="2"/>
      <c r="S118" s="2"/>
      <c r="T118" s="2"/>
      <c r="U118" s="2" t="str">
        <f t="shared" si="17"/>
        <v/>
      </c>
      <c r="V118" s="2" t="str">
        <f t="shared" si="18"/>
        <v/>
      </c>
      <c r="W118" s="2" t="str">
        <f t="shared" si="24"/>
        <v>クリ</v>
      </c>
      <c r="X118" s="2" t="str">
        <f t="shared" si="25"/>
        <v/>
      </c>
      <c r="Y118" s="2" t="str">
        <f t="shared" si="26"/>
        <v/>
      </c>
      <c r="Z118" s="2"/>
      <c r="AA118" s="2" t="str">
        <f t="shared" si="27"/>
        <v>クリーチャー1体を対象とする。あなたのターン終了時まで、それは+4/+4の修整を受けるとともにトランプルを得る。</v>
      </c>
      <c r="AB118" s="70" t="e">
        <f t="shared" si="28"/>
        <v>#N/A</v>
      </c>
    </row>
    <row r="119" spans="1:28">
      <c r="A119" s="59">
        <v>118</v>
      </c>
      <c r="B119" s="60" t="s">
        <v>906</v>
      </c>
      <c r="C119" s="72" t="s">
        <v>43</v>
      </c>
      <c r="D119" s="2" t="s">
        <v>31</v>
      </c>
      <c r="E119" s="2"/>
      <c r="F119" s="62">
        <v>2</v>
      </c>
      <c r="G119" s="63" t="s">
        <v>733</v>
      </c>
      <c r="H119" s="63" t="s">
        <v>405</v>
      </c>
      <c r="I119" s="66" t="s">
        <v>111</v>
      </c>
      <c r="J119" s="2"/>
      <c r="K119" s="2"/>
      <c r="L119" s="2"/>
      <c r="M119" s="2"/>
      <c r="N119" s="2" t="s">
        <v>734</v>
      </c>
      <c r="O119" s="2"/>
      <c r="P119" s="2"/>
      <c r="Q119" s="68"/>
      <c r="R119" s="2"/>
      <c r="S119" s="2"/>
      <c r="T119" s="2"/>
      <c r="U119" s="2" t="str">
        <f t="shared" si="17"/>
        <v/>
      </c>
      <c r="V119" s="2" t="str">
        <f t="shared" si="18"/>
        <v/>
      </c>
      <c r="W119" s="2" t="str">
        <f t="shared" si="24"/>
        <v>クリ</v>
      </c>
      <c r="X119" s="2" t="str">
        <f t="shared" si="25"/>
        <v/>
      </c>
      <c r="Y119" s="2" t="str">
        <f t="shared" si="26"/>
        <v/>
      </c>
      <c r="Z119" s="2"/>
      <c r="AA119" s="2" t="str">
        <f t="shared" si="27"/>
        <v>クリーチャー1体を対象とする。あなたのターン終了時まで、それは+1/+3の修整を受ける。</v>
      </c>
      <c r="AB119" s="70" t="e">
        <f t="shared" si="28"/>
        <v>#N/A</v>
      </c>
    </row>
    <row r="120" spans="1:28">
      <c r="A120" s="59">
        <v>119</v>
      </c>
      <c r="B120" s="60" t="s">
        <v>906</v>
      </c>
      <c r="C120" s="72" t="s">
        <v>43</v>
      </c>
      <c r="D120" s="2" t="s">
        <v>55</v>
      </c>
      <c r="E120" s="2"/>
      <c r="F120" s="62">
        <v>17</v>
      </c>
      <c r="G120" s="63" t="s">
        <v>735</v>
      </c>
      <c r="H120" s="63" t="s">
        <v>206</v>
      </c>
      <c r="I120" s="66" t="s">
        <v>34</v>
      </c>
      <c r="J120" s="2"/>
      <c r="K120" s="2" t="s">
        <v>715</v>
      </c>
      <c r="L120" s="2" t="s">
        <v>36</v>
      </c>
      <c r="M120" s="2"/>
      <c r="N120" s="2" t="s">
        <v>736</v>
      </c>
      <c r="O120" s="2"/>
      <c r="P120" s="2"/>
      <c r="Q120" s="68">
        <v>42829</v>
      </c>
      <c r="R120" s="2"/>
      <c r="S120" s="2"/>
      <c r="T120" s="2"/>
      <c r="U120" s="2">
        <f t="shared" si="17"/>
        <v>4</v>
      </c>
      <c r="V120" s="2">
        <f t="shared" si="18"/>
        <v>4</v>
      </c>
      <c r="W120" s="2" t="str">
        <f t="shared" si="24"/>
        <v>この</v>
      </c>
      <c r="X120" s="2" t="str">
        <f t="shared" si="25"/>
        <v/>
      </c>
      <c r="Y120" s="2" t="str">
        <f t="shared" si="26"/>
        <v/>
      </c>
      <c r="Z120" s="2"/>
      <c r="AA120" s="2" t="str">
        <f t="shared" si="27"/>
        <v>このクリーチャーが戦場に出たとき、あなたはカードをX枚引く。Xはあなたがコントロールするクリーチャーの総数に等しい。</v>
      </c>
      <c r="AB120" s="70" t="e">
        <f t="shared" si="28"/>
        <v>#N/A</v>
      </c>
    </row>
    <row r="121" spans="1:28">
      <c r="A121" s="59">
        <v>120</v>
      </c>
      <c r="B121" s="60" t="s">
        <v>906</v>
      </c>
      <c r="C121" s="72" t="s">
        <v>43</v>
      </c>
      <c r="D121" s="2" t="s">
        <v>55</v>
      </c>
      <c r="E121" s="2"/>
      <c r="F121" s="62">
        <v>10</v>
      </c>
      <c r="G121" s="63" t="s">
        <v>737</v>
      </c>
      <c r="H121" s="63" t="s">
        <v>294</v>
      </c>
      <c r="I121" s="66" t="s">
        <v>34</v>
      </c>
      <c r="J121" s="2"/>
      <c r="K121" s="2" t="s">
        <v>715</v>
      </c>
      <c r="L121" s="2" t="s">
        <v>36</v>
      </c>
      <c r="M121" s="2"/>
      <c r="N121" s="2" t="s">
        <v>738</v>
      </c>
      <c r="O121" s="2" t="s">
        <v>167</v>
      </c>
      <c r="P121" s="2"/>
      <c r="Q121" s="68">
        <v>42798</v>
      </c>
      <c r="R121" s="2"/>
      <c r="S121" s="2"/>
      <c r="T121" s="2"/>
      <c r="U121" s="2">
        <f t="shared" si="17"/>
        <v>3</v>
      </c>
      <c r="V121" s="2">
        <f t="shared" si="18"/>
        <v>4</v>
      </c>
      <c r="W121" s="2" t="str">
        <f t="shared" si="24"/>
        <v>この</v>
      </c>
      <c r="X121" s="2" t="str">
        <f t="shared" si="25"/>
        <v/>
      </c>
      <c r="Y121" s="2" t="str">
        <f t="shared" si="26"/>
        <v/>
      </c>
      <c r="Z121" s="2"/>
      <c r="AA121" s="2" t="str">
        <f t="shared" si="27"/>
        <v>このクリーチャーが攻撃したとき、対戦相手が、ディフェンダーか到達を持ちパワーが4以下のクリーチャーをコントロールしている場合、あなたのターン終了時まで、このクリーチャーは｢ブロックされない」を得る。&amp;br;このクリーチャーが戦場に出たとき、製造2を行う。</v>
      </c>
      <c r="AB121" s="70" t="e">
        <f t="shared" si="28"/>
        <v>#N/A</v>
      </c>
    </row>
    <row r="122" spans="1:28">
      <c r="A122" s="59">
        <v>121</v>
      </c>
      <c r="B122" s="60" t="s">
        <v>906</v>
      </c>
      <c r="C122" s="72" t="s">
        <v>43</v>
      </c>
      <c r="D122" s="2" t="s">
        <v>55</v>
      </c>
      <c r="E122" s="2"/>
      <c r="F122" s="62">
        <v>14</v>
      </c>
      <c r="G122" s="63" t="s">
        <v>739</v>
      </c>
      <c r="H122" s="63" t="s">
        <v>308</v>
      </c>
      <c r="I122" s="66" t="s">
        <v>34</v>
      </c>
      <c r="J122" s="2"/>
      <c r="K122" s="2" t="s">
        <v>740</v>
      </c>
      <c r="L122" s="2"/>
      <c r="M122" s="2"/>
      <c r="N122" s="2" t="s">
        <v>741</v>
      </c>
      <c r="O122" s="2"/>
      <c r="P122" s="2"/>
      <c r="Q122" s="68">
        <v>42829</v>
      </c>
      <c r="R122" s="2"/>
      <c r="S122" s="2"/>
      <c r="T122" s="2"/>
      <c r="U122" s="2">
        <f t="shared" si="17"/>
        <v>4</v>
      </c>
      <c r="V122" s="2">
        <f t="shared" si="18"/>
        <v>4</v>
      </c>
      <c r="W122" s="2" t="str">
        <f t="shared" si="24"/>
        <v>あな</v>
      </c>
      <c r="X122" s="2" t="str">
        <f t="shared" si="25"/>
        <v/>
      </c>
      <c r="Y122" s="2" t="str">
        <f t="shared" si="26"/>
        <v/>
      </c>
      <c r="Z122" s="2"/>
      <c r="AA122" s="2" t="str">
        <f t="shared" si="27"/>
        <v>あなたのターン終了時に、このクリーチャーは+1/+1の修整を受ける。</v>
      </c>
      <c r="AB122" s="70" t="e">
        <f t="shared" si="28"/>
        <v>#N/A</v>
      </c>
    </row>
    <row r="123" spans="1:28">
      <c r="A123" s="59">
        <v>122</v>
      </c>
      <c r="B123" s="60" t="s">
        <v>906</v>
      </c>
      <c r="C123" s="72" t="s">
        <v>43</v>
      </c>
      <c r="D123" s="2" t="s">
        <v>55</v>
      </c>
      <c r="E123" s="2"/>
      <c r="F123" s="62">
        <v>7</v>
      </c>
      <c r="G123" s="63" t="s">
        <v>742</v>
      </c>
      <c r="H123" s="63" t="s">
        <v>328</v>
      </c>
      <c r="I123" s="66" t="s">
        <v>34</v>
      </c>
      <c r="J123" s="2"/>
      <c r="K123" s="2" t="s">
        <v>715</v>
      </c>
      <c r="L123" s="2" t="s">
        <v>743</v>
      </c>
      <c r="M123" s="2"/>
      <c r="N123" s="2" t="s">
        <v>744</v>
      </c>
      <c r="O123" s="2"/>
      <c r="P123" s="2"/>
      <c r="Q123" s="68">
        <v>42828</v>
      </c>
      <c r="R123" s="2"/>
      <c r="S123" s="2"/>
      <c r="T123" s="2"/>
      <c r="U123" s="2">
        <f t="shared" si="17"/>
        <v>4</v>
      </c>
      <c r="V123" s="2">
        <f t="shared" si="18"/>
        <v>3</v>
      </c>
      <c r="W123" s="2" t="str">
        <f t="shared" si="24"/>
        <v>ジェ</v>
      </c>
      <c r="X123" s="2" t="str">
        <f t="shared" si="25"/>
        <v/>
      </c>
      <c r="Y123" s="2" t="str">
        <f t="shared" si="26"/>
        <v/>
      </c>
      <c r="Z123" s="2"/>
      <c r="AA123" s="2" t="str">
        <f t="shared" si="27"/>
        <v>ジェム1個を起動する：あなたのターン終了時まで、あなたがコントロールする最初のクリーチャーは「ブロックされない」を得る。</v>
      </c>
      <c r="AB123" s="70" t="e">
        <f t="shared" si="28"/>
        <v>#N/A</v>
      </c>
    </row>
    <row r="124" spans="1:28">
      <c r="A124" s="59">
        <v>123</v>
      </c>
      <c r="B124" s="60" t="s">
        <v>906</v>
      </c>
      <c r="C124" s="72" t="s">
        <v>43</v>
      </c>
      <c r="D124" s="2" t="s">
        <v>55</v>
      </c>
      <c r="E124" s="2"/>
      <c r="F124" s="62">
        <v>4</v>
      </c>
      <c r="G124" s="63" t="s">
        <v>745</v>
      </c>
      <c r="H124" s="63" t="s">
        <v>236</v>
      </c>
      <c r="I124" s="66" t="s">
        <v>111</v>
      </c>
      <c r="J124" s="2"/>
      <c r="K124" s="2"/>
      <c r="L124" s="2"/>
      <c r="M124" s="2"/>
      <c r="N124" s="2" t="s">
        <v>746</v>
      </c>
      <c r="O124" s="2"/>
      <c r="P124" s="2"/>
      <c r="Q124" s="68"/>
      <c r="R124" s="2"/>
      <c r="S124" s="2"/>
      <c r="T124" s="2"/>
      <c r="U124" s="2" t="str">
        <f t="shared" si="17"/>
        <v/>
      </c>
      <c r="V124" s="2" t="str">
        <f t="shared" si="18"/>
        <v/>
      </c>
      <c r="W124" s="2" t="str">
        <f t="shared" si="24"/>
        <v>あな</v>
      </c>
      <c r="X124" s="2" t="str">
        <f t="shared" si="25"/>
        <v/>
      </c>
      <c r="Y124" s="2" t="str">
        <f t="shared" si="26"/>
        <v/>
      </c>
      <c r="Z124" s="2"/>
      <c r="AA124" s="2" t="str">
        <f t="shared" si="27"/>
        <v>あなたがコントロールするクリーチャー1体を対象とする。あなたの次のターン開始時まで、それは+2/+2の修整を受けるとともに到達を得る。</v>
      </c>
      <c r="AB124" s="70" t="e">
        <f t="shared" si="28"/>
        <v>#N/A</v>
      </c>
    </row>
    <row r="125" spans="1:28">
      <c r="A125" s="59">
        <v>124</v>
      </c>
      <c r="B125" s="60" t="s">
        <v>906</v>
      </c>
      <c r="C125" s="72" t="s">
        <v>43</v>
      </c>
      <c r="D125" s="2" t="s">
        <v>55</v>
      </c>
      <c r="E125" s="2"/>
      <c r="F125" s="62">
        <v>8</v>
      </c>
      <c r="G125" s="63" t="s">
        <v>747</v>
      </c>
      <c r="H125" s="63" t="s">
        <v>263</v>
      </c>
      <c r="I125" s="66" t="s">
        <v>111</v>
      </c>
      <c r="J125" s="2"/>
      <c r="K125" s="2"/>
      <c r="L125" s="2"/>
      <c r="M125" s="2"/>
      <c r="N125" s="2" t="s">
        <v>122</v>
      </c>
      <c r="O125" s="2"/>
      <c r="P125" s="2"/>
      <c r="Q125" s="68"/>
      <c r="R125" s="2"/>
      <c r="S125" s="2"/>
      <c r="T125" s="2"/>
      <c r="U125" s="2" t="str">
        <f t="shared" si="17"/>
        <v/>
      </c>
      <c r="V125" s="2" t="str">
        <f t="shared" si="18"/>
        <v/>
      </c>
      <c r="W125" s="2" t="str">
        <f t="shared" si="24"/>
        <v>対戦</v>
      </c>
      <c r="X125" s="2" t="str">
        <f t="shared" si="25"/>
        <v/>
      </c>
      <c r="Y125" s="2" t="str">
        <f t="shared" si="26"/>
        <v/>
      </c>
      <c r="Z125" s="2"/>
      <c r="AA125" s="2" t="str">
        <f t="shared" si="27"/>
        <v>対戦相手がコントロールするサポートを1個を破壊する。</v>
      </c>
      <c r="AB125" s="70" t="e">
        <f t="shared" si="28"/>
        <v>#N/A</v>
      </c>
    </row>
    <row r="126" spans="1:28">
      <c r="A126" s="59">
        <v>125</v>
      </c>
      <c r="B126" s="60" t="s">
        <v>906</v>
      </c>
      <c r="C126" s="72" t="s">
        <v>43</v>
      </c>
      <c r="D126" s="2" t="s">
        <v>55</v>
      </c>
      <c r="E126" s="2"/>
      <c r="F126" s="62">
        <v>2</v>
      </c>
      <c r="G126" s="63" t="s">
        <v>748</v>
      </c>
      <c r="H126" s="63" t="s">
        <v>396</v>
      </c>
      <c r="I126" s="66" t="s">
        <v>111</v>
      </c>
      <c r="J126" s="2"/>
      <c r="K126" s="2"/>
      <c r="L126" s="2"/>
      <c r="M126" s="2"/>
      <c r="N126" s="2" t="s">
        <v>749</v>
      </c>
      <c r="O126" s="2"/>
      <c r="P126" s="2"/>
      <c r="Q126" s="68"/>
      <c r="R126" s="2"/>
      <c r="S126" s="2"/>
      <c r="T126" s="2"/>
      <c r="U126" s="2" t="str">
        <f t="shared" si="17"/>
        <v/>
      </c>
      <c r="V126" s="2" t="str">
        <f t="shared" si="18"/>
        <v/>
      </c>
      <c r="W126" s="2" t="str">
        <f t="shared" si="24"/>
        <v>あな</v>
      </c>
      <c r="X126" s="2" t="str">
        <f t="shared" si="25"/>
        <v/>
      </c>
      <c r="Y126" s="2" t="str">
        <f t="shared" si="26"/>
        <v/>
      </c>
      <c r="Z126" s="2"/>
      <c r="AA126" s="2" t="str">
        <f t="shared" si="27"/>
        <v>あなたがコントロールするクリーチャー1体を対象とする。あなたの次のターン開始時まで、それは警戒とトランプルを得る。</v>
      </c>
      <c r="AB126" s="70" t="e">
        <f t="shared" si="28"/>
        <v>#N/A</v>
      </c>
    </row>
    <row r="127" spans="1:28">
      <c r="A127" s="59">
        <v>126</v>
      </c>
      <c r="B127" s="60" t="s">
        <v>906</v>
      </c>
      <c r="C127" s="72" t="s">
        <v>43</v>
      </c>
      <c r="D127" s="2" t="s">
        <v>55</v>
      </c>
      <c r="E127" s="2"/>
      <c r="F127" s="62">
        <v>6</v>
      </c>
      <c r="G127" s="63" t="s">
        <v>750</v>
      </c>
      <c r="H127" s="63" t="s">
        <v>287</v>
      </c>
      <c r="I127" s="66" t="s">
        <v>182</v>
      </c>
      <c r="J127" s="2"/>
      <c r="K127" s="2"/>
      <c r="L127" s="2"/>
      <c r="M127" s="2"/>
      <c r="N127" s="2" t="s">
        <v>751</v>
      </c>
      <c r="O127" s="2"/>
      <c r="P127" s="2"/>
      <c r="Q127" s="68"/>
      <c r="R127" s="2"/>
      <c r="S127" s="2"/>
      <c r="T127" s="2">
        <v>3</v>
      </c>
      <c r="U127" s="2" t="str">
        <f t="shared" si="17"/>
        <v/>
      </c>
      <c r="V127" s="2" t="str">
        <f t="shared" si="18"/>
        <v/>
      </c>
      <c r="W127" s="2" t="str">
        <f t="shared" si="24"/>
        <v>あな</v>
      </c>
      <c r="X127" s="2" t="str">
        <f t="shared" si="25"/>
        <v/>
      </c>
      <c r="Y127" s="2" t="str">
        <f t="shared" si="26"/>
        <v/>
      </c>
      <c r="Z127" s="2"/>
      <c r="AA127" s="2" t="str">
        <f t="shared" si="27"/>
        <v>あなたがコントロールするトークンでないクリーチャーが戦場に出たとき、そのクリーチャーは+1/+1の修整を受ける。</v>
      </c>
      <c r="AB127" s="70" t="e">
        <f t="shared" si="28"/>
        <v>#N/A</v>
      </c>
    </row>
    <row r="128" spans="1:28">
      <c r="A128" s="59">
        <v>127</v>
      </c>
      <c r="B128" s="60" t="s">
        <v>906</v>
      </c>
      <c r="C128" s="72" t="s">
        <v>43</v>
      </c>
      <c r="D128" s="2" t="s">
        <v>56</v>
      </c>
      <c r="E128" s="2"/>
      <c r="F128" s="62">
        <v>14</v>
      </c>
      <c r="G128" s="63" t="s">
        <v>752</v>
      </c>
      <c r="H128" s="63" t="s">
        <v>193</v>
      </c>
      <c r="I128" s="66" t="s">
        <v>34</v>
      </c>
      <c r="J128" s="2"/>
      <c r="K128" s="2" t="s">
        <v>753</v>
      </c>
      <c r="L128" s="2"/>
      <c r="M128" s="2"/>
      <c r="N128" s="2" t="s">
        <v>712</v>
      </c>
      <c r="O128" s="2" t="s">
        <v>754</v>
      </c>
      <c r="P128" s="2" t="s">
        <v>755</v>
      </c>
      <c r="Q128" s="68">
        <v>42891</v>
      </c>
      <c r="R128" s="2"/>
      <c r="S128" s="2"/>
      <c r="T128" s="2"/>
      <c r="U128" s="2">
        <f t="shared" si="17"/>
        <v>6</v>
      </c>
      <c r="V128" s="2">
        <f t="shared" si="18"/>
        <v>5</v>
      </c>
      <c r="W128" s="2" t="str">
        <f t="shared" si="24"/>
        <v>トラ</v>
      </c>
      <c r="X128" s="2" t="str">
        <f t="shared" si="25"/>
        <v/>
      </c>
      <c r="Y128" s="2" t="str">
        <f t="shared" si="26"/>
        <v/>
      </c>
      <c r="Z128" s="2"/>
      <c r="AA128" s="2" t="str">
        <f t="shared" si="27"/>
        <v>トランプル&amp;br;このクリーチャーが戦場に出たとき、あなたは5点のライフを得る。&amp;br;超過1：あなたは5点のライフを得る。</v>
      </c>
      <c r="AB128" s="70" t="e">
        <f t="shared" si="28"/>
        <v>#N/A</v>
      </c>
    </row>
    <row r="129" spans="1:28">
      <c r="A129" s="59">
        <v>128</v>
      </c>
      <c r="B129" s="60" t="s">
        <v>906</v>
      </c>
      <c r="C129" s="72" t="s">
        <v>43</v>
      </c>
      <c r="D129" s="2" t="s">
        <v>56</v>
      </c>
      <c r="E129" s="2"/>
      <c r="F129" s="62">
        <v>10</v>
      </c>
      <c r="G129" s="63" t="s">
        <v>756</v>
      </c>
      <c r="H129" s="63" t="s">
        <v>265</v>
      </c>
      <c r="I129" s="66" t="s">
        <v>34</v>
      </c>
      <c r="J129" s="2"/>
      <c r="K129" s="2" t="s">
        <v>715</v>
      </c>
      <c r="L129" s="2" t="s">
        <v>36</v>
      </c>
      <c r="M129" s="2"/>
      <c r="N129" s="2" t="s">
        <v>167</v>
      </c>
      <c r="O129" s="2" t="s">
        <v>757</v>
      </c>
      <c r="P129" s="2"/>
      <c r="Q129" s="68">
        <v>42797</v>
      </c>
      <c r="R129" s="2"/>
      <c r="S129" s="2"/>
      <c r="T129" s="2"/>
      <c r="U129" s="2">
        <f t="shared" si="17"/>
        <v>3</v>
      </c>
      <c r="V129" s="2">
        <f t="shared" si="18"/>
        <v>3</v>
      </c>
      <c r="W129" s="2" t="str">
        <f t="shared" si="24"/>
        <v>この</v>
      </c>
      <c r="X129" s="2" t="str">
        <f t="shared" si="25"/>
        <v/>
      </c>
      <c r="Y129" s="2" t="str">
        <f t="shared" si="26"/>
        <v/>
      </c>
      <c r="Z129" s="2"/>
      <c r="AA129" s="2" t="str">
        <f t="shared" si="27"/>
        <v>このクリーチャーが戦場に出たとき、製造2を行う。&amp;br;あなたのターンの戦闘開始時に、あなたのターン終了時まで、あなたの他のクリーチャーは+X/+Xの修整を受ける。Xはこのクリーチャーのパワーに等しい。</v>
      </c>
      <c r="AB129" s="70" t="e">
        <f t="shared" si="28"/>
        <v>#N/A</v>
      </c>
    </row>
    <row r="130" spans="1:28">
      <c r="A130" s="59">
        <v>129</v>
      </c>
      <c r="B130" s="60" t="s">
        <v>906</v>
      </c>
      <c r="C130" s="72" t="s">
        <v>43</v>
      </c>
      <c r="D130" s="2" t="s">
        <v>56</v>
      </c>
      <c r="E130" s="2"/>
      <c r="F130" s="62">
        <v>15</v>
      </c>
      <c r="G130" s="63" t="s">
        <v>758</v>
      </c>
      <c r="H130" s="63" t="s">
        <v>367</v>
      </c>
      <c r="I130" s="66" t="s">
        <v>34</v>
      </c>
      <c r="J130" s="2"/>
      <c r="K130" s="2" t="s">
        <v>720</v>
      </c>
      <c r="L130" s="2"/>
      <c r="M130" s="2"/>
      <c r="N130" s="2" t="s">
        <v>759</v>
      </c>
      <c r="O130" s="2" t="s">
        <v>760</v>
      </c>
      <c r="P130" s="2"/>
      <c r="Q130" s="68">
        <v>42892</v>
      </c>
      <c r="R130" s="2"/>
      <c r="S130" s="2"/>
      <c r="T130" s="2"/>
      <c r="U130" s="2">
        <f t="shared" si="17"/>
        <v>6</v>
      </c>
      <c r="V130" s="2">
        <f t="shared" si="18"/>
        <v>6</v>
      </c>
      <c r="W130" s="2" t="str">
        <f t="shared" si="24"/>
        <v>この</v>
      </c>
      <c r="X130" s="2" t="str">
        <f t="shared" si="25"/>
        <v/>
      </c>
      <c r="Y130" s="2" t="str">
        <f t="shared" si="26"/>
        <v/>
      </c>
      <c r="Z130" s="2"/>
      <c r="AA130" s="2" t="str">
        <f t="shared" si="27"/>
        <v>このクリーチャーがプレインズウォーカーにダメージを与えたとき、エネルギー化1を行う。&amp;br;超過1：このクリーチャーは+1/+1の修整を受ける。</v>
      </c>
      <c r="AB130" s="70" t="e">
        <f t="shared" si="28"/>
        <v>#N/A</v>
      </c>
    </row>
    <row r="131" spans="1:28">
      <c r="A131" s="59">
        <v>130</v>
      </c>
      <c r="B131" s="60" t="s">
        <v>906</v>
      </c>
      <c r="C131" s="72" t="s">
        <v>43</v>
      </c>
      <c r="D131" s="2" t="s">
        <v>56</v>
      </c>
      <c r="E131" s="2"/>
      <c r="F131" s="62">
        <v>14</v>
      </c>
      <c r="G131" s="63" t="s">
        <v>761</v>
      </c>
      <c r="H131" s="63" t="s">
        <v>457</v>
      </c>
      <c r="I131" s="66" t="s">
        <v>34</v>
      </c>
      <c r="J131" s="2"/>
      <c r="K131" s="2" t="s">
        <v>715</v>
      </c>
      <c r="L131" s="2" t="s">
        <v>717</v>
      </c>
      <c r="M131" s="2"/>
      <c r="N131" s="2" t="s">
        <v>51</v>
      </c>
      <c r="O131" s="2" t="s">
        <v>762</v>
      </c>
      <c r="P131" s="2"/>
      <c r="Q131" s="68">
        <v>42892</v>
      </c>
      <c r="R131" s="2"/>
      <c r="S131" s="2"/>
      <c r="T131" s="2"/>
      <c r="U131" s="2">
        <f t="shared" si="17"/>
        <v>6</v>
      </c>
      <c r="V131" s="2">
        <f t="shared" si="18"/>
        <v>6</v>
      </c>
      <c r="W131" s="2" t="str">
        <f t="shared" si="24"/>
        <v>この</v>
      </c>
      <c r="X131" s="2" t="str">
        <f t="shared" si="25"/>
        <v/>
      </c>
      <c r="Y131" s="2" t="str">
        <f t="shared" si="26"/>
        <v/>
      </c>
      <c r="Z131" s="2"/>
      <c r="AA131" s="2" t="str">
        <f t="shared" si="27"/>
        <v>このクリーチャーが戦場に出たとき、エネルギー化2を行う。&amp;br;超過1：あなたは3マナを得る。</v>
      </c>
      <c r="AB131" s="70" t="e">
        <f t="shared" si="28"/>
        <v>#N/A</v>
      </c>
    </row>
    <row r="132" spans="1:28">
      <c r="A132" s="59">
        <v>131</v>
      </c>
      <c r="B132" s="60" t="s">
        <v>906</v>
      </c>
      <c r="C132" s="72" t="s">
        <v>43</v>
      </c>
      <c r="D132" s="2" t="s">
        <v>56</v>
      </c>
      <c r="E132" s="2"/>
      <c r="F132" s="62">
        <v>11</v>
      </c>
      <c r="G132" s="63" t="s">
        <v>763</v>
      </c>
      <c r="H132" s="63" t="s">
        <v>281</v>
      </c>
      <c r="I132" s="66" t="s">
        <v>111</v>
      </c>
      <c r="J132" s="2"/>
      <c r="K132" s="2"/>
      <c r="L132" s="2"/>
      <c r="M132" s="2"/>
      <c r="N132" s="2" t="s">
        <v>764</v>
      </c>
      <c r="O132" s="2" t="s">
        <v>765</v>
      </c>
      <c r="P132" s="2"/>
      <c r="Q132" s="68"/>
      <c r="R132" s="2"/>
      <c r="S132" s="2"/>
      <c r="T132" s="2"/>
      <c r="U132" s="2" t="str">
        <f t="shared" si="17"/>
        <v/>
      </c>
      <c r="V132" s="2" t="str">
        <f t="shared" si="18"/>
        <v/>
      </c>
      <c r="W132" s="2" t="str">
        <f t="shared" si="24"/>
        <v>あな</v>
      </c>
      <c r="X132" s="2" t="str">
        <f t="shared" si="25"/>
        <v/>
      </c>
      <c r="Y132" s="2" t="str">
        <f t="shared" si="26"/>
        <v/>
      </c>
      <c r="Z132" s="2"/>
      <c r="AA132" s="2" t="str">
        <f t="shared" si="27"/>
        <v>あなたのライブラリーの最初のクリーチャーを取ってきて、それを戦場に出す。&amp;br;対戦相手のライブラリーの最初のクリーチャーを取ってきて、それを対戦相手のコントロール下で戦場に出す。</v>
      </c>
      <c r="AB132" s="70" t="e">
        <f t="shared" si="28"/>
        <v>#N/A</v>
      </c>
    </row>
    <row r="133" spans="1:28">
      <c r="A133" s="59">
        <v>132</v>
      </c>
      <c r="B133" s="60" t="s">
        <v>906</v>
      </c>
      <c r="C133" s="72" t="s">
        <v>43</v>
      </c>
      <c r="D133" s="2" t="s">
        <v>56</v>
      </c>
      <c r="E133" s="2"/>
      <c r="F133" s="62">
        <v>24</v>
      </c>
      <c r="G133" s="63" t="s">
        <v>766</v>
      </c>
      <c r="H133" s="63" t="s">
        <v>516</v>
      </c>
      <c r="I133" s="66" t="s">
        <v>111</v>
      </c>
      <c r="J133" s="2"/>
      <c r="K133" s="2"/>
      <c r="L133" s="2"/>
      <c r="M133" s="2"/>
      <c r="N133" s="2" t="s">
        <v>767</v>
      </c>
      <c r="O133" s="2"/>
      <c r="P133" s="2"/>
      <c r="Q133" s="68"/>
      <c r="R133" s="2"/>
      <c r="S133" s="2"/>
      <c r="T133" s="2"/>
      <c r="U133" s="2" t="str">
        <f t="shared" ref="U133:U196" si="29">IF(Q133&gt;1,MONTH(Q133),"")</f>
        <v/>
      </c>
      <c r="V133" s="2" t="str">
        <f t="shared" ref="V133:V196" si="30">IF(Q133&gt;1,DAY(Q133),"")</f>
        <v/>
      </c>
      <c r="W133" s="2" t="str">
        <f t="shared" si="24"/>
        <v>あな</v>
      </c>
      <c r="X133" s="2" t="str">
        <f t="shared" si="25"/>
        <v/>
      </c>
      <c r="Y133" s="2" t="str">
        <f t="shared" si="26"/>
        <v/>
      </c>
      <c r="Z133" s="2"/>
      <c r="AA133" s="2" t="str">
        <f t="shared" si="27"/>
        <v>あなたがコントロールしていて破壊された最後の呪文かサポートかクリーチャーを6つあなたの手札に戻す。</v>
      </c>
      <c r="AB133" s="70" t="e">
        <f t="shared" si="28"/>
        <v>#N/A</v>
      </c>
    </row>
    <row r="134" spans="1:28">
      <c r="A134" s="59">
        <v>133</v>
      </c>
      <c r="B134" s="60" t="s">
        <v>906</v>
      </c>
      <c r="C134" s="72" t="s">
        <v>43</v>
      </c>
      <c r="D134" s="2" t="s">
        <v>57</v>
      </c>
      <c r="E134" s="2"/>
      <c r="F134" s="62">
        <v>19</v>
      </c>
      <c r="G134" s="63" t="s">
        <v>768</v>
      </c>
      <c r="H134" s="63" t="s">
        <v>201</v>
      </c>
      <c r="I134" s="66" t="s">
        <v>34</v>
      </c>
      <c r="J134" s="2"/>
      <c r="K134" s="2" t="s">
        <v>715</v>
      </c>
      <c r="L134" s="2" t="s">
        <v>36</v>
      </c>
      <c r="M134" s="2" t="s">
        <v>717</v>
      </c>
      <c r="N134" s="2" t="s">
        <v>769</v>
      </c>
      <c r="O134" s="2" t="s">
        <v>770</v>
      </c>
      <c r="P134" s="2"/>
      <c r="Q134" s="68">
        <v>42924</v>
      </c>
      <c r="R134" s="2"/>
      <c r="S134" s="2"/>
      <c r="T134" s="2"/>
      <c r="U134" s="2">
        <f t="shared" si="29"/>
        <v>7</v>
      </c>
      <c r="V134" s="2">
        <f t="shared" si="30"/>
        <v>8</v>
      </c>
      <c r="W134" s="2" t="str">
        <f t="shared" si="24"/>
        <v>あな</v>
      </c>
      <c r="X134" s="2" t="str">
        <f t="shared" si="25"/>
        <v/>
      </c>
      <c r="Y134" s="2" t="str">
        <f t="shared" si="26"/>
        <v/>
      </c>
      <c r="Z134" s="2"/>
      <c r="AA134" s="2" t="str">
        <f t="shared" si="27"/>
        <v>あなたが3個以上のジェムをマッチさせたとき、エネルギー化1を行う。&amp;br;超過2：6/6の機械ビースト・トークンを1体召喚する。</v>
      </c>
      <c r="AB134" s="70" t="e">
        <f t="shared" si="28"/>
        <v>#N/A</v>
      </c>
    </row>
    <row r="135" spans="1:28">
      <c r="A135" s="59">
        <v>134</v>
      </c>
      <c r="B135" s="60" t="s">
        <v>906</v>
      </c>
      <c r="C135" s="72" t="s">
        <v>43</v>
      </c>
      <c r="D135" s="2" t="s">
        <v>57</v>
      </c>
      <c r="E135" s="2"/>
      <c r="F135" s="62">
        <v>12</v>
      </c>
      <c r="G135" s="63" t="s">
        <v>771</v>
      </c>
      <c r="H135" s="63" t="s">
        <v>243</v>
      </c>
      <c r="I135" s="66" t="s">
        <v>34</v>
      </c>
      <c r="J135" s="2"/>
      <c r="K135" s="2" t="s">
        <v>772</v>
      </c>
      <c r="L135" s="2"/>
      <c r="M135" s="2"/>
      <c r="N135" s="2" t="s">
        <v>521</v>
      </c>
      <c r="O135" s="2" t="s">
        <v>773</v>
      </c>
      <c r="P135" s="2"/>
      <c r="Q135" s="68">
        <v>42736</v>
      </c>
      <c r="R135" s="2"/>
      <c r="S135" s="2"/>
      <c r="T135" s="2"/>
      <c r="U135" s="2">
        <f t="shared" si="29"/>
        <v>1</v>
      </c>
      <c r="V135" s="2">
        <f t="shared" si="30"/>
        <v>1</v>
      </c>
      <c r="W135" s="2" t="str">
        <f t="shared" si="24"/>
        <v>この</v>
      </c>
      <c r="X135" s="2" t="str">
        <f t="shared" si="25"/>
        <v/>
      </c>
      <c r="Y135" s="2" t="str">
        <f t="shared" si="26"/>
        <v/>
      </c>
      <c r="Z135" s="2"/>
      <c r="AA135" s="2" t="str">
        <f t="shared" si="27"/>
        <v>このクリーチャーが戦場に出たとき、エネルギー化3を行う。&amp;br;超過1：このクリーチャーは+1/+1の修整を受ける。エネルギー化2を行う。</v>
      </c>
      <c r="AB135" s="70" t="e">
        <f t="shared" si="28"/>
        <v>#N/A</v>
      </c>
    </row>
    <row r="136" spans="1:28">
      <c r="A136" s="59">
        <v>135</v>
      </c>
      <c r="B136" s="60" t="s">
        <v>906</v>
      </c>
      <c r="C136" s="72" t="s">
        <v>43</v>
      </c>
      <c r="D136" s="2" t="s">
        <v>57</v>
      </c>
      <c r="E136" s="2"/>
      <c r="F136" s="62">
        <v>7</v>
      </c>
      <c r="G136" s="63" t="s">
        <v>774</v>
      </c>
      <c r="H136" s="63" t="s">
        <v>410</v>
      </c>
      <c r="I136" s="66" t="s">
        <v>34</v>
      </c>
      <c r="J136" s="2"/>
      <c r="K136" s="2" t="s">
        <v>69</v>
      </c>
      <c r="L136" s="2" t="s">
        <v>36</v>
      </c>
      <c r="M136" s="2"/>
      <c r="N136" s="2" t="s">
        <v>775</v>
      </c>
      <c r="O136" s="2"/>
      <c r="P136" s="2"/>
      <c r="Q136" s="68">
        <v>42768</v>
      </c>
      <c r="R136" s="2"/>
      <c r="S136" s="2"/>
      <c r="T136" s="2"/>
      <c r="U136" s="2">
        <f t="shared" si="29"/>
        <v>2</v>
      </c>
      <c r="V136" s="2">
        <f t="shared" si="30"/>
        <v>2</v>
      </c>
      <c r="W136" s="2" t="str">
        <f t="shared" si="24"/>
        <v>ジェ</v>
      </c>
      <c r="X136" s="2" t="str">
        <f t="shared" si="25"/>
        <v/>
      </c>
      <c r="Y136" s="2" t="str">
        <f t="shared" si="26"/>
        <v/>
      </c>
      <c r="Z136" s="2"/>
      <c r="AA136" s="2" t="str">
        <f t="shared" si="27"/>
        <v>ジェム4個を起動する：製造2を行い、飛行を持つ1/1の飛行機械・トークンを1体召喚する。</v>
      </c>
      <c r="AB136" s="70" t="e">
        <f t="shared" si="28"/>
        <v>#N/A</v>
      </c>
    </row>
    <row r="137" spans="1:28">
      <c r="A137" s="59">
        <v>136</v>
      </c>
      <c r="B137" s="60" t="s">
        <v>906</v>
      </c>
      <c r="C137" s="72" t="s">
        <v>43</v>
      </c>
      <c r="D137" s="2" t="s">
        <v>57</v>
      </c>
      <c r="E137" s="2"/>
      <c r="F137" s="62">
        <v>22</v>
      </c>
      <c r="G137" s="63" t="s">
        <v>776</v>
      </c>
      <c r="H137" s="63" t="s">
        <v>500</v>
      </c>
      <c r="I137" s="66" t="s">
        <v>34</v>
      </c>
      <c r="J137" s="2"/>
      <c r="K137" s="2" t="s">
        <v>234</v>
      </c>
      <c r="L137" s="2"/>
      <c r="M137" s="2"/>
      <c r="N137" s="2" t="s">
        <v>777</v>
      </c>
      <c r="O137" s="2" t="s">
        <v>778</v>
      </c>
      <c r="P137" s="2"/>
      <c r="Q137" s="68">
        <v>42955</v>
      </c>
      <c r="R137" s="2"/>
      <c r="S137" s="2"/>
      <c r="T137" s="2"/>
      <c r="U137" s="2">
        <f t="shared" si="29"/>
        <v>8</v>
      </c>
      <c r="V137" s="2">
        <f t="shared" si="30"/>
        <v>8</v>
      </c>
      <c r="W137" s="2" t="str">
        <f t="shared" si="24"/>
        <v>トラ</v>
      </c>
      <c r="X137" s="2" t="str">
        <f t="shared" si="25"/>
        <v>ディ</v>
      </c>
      <c r="Y137" s="2" t="str">
        <f t="shared" si="26"/>
        <v/>
      </c>
      <c r="Z137" s="2"/>
      <c r="AA137" s="2" t="str">
        <f t="shared" si="27"/>
        <v>トランプル ディフェンダー&amp;br;このクリーチャーが戦場に出たとき、あなたの他のクリーチャーは+4/+4の修整を受ける。</v>
      </c>
      <c r="AB137" s="70" t="e">
        <f t="shared" si="28"/>
        <v>#N/A</v>
      </c>
    </row>
    <row r="138" spans="1:28">
      <c r="A138" s="59">
        <v>137</v>
      </c>
      <c r="B138" s="60" t="s">
        <v>906</v>
      </c>
      <c r="C138" s="73" t="s">
        <v>85</v>
      </c>
      <c r="D138" s="2" t="s">
        <v>55</v>
      </c>
      <c r="E138" s="2"/>
      <c r="F138" s="62">
        <v>13</v>
      </c>
      <c r="G138" s="63" t="s">
        <v>779</v>
      </c>
      <c r="H138" s="63" t="s">
        <v>252</v>
      </c>
      <c r="I138" s="66" t="s">
        <v>34</v>
      </c>
      <c r="J138" s="2"/>
      <c r="K138" s="2" t="s">
        <v>69</v>
      </c>
      <c r="L138" s="2" t="s">
        <v>743</v>
      </c>
      <c r="M138" s="2"/>
      <c r="N138" s="2" t="s">
        <v>50</v>
      </c>
      <c r="O138" s="2" t="s">
        <v>780</v>
      </c>
      <c r="P138" s="2"/>
      <c r="Q138" s="68">
        <v>42829</v>
      </c>
      <c r="R138" s="2"/>
      <c r="S138" s="2"/>
      <c r="T138" s="2"/>
      <c r="U138" s="2">
        <f t="shared" si="29"/>
        <v>4</v>
      </c>
      <c r="V138" s="2">
        <f t="shared" si="30"/>
        <v>4</v>
      </c>
      <c r="W138" s="2" t="str">
        <f t="shared" si="24"/>
        <v>飛行</v>
      </c>
      <c r="X138" s="2" t="str">
        <f t="shared" si="25"/>
        <v/>
      </c>
      <c r="Y138" s="2" t="str">
        <f t="shared" si="26"/>
        <v/>
      </c>
      <c r="Z138" s="2"/>
      <c r="AA138" s="2" t="str">
        <f t="shared" si="27"/>
        <v>飛行&amp;br;このクリーチャーが戦場に出たとき、あなたは2点のライフを得て、カードを1枚引く。</v>
      </c>
      <c r="AB138" s="70" t="e">
        <f t="shared" si="28"/>
        <v>#N/A</v>
      </c>
    </row>
    <row r="139" spans="1:28">
      <c r="A139" s="59">
        <v>138</v>
      </c>
      <c r="B139" s="60" t="s">
        <v>906</v>
      </c>
      <c r="C139" s="73" t="s">
        <v>95</v>
      </c>
      <c r="D139" s="2" t="s">
        <v>55</v>
      </c>
      <c r="E139" s="2"/>
      <c r="F139" s="62">
        <v>12</v>
      </c>
      <c r="G139" s="63" t="s">
        <v>781</v>
      </c>
      <c r="H139" s="63" t="s">
        <v>261</v>
      </c>
      <c r="I139" s="66" t="s">
        <v>34</v>
      </c>
      <c r="J139" s="2"/>
      <c r="K139" s="2" t="s">
        <v>588</v>
      </c>
      <c r="L139" s="2" t="s">
        <v>520</v>
      </c>
      <c r="M139" s="2"/>
      <c r="N139" s="2" t="s">
        <v>45</v>
      </c>
      <c r="O139" s="2" t="s">
        <v>782</v>
      </c>
      <c r="P139" s="2"/>
      <c r="Q139" s="68">
        <v>42771</v>
      </c>
      <c r="R139" s="2"/>
      <c r="S139" s="2"/>
      <c r="T139" s="2"/>
      <c r="U139" s="2">
        <f t="shared" si="29"/>
        <v>2</v>
      </c>
      <c r="V139" s="2">
        <f t="shared" si="30"/>
        <v>5</v>
      </c>
      <c r="W139" s="2" t="str">
        <f t="shared" si="24"/>
        <v>絆魂</v>
      </c>
      <c r="X139" s="2" t="str">
        <f t="shared" si="25"/>
        <v/>
      </c>
      <c r="Y139" s="2" t="str">
        <f t="shared" si="26"/>
        <v/>
      </c>
      <c r="Z139" s="2"/>
      <c r="AA139" s="2" t="str">
        <f t="shared" si="27"/>
        <v>絆魂&amp;br;あなたが無色のサポートを唱えたとき、あなたはカードを1枚引く。</v>
      </c>
      <c r="AB139" s="70" t="e">
        <f t="shared" si="28"/>
        <v>#N/A</v>
      </c>
    </row>
    <row r="140" spans="1:28">
      <c r="A140" s="59">
        <v>139</v>
      </c>
      <c r="B140" s="60" t="s">
        <v>906</v>
      </c>
      <c r="C140" s="73" t="s">
        <v>171</v>
      </c>
      <c r="D140" s="2" t="s">
        <v>55</v>
      </c>
      <c r="E140" s="2"/>
      <c r="F140" s="62">
        <v>16</v>
      </c>
      <c r="G140" s="63" t="s">
        <v>783</v>
      </c>
      <c r="H140" s="63" t="s">
        <v>298</v>
      </c>
      <c r="I140" s="66" t="s">
        <v>34</v>
      </c>
      <c r="J140" s="2"/>
      <c r="K140" s="2" t="s">
        <v>519</v>
      </c>
      <c r="L140" s="2" t="s">
        <v>743</v>
      </c>
      <c r="M140" s="2"/>
      <c r="N140" s="2" t="s">
        <v>784</v>
      </c>
      <c r="O140" s="2" t="s">
        <v>785</v>
      </c>
      <c r="P140" s="2"/>
      <c r="Q140" s="68">
        <v>42798</v>
      </c>
      <c r="R140" s="2"/>
      <c r="S140" s="2"/>
      <c r="T140" s="2"/>
      <c r="U140" s="2">
        <f t="shared" si="29"/>
        <v>3</v>
      </c>
      <c r="V140" s="2">
        <f t="shared" si="30"/>
        <v>4</v>
      </c>
      <c r="W140" s="2" t="str">
        <f t="shared" si="24"/>
        <v>飛行</v>
      </c>
      <c r="X140" s="2" t="str">
        <f t="shared" si="25"/>
        <v>トラ</v>
      </c>
      <c r="Y140" s="2" t="str">
        <f t="shared" si="26"/>
        <v/>
      </c>
      <c r="Z140" s="2"/>
      <c r="AA140" s="2" t="str">
        <f t="shared" si="27"/>
        <v>飛行 トランプル&amp;br;このクリーチャーがプレインズウォーカーにダメージを与えたとき、エネルギー化Xを行う。Xはこのクリーチャーのパワーに等しい。</v>
      </c>
      <c r="AB140" s="70" t="e">
        <f t="shared" si="28"/>
        <v>#N/A</v>
      </c>
    </row>
    <row r="141" spans="1:28">
      <c r="A141" s="59">
        <v>140</v>
      </c>
      <c r="B141" s="60" t="s">
        <v>906</v>
      </c>
      <c r="C141" s="73" t="s">
        <v>135</v>
      </c>
      <c r="D141" s="2" t="s">
        <v>55</v>
      </c>
      <c r="E141" s="2"/>
      <c r="F141" s="62">
        <v>16</v>
      </c>
      <c r="G141" s="63" t="s">
        <v>786</v>
      </c>
      <c r="H141" s="63" t="s">
        <v>437</v>
      </c>
      <c r="I141" s="66" t="s">
        <v>34</v>
      </c>
      <c r="J141" s="2"/>
      <c r="K141" s="2" t="s">
        <v>69</v>
      </c>
      <c r="L141" s="2" t="s">
        <v>36</v>
      </c>
      <c r="M141" s="2"/>
      <c r="N141" s="2" t="s">
        <v>787</v>
      </c>
      <c r="O141" s="2"/>
      <c r="P141" s="2"/>
      <c r="Q141" s="68">
        <v>42829</v>
      </c>
      <c r="R141" s="2"/>
      <c r="S141" s="2"/>
      <c r="T141" s="2"/>
      <c r="U141" s="2">
        <f t="shared" si="29"/>
        <v>4</v>
      </c>
      <c r="V141" s="2">
        <f t="shared" si="30"/>
        <v>4</v>
      </c>
      <c r="W141" s="2" t="str">
        <f t="shared" si="24"/>
        <v>この</v>
      </c>
      <c r="X141" s="2" t="str">
        <f t="shared" si="25"/>
        <v/>
      </c>
      <c r="Y141" s="2" t="str">
        <f t="shared" si="26"/>
        <v/>
      </c>
      <c r="Z141" s="2"/>
      <c r="AA141" s="2" t="str">
        <f t="shared" si="27"/>
        <v>このクリーチャーが戦場に出たとき、あなたがコントロールしていて最後に破壊されたサポートをあなたの手札に戻す。</v>
      </c>
      <c r="AB141" s="70" t="e">
        <f t="shared" si="28"/>
        <v>#N/A</v>
      </c>
    </row>
    <row r="142" spans="1:28">
      <c r="A142" s="59">
        <v>141</v>
      </c>
      <c r="B142" s="60" t="s">
        <v>906</v>
      </c>
      <c r="C142" s="73" t="s">
        <v>162</v>
      </c>
      <c r="D142" s="2" t="s">
        <v>55</v>
      </c>
      <c r="E142" s="2"/>
      <c r="F142" s="62">
        <v>16</v>
      </c>
      <c r="G142" s="63" t="s">
        <v>788</v>
      </c>
      <c r="H142" s="63" t="s">
        <v>502</v>
      </c>
      <c r="I142" s="66" t="s">
        <v>34</v>
      </c>
      <c r="J142" s="2"/>
      <c r="K142" s="2" t="s">
        <v>35</v>
      </c>
      <c r="L142" s="2" t="s">
        <v>157</v>
      </c>
      <c r="M142" s="2"/>
      <c r="N142" s="2" t="s">
        <v>789</v>
      </c>
      <c r="O142" s="2"/>
      <c r="P142" s="2"/>
      <c r="Q142" s="68">
        <v>42888</v>
      </c>
      <c r="R142" s="2"/>
      <c r="S142" s="2"/>
      <c r="T142" s="2"/>
      <c r="U142" s="2">
        <f t="shared" si="29"/>
        <v>6</v>
      </c>
      <c r="V142" s="2">
        <f t="shared" si="30"/>
        <v>2</v>
      </c>
      <c r="W142" s="2" t="str">
        <f t="shared" si="24"/>
        <v>この</v>
      </c>
      <c r="X142" s="2" t="str">
        <f t="shared" si="25"/>
        <v/>
      </c>
      <c r="Y142" s="2" t="str">
        <f t="shared" si="26"/>
        <v/>
      </c>
      <c r="Z142" s="2"/>
      <c r="AA142" s="2" t="str">
        <f t="shared" si="27"/>
        <v>このクリーチャーが戦場に出たとき、あなたはカードを1枚引き、あなたの手札の各機体は+1/+1の修整を受ける。</v>
      </c>
      <c r="AB142" s="70" t="e">
        <f t="shared" si="28"/>
        <v>#N/A</v>
      </c>
    </row>
    <row r="143" spans="1:28">
      <c r="A143" s="59">
        <v>142</v>
      </c>
      <c r="B143" s="60" t="s">
        <v>906</v>
      </c>
      <c r="C143" s="73" t="s">
        <v>117</v>
      </c>
      <c r="D143" s="2" t="s">
        <v>55</v>
      </c>
      <c r="E143" s="2"/>
      <c r="F143" s="62">
        <v>9</v>
      </c>
      <c r="G143" s="63" t="s">
        <v>790</v>
      </c>
      <c r="H143" s="63" t="s">
        <v>505</v>
      </c>
      <c r="I143" s="66" t="s">
        <v>34</v>
      </c>
      <c r="J143" s="2"/>
      <c r="K143" s="2" t="s">
        <v>69</v>
      </c>
      <c r="L143" s="2" t="s">
        <v>694</v>
      </c>
      <c r="M143" s="2"/>
      <c r="N143" s="2" t="s">
        <v>51</v>
      </c>
      <c r="O143" s="2" t="s">
        <v>791</v>
      </c>
      <c r="P143" s="2"/>
      <c r="Q143" s="68">
        <v>42828</v>
      </c>
      <c r="R143" s="2"/>
      <c r="S143" s="2"/>
      <c r="T143" s="2"/>
      <c r="U143" s="2">
        <f t="shared" si="29"/>
        <v>4</v>
      </c>
      <c r="V143" s="2">
        <f t="shared" si="30"/>
        <v>3</v>
      </c>
      <c r="W143" s="2" t="str">
        <f t="shared" si="24"/>
        <v>この</v>
      </c>
      <c r="X143" s="2" t="str">
        <f t="shared" si="25"/>
        <v/>
      </c>
      <c r="Y143" s="2" t="str">
        <f t="shared" si="26"/>
        <v/>
      </c>
      <c r="Z143" s="2"/>
      <c r="AA143" s="2" t="str">
        <f t="shared" si="27"/>
        <v>このクリーチャーが戦場に出たとき、エネルギー化2を行う。&amp;br;超過1：あなたのターン終了時まで、このクリーチャーは+1/+1の修整を受けるとともにトランプルとバーサーカーを得る。</v>
      </c>
      <c r="AB143" s="70" t="e">
        <f t="shared" si="28"/>
        <v>#N/A</v>
      </c>
    </row>
    <row r="144" spans="1:28">
      <c r="A144" s="59">
        <v>143</v>
      </c>
      <c r="B144" s="60" t="s">
        <v>906</v>
      </c>
      <c r="C144" s="73" t="s">
        <v>143</v>
      </c>
      <c r="D144" s="2" t="s">
        <v>55</v>
      </c>
      <c r="E144" s="2"/>
      <c r="F144" s="62">
        <v>11</v>
      </c>
      <c r="G144" s="63" t="s">
        <v>792</v>
      </c>
      <c r="H144" s="63" t="s">
        <v>512</v>
      </c>
      <c r="I144" s="66" t="s">
        <v>34</v>
      </c>
      <c r="J144" s="2"/>
      <c r="K144" s="2" t="s">
        <v>519</v>
      </c>
      <c r="L144" s="2" t="s">
        <v>36</v>
      </c>
      <c r="M144" s="2"/>
      <c r="N144" s="2" t="s">
        <v>521</v>
      </c>
      <c r="O144" s="2" t="s">
        <v>793</v>
      </c>
      <c r="P144" s="2"/>
      <c r="Q144" s="68">
        <v>42798</v>
      </c>
      <c r="R144" s="2"/>
      <c r="S144" s="2"/>
      <c r="T144" s="2"/>
      <c r="U144" s="2">
        <f t="shared" si="29"/>
        <v>3</v>
      </c>
      <c r="V144" s="2">
        <f t="shared" si="30"/>
        <v>4</v>
      </c>
      <c r="W144" s="2" t="str">
        <f t="shared" si="24"/>
        <v>この</v>
      </c>
      <c r="X144" s="2" t="str">
        <f t="shared" si="25"/>
        <v/>
      </c>
      <c r="Y144" s="2" t="str">
        <f t="shared" si="26"/>
        <v/>
      </c>
      <c r="Z144" s="2"/>
      <c r="AA144" s="2" t="str">
        <f t="shared" si="27"/>
        <v>このクリーチャーが戦場に出たとき、エネルギー化3を行う。&amp;br;超過2：飛行を持つ1/1の飛行機械・トークンを1体召喚する。</v>
      </c>
      <c r="AB144" s="70" t="e">
        <f t="shared" si="28"/>
        <v>#N/A</v>
      </c>
    </row>
    <row r="145" spans="1:28">
      <c r="A145" s="59">
        <v>144</v>
      </c>
      <c r="B145" s="60" t="s">
        <v>906</v>
      </c>
      <c r="C145" s="73" t="s">
        <v>152</v>
      </c>
      <c r="D145" s="2" t="s">
        <v>55</v>
      </c>
      <c r="E145" s="2"/>
      <c r="F145" s="62">
        <v>7</v>
      </c>
      <c r="G145" s="63" t="s">
        <v>794</v>
      </c>
      <c r="H145" s="63" t="s">
        <v>340</v>
      </c>
      <c r="I145" s="66" t="s">
        <v>111</v>
      </c>
      <c r="J145" s="2"/>
      <c r="K145" s="2"/>
      <c r="L145" s="2"/>
      <c r="M145" s="2"/>
      <c r="N145" s="2" t="s">
        <v>795</v>
      </c>
      <c r="O145" s="2"/>
      <c r="P145" s="2"/>
      <c r="Q145" s="68"/>
      <c r="R145" s="2"/>
      <c r="S145" s="2"/>
      <c r="T145" s="2"/>
      <c r="U145" s="2" t="str">
        <f t="shared" si="29"/>
        <v/>
      </c>
      <c r="V145" s="2" t="str">
        <f t="shared" si="30"/>
        <v/>
      </c>
      <c r="W145" s="2" t="str">
        <f t="shared" si="24"/>
        <v>あな</v>
      </c>
      <c r="X145" s="2" t="str">
        <f t="shared" si="25"/>
        <v/>
      </c>
      <c r="Y145" s="2" t="str">
        <f t="shared" si="26"/>
        <v/>
      </c>
      <c r="Z145" s="2"/>
      <c r="AA145" s="2" t="str">
        <f t="shared" si="27"/>
        <v>あなたの次のターン開始時まで、戦場に出ている各クリーチャーは-2/-2の修整を受ける。</v>
      </c>
      <c r="AB145" s="70" t="e">
        <f t="shared" si="28"/>
        <v>#N/A</v>
      </c>
    </row>
    <row r="146" spans="1:28">
      <c r="A146" s="59">
        <v>145</v>
      </c>
      <c r="B146" s="60" t="s">
        <v>906</v>
      </c>
      <c r="C146" s="73" t="s">
        <v>106</v>
      </c>
      <c r="D146" s="2" t="s">
        <v>55</v>
      </c>
      <c r="E146" s="2"/>
      <c r="F146" s="62">
        <v>9</v>
      </c>
      <c r="G146" s="63" t="s">
        <v>796</v>
      </c>
      <c r="H146" s="63" t="s">
        <v>496</v>
      </c>
      <c r="I146" s="66" t="s">
        <v>111</v>
      </c>
      <c r="J146" s="2"/>
      <c r="K146" s="2"/>
      <c r="L146" s="2"/>
      <c r="M146" s="2"/>
      <c r="N146" s="2" t="s">
        <v>797</v>
      </c>
      <c r="O146" s="2"/>
      <c r="P146" s="2"/>
      <c r="Q146" s="68"/>
      <c r="R146" s="2"/>
      <c r="S146" s="2"/>
      <c r="T146" s="2"/>
      <c r="U146" s="2" t="str">
        <f t="shared" si="29"/>
        <v/>
      </c>
      <c r="V146" s="2" t="str">
        <f t="shared" si="30"/>
        <v/>
      </c>
      <c r="W146" s="2" t="str">
        <f t="shared" si="24"/>
        <v>クリ</v>
      </c>
      <c r="X146" s="2" t="str">
        <f t="shared" si="25"/>
        <v/>
      </c>
      <c r="Y146" s="2" t="str">
        <f t="shared" si="26"/>
        <v/>
      </c>
      <c r="Z146" s="2"/>
      <c r="AA146" s="2" t="str">
        <f t="shared" si="27"/>
        <v>クリーチャー1体を対象とし、それを破壊する。あなたがサポートをコントロールしている場合、対戦相手は3点のダメージを受ける。</v>
      </c>
      <c r="AB146" s="70" t="e">
        <f t="shared" si="28"/>
        <v>#N/A</v>
      </c>
    </row>
    <row r="147" spans="1:28">
      <c r="A147" s="59">
        <v>146</v>
      </c>
      <c r="B147" s="60" t="s">
        <v>906</v>
      </c>
      <c r="C147" s="73" t="s">
        <v>162</v>
      </c>
      <c r="D147" s="2" t="s">
        <v>57</v>
      </c>
      <c r="E147" s="2"/>
      <c r="F147" s="62">
        <v>26</v>
      </c>
      <c r="G147" s="63" t="s">
        <v>798</v>
      </c>
      <c r="H147" s="63" t="s">
        <v>277</v>
      </c>
      <c r="I147" s="66" t="s">
        <v>34</v>
      </c>
      <c r="J147" s="2"/>
      <c r="K147" s="2" t="s">
        <v>35</v>
      </c>
      <c r="L147" s="2" t="s">
        <v>157</v>
      </c>
      <c r="M147" s="2"/>
      <c r="N147" s="2" t="s">
        <v>799</v>
      </c>
      <c r="O147" s="2" t="s">
        <v>800</v>
      </c>
      <c r="P147" s="2" t="s">
        <v>801</v>
      </c>
      <c r="Q147" s="68">
        <v>42797</v>
      </c>
      <c r="R147" s="2"/>
      <c r="S147" s="2"/>
      <c r="T147" s="2"/>
      <c r="U147" s="2">
        <f t="shared" si="29"/>
        <v>3</v>
      </c>
      <c r="V147" s="2">
        <f t="shared" si="30"/>
        <v>3</v>
      </c>
      <c r="W147" s="2" t="str">
        <f t="shared" si="24"/>
        <v>あな</v>
      </c>
      <c r="X147" s="2" t="str">
        <f t="shared" si="25"/>
        <v/>
      </c>
      <c r="Y147" s="2" t="str">
        <f t="shared" si="26"/>
        <v/>
      </c>
      <c r="Z147" s="2"/>
      <c r="AA147" s="2" t="str">
        <f t="shared" si="27"/>
        <v>あなたがコントロールするドワーフか機体が戦場に出たとき、エネルギー化2を行う。&amp;br;超過1：あなたのライブラリーの次のドワーフか機体を取ってくる。&amp;br;このクリーチャーが戦場に出ている間、あなたがコントロールするドワーフや機体は+3/+3の修整を受ける。</v>
      </c>
      <c r="AB147" s="70" t="e">
        <f>IF(H147="","",VLOOKUP(H147,AE:AG,3,FALSE))</f>
        <v>#N/A</v>
      </c>
    </row>
    <row r="148" spans="1:28">
      <c r="A148" s="59">
        <v>147</v>
      </c>
      <c r="B148" s="60" t="s">
        <v>906</v>
      </c>
      <c r="C148" s="73" t="s">
        <v>135</v>
      </c>
      <c r="D148" s="2" t="s">
        <v>57</v>
      </c>
      <c r="E148" s="2"/>
      <c r="F148" s="62">
        <v>20</v>
      </c>
      <c r="G148" s="63" t="s">
        <v>802</v>
      </c>
      <c r="H148" s="63" t="s">
        <v>355</v>
      </c>
      <c r="I148" s="66" t="s">
        <v>34</v>
      </c>
      <c r="J148" s="2"/>
      <c r="K148" s="2" t="s">
        <v>69</v>
      </c>
      <c r="L148" s="2" t="s">
        <v>558</v>
      </c>
      <c r="M148" s="2"/>
      <c r="N148" s="2" t="s">
        <v>803</v>
      </c>
      <c r="O148" s="2"/>
      <c r="P148" s="2"/>
      <c r="Q148" s="68">
        <v>42829</v>
      </c>
      <c r="R148" s="2"/>
      <c r="S148" s="2"/>
      <c r="T148" s="2"/>
      <c r="U148" s="2">
        <f t="shared" si="29"/>
        <v>4</v>
      </c>
      <c r="V148" s="2">
        <f t="shared" si="30"/>
        <v>4</v>
      </c>
      <c r="W148" s="2" t="str">
        <f t="shared" si="24"/>
        <v>対戦</v>
      </c>
      <c r="X148" s="2" t="str">
        <f t="shared" si="25"/>
        <v/>
      </c>
      <c r="Y148" s="2" t="str">
        <f t="shared" si="26"/>
        <v/>
      </c>
      <c r="Z148" s="2"/>
      <c r="AA148" s="2" t="str">
        <f t="shared" si="27"/>
        <v>対戦相手が呪文かサポートを唱えたとき、対戦相手は5点のダメージを受け、あなたは5点のライフを得る。</v>
      </c>
      <c r="AB148" s="70" t="e">
        <f>IF(H148="","",VLOOKUP(H148,AE:AG,3,FALSE))</f>
        <v>#N/A</v>
      </c>
    </row>
    <row r="149" spans="1:28">
      <c r="A149" s="59">
        <v>148</v>
      </c>
      <c r="B149" s="60" t="s">
        <v>906</v>
      </c>
      <c r="C149" s="73" t="s">
        <v>171</v>
      </c>
      <c r="D149" s="2" t="s">
        <v>57</v>
      </c>
      <c r="E149" s="2"/>
      <c r="F149" s="62">
        <v>17</v>
      </c>
      <c r="G149" s="63" t="s">
        <v>804</v>
      </c>
      <c r="H149" s="63" t="s">
        <v>428</v>
      </c>
      <c r="I149" s="66" t="s">
        <v>34</v>
      </c>
      <c r="J149" s="2"/>
      <c r="K149" s="2" t="s">
        <v>715</v>
      </c>
      <c r="L149" s="2" t="s">
        <v>717</v>
      </c>
      <c r="M149" s="2"/>
      <c r="N149" s="2" t="s">
        <v>805</v>
      </c>
      <c r="O149" s="2"/>
      <c r="P149" s="2"/>
      <c r="Q149" s="68">
        <v>42797</v>
      </c>
      <c r="R149" s="2"/>
      <c r="S149" s="2"/>
      <c r="T149" s="2"/>
      <c r="U149" s="2">
        <f t="shared" si="29"/>
        <v>3</v>
      </c>
      <c r="V149" s="2">
        <f t="shared" si="30"/>
        <v>3</v>
      </c>
      <c r="W149" s="2" t="str">
        <f t="shared" si="24"/>
        <v>あな</v>
      </c>
      <c r="X149" s="2" t="str">
        <f t="shared" si="25"/>
        <v/>
      </c>
      <c r="Y149" s="2" t="str">
        <f t="shared" si="26"/>
        <v/>
      </c>
      <c r="Z149" s="2"/>
      <c r="AA149" s="2" t="str">
        <f t="shared" si="27"/>
        <v>あなたが呪文かサポートかクリーチャーを唱えたとき、あなたのライブラリーの次のカードを取ってくる。</v>
      </c>
      <c r="AB149" s="70" t="e">
        <f>IF(H149="","",VLOOKUP(H149,AE:AG,3,FALSE))</f>
        <v>#N/A</v>
      </c>
    </row>
    <row r="150" spans="1:28">
      <c r="A150" s="59">
        <v>149</v>
      </c>
      <c r="B150" s="60" t="s">
        <v>906</v>
      </c>
      <c r="C150" s="74" t="s">
        <v>73</v>
      </c>
      <c r="D150" s="2" t="s">
        <v>31</v>
      </c>
      <c r="E150" s="2"/>
      <c r="F150" s="62">
        <v>6</v>
      </c>
      <c r="G150" s="63" t="s">
        <v>806</v>
      </c>
      <c r="H150" s="63" t="s">
        <v>38</v>
      </c>
      <c r="I150" s="66" t="s">
        <v>34</v>
      </c>
      <c r="J150" s="2"/>
      <c r="K150" s="2" t="s">
        <v>234</v>
      </c>
      <c r="L150" s="2"/>
      <c r="M150" s="2"/>
      <c r="N150" s="2" t="s">
        <v>62</v>
      </c>
      <c r="O150" s="2"/>
      <c r="P150" s="2"/>
      <c r="Q150" s="68">
        <v>42768</v>
      </c>
      <c r="R150" s="2"/>
      <c r="S150" s="2"/>
      <c r="T150" s="2"/>
      <c r="U150" s="2">
        <f t="shared" si="29"/>
        <v>2</v>
      </c>
      <c r="V150" s="2">
        <f t="shared" si="30"/>
        <v>2</v>
      </c>
      <c r="W150" s="2" t="str">
        <f t="shared" si="24"/>
        <v>この</v>
      </c>
      <c r="X150" s="2" t="str">
        <f t="shared" si="25"/>
        <v/>
      </c>
      <c r="Y150" s="2" t="str">
        <f t="shared" si="26"/>
        <v/>
      </c>
      <c r="Z150" s="2"/>
      <c r="AA150" s="2" t="str">
        <f t="shared" si="27"/>
        <v>このクリーチャーが戦場に出たとき、製造1を行う。</v>
      </c>
      <c r="AB150" s="70" t="e">
        <f>IF(H150="","",VLOOKUP(H150,AE:AG,3,FALSE))</f>
        <v>#N/A</v>
      </c>
    </row>
    <row r="151" spans="1:28">
      <c r="A151" s="59">
        <v>150</v>
      </c>
      <c r="B151" s="60" t="s">
        <v>906</v>
      </c>
      <c r="C151" s="74" t="s">
        <v>73</v>
      </c>
      <c r="D151" s="2" t="s">
        <v>31</v>
      </c>
      <c r="E151" s="2"/>
      <c r="F151" s="62">
        <v>7</v>
      </c>
      <c r="G151" s="63" t="s">
        <v>807</v>
      </c>
      <c r="H151" s="63" t="s">
        <v>185</v>
      </c>
      <c r="I151" s="66" t="s">
        <v>34</v>
      </c>
      <c r="J151" s="2"/>
      <c r="K151" s="2" t="s">
        <v>808</v>
      </c>
      <c r="L151" s="2"/>
      <c r="M151" s="2"/>
      <c r="N151" s="2" t="s">
        <v>4</v>
      </c>
      <c r="O151" s="2" t="s">
        <v>809</v>
      </c>
      <c r="P151" s="2"/>
      <c r="Q151" s="68">
        <v>42768</v>
      </c>
      <c r="R151" s="2"/>
      <c r="S151" s="2"/>
      <c r="T151" s="2"/>
      <c r="U151" s="2">
        <f t="shared" si="29"/>
        <v>2</v>
      </c>
      <c r="V151" s="2">
        <f t="shared" si="30"/>
        <v>2</v>
      </c>
      <c r="W151" s="2" t="str">
        <f t="shared" si="24"/>
        <v>威迫</v>
      </c>
      <c r="X151" s="2" t="str">
        <f t="shared" si="25"/>
        <v/>
      </c>
      <c r="Y151" s="2" t="str">
        <f t="shared" si="26"/>
        <v/>
      </c>
      <c r="Z151" s="2"/>
      <c r="AA151" s="2" t="str">
        <f t="shared" si="27"/>
        <v>威迫&amp;br;搭乗1</v>
      </c>
      <c r="AB151" s="70" t="e">
        <f>IF(H151="","",VLOOKUP(H151,AE:AG,3,FALSE))</f>
        <v>#N/A</v>
      </c>
    </row>
    <row r="152" spans="1:28">
      <c r="A152" s="59">
        <v>151</v>
      </c>
      <c r="B152" s="60" t="s">
        <v>906</v>
      </c>
      <c r="C152" s="74" t="s">
        <v>73</v>
      </c>
      <c r="D152" s="2" t="s">
        <v>31</v>
      </c>
      <c r="E152" s="2"/>
      <c r="F152" s="62">
        <v>4</v>
      </c>
      <c r="G152" s="63" t="s">
        <v>810</v>
      </c>
      <c r="H152" s="63" t="s">
        <v>230</v>
      </c>
      <c r="I152" s="66" t="s">
        <v>34</v>
      </c>
      <c r="J152" s="2"/>
      <c r="K152" s="2" t="s">
        <v>740</v>
      </c>
      <c r="L152" s="2"/>
      <c r="M152" s="2"/>
      <c r="N152" s="2" t="s">
        <v>811</v>
      </c>
      <c r="O152" s="2"/>
      <c r="P152" s="2"/>
      <c r="Q152" s="68">
        <v>42737</v>
      </c>
      <c r="R152" s="2"/>
      <c r="S152" s="2"/>
      <c r="T152" s="2"/>
      <c r="U152" s="2">
        <f t="shared" si="29"/>
        <v>1</v>
      </c>
      <c r="V152" s="2">
        <f t="shared" si="30"/>
        <v>2</v>
      </c>
      <c r="W152" s="2" t="str">
        <f t="shared" si="24"/>
        <v>あな</v>
      </c>
      <c r="X152" s="2" t="str">
        <f t="shared" si="25"/>
        <v/>
      </c>
      <c r="Y152" s="2" t="str">
        <f t="shared" si="26"/>
        <v/>
      </c>
      <c r="Z152" s="2"/>
      <c r="AA152" s="2" t="str">
        <f t="shared" si="27"/>
        <v>あなたが3個以上の白ジェムをマッチさせたとき、あなたの次のターン開始時まで、このクリーチャーは警戒を得る。</v>
      </c>
      <c r="AB152" s="70" t="e">
        <f>IF(H152="","",VLOOKUP(H152,AE:AG,3,FALSE))</f>
        <v>#N/A</v>
      </c>
    </row>
    <row r="153" spans="1:28">
      <c r="A153" s="59">
        <v>152</v>
      </c>
      <c r="B153" s="60" t="s">
        <v>906</v>
      </c>
      <c r="C153" s="74" t="s">
        <v>73</v>
      </c>
      <c r="D153" s="2" t="s">
        <v>31</v>
      </c>
      <c r="E153" s="2"/>
      <c r="F153" s="62">
        <v>11</v>
      </c>
      <c r="G153" s="63" t="s">
        <v>812</v>
      </c>
      <c r="H153" s="63" t="s">
        <v>259</v>
      </c>
      <c r="I153" s="66" t="s">
        <v>34</v>
      </c>
      <c r="J153" s="2"/>
      <c r="K153" s="2" t="s">
        <v>813</v>
      </c>
      <c r="L153" s="2"/>
      <c r="M153" s="2"/>
      <c r="N153" s="2" t="s">
        <v>144</v>
      </c>
      <c r="O153" s="2"/>
      <c r="P153" s="2"/>
      <c r="Q153" s="68">
        <v>42738</v>
      </c>
      <c r="R153" s="2"/>
      <c r="S153" s="2"/>
      <c r="T153" s="2"/>
      <c r="U153" s="2">
        <f t="shared" si="29"/>
        <v>1</v>
      </c>
      <c r="V153" s="2">
        <f t="shared" si="30"/>
        <v>3</v>
      </c>
      <c r="W153" s="2" t="str">
        <f t="shared" si="24"/>
        <v>到達</v>
      </c>
      <c r="X153" s="2" t="str">
        <f t="shared" si="25"/>
        <v/>
      </c>
      <c r="Y153" s="2" t="str">
        <f t="shared" si="26"/>
        <v/>
      </c>
      <c r="Z153" s="2"/>
      <c r="AA153" s="2" t="str">
        <f t="shared" si="27"/>
        <v>到達</v>
      </c>
      <c r="AB153" s="70" t="e">
        <f>IF(H153="","",VLOOKUP(H153,AE:AG,3,FALSE))</f>
        <v>#N/A</v>
      </c>
    </row>
    <row r="154" spans="1:28">
      <c r="A154" s="59">
        <v>153</v>
      </c>
      <c r="B154" s="60" t="s">
        <v>906</v>
      </c>
      <c r="C154" s="74" t="s">
        <v>73</v>
      </c>
      <c r="D154" s="2" t="s">
        <v>31</v>
      </c>
      <c r="E154" s="2"/>
      <c r="F154" s="62">
        <v>6</v>
      </c>
      <c r="G154" s="63" t="s">
        <v>814</v>
      </c>
      <c r="H154" s="63" t="s">
        <v>283</v>
      </c>
      <c r="I154" s="66" t="s">
        <v>34</v>
      </c>
      <c r="J154" s="2"/>
      <c r="K154" s="2" t="s">
        <v>49</v>
      </c>
      <c r="L154" s="2"/>
      <c r="M154" s="2"/>
      <c r="N154" s="2" t="s">
        <v>815</v>
      </c>
      <c r="O154" s="2"/>
      <c r="P154" s="2"/>
      <c r="Q154" s="68">
        <v>42738</v>
      </c>
      <c r="R154" s="2"/>
      <c r="S154" s="2"/>
      <c r="T154" s="2"/>
      <c r="U154" s="2">
        <f t="shared" si="29"/>
        <v>1</v>
      </c>
      <c r="V154" s="2">
        <f t="shared" si="30"/>
        <v>3</v>
      </c>
      <c r="W154" s="2" t="str">
        <f t="shared" si="24"/>
        <v>あな</v>
      </c>
      <c r="X154" s="2" t="str">
        <f t="shared" si="25"/>
        <v/>
      </c>
      <c r="Y154" s="2" t="str">
        <f t="shared" si="26"/>
        <v/>
      </c>
      <c r="Z154" s="2"/>
      <c r="AA154" s="2" t="str">
        <f t="shared" si="27"/>
        <v>あなたが3個以上の青ジェムをマッチさせたとき、あなたの次のターン開始時まで、このクリーチャーは飛行を得る。</v>
      </c>
      <c r="AB154" s="70" t="e">
        <f>IF(H154="","",VLOOKUP(H154,AE:AG,3,FALSE))</f>
        <v>#N/A</v>
      </c>
    </row>
    <row r="155" spans="1:28">
      <c r="A155" s="59">
        <v>154</v>
      </c>
      <c r="B155" s="60" t="s">
        <v>906</v>
      </c>
      <c r="C155" s="74" t="s">
        <v>73</v>
      </c>
      <c r="D155" s="2" t="s">
        <v>31</v>
      </c>
      <c r="E155" s="2"/>
      <c r="F155" s="62">
        <v>5</v>
      </c>
      <c r="G155" s="63" t="s">
        <v>816</v>
      </c>
      <c r="H155" s="63" t="s">
        <v>394</v>
      </c>
      <c r="I155" s="66" t="s">
        <v>34</v>
      </c>
      <c r="J155" s="2"/>
      <c r="K155" s="2" t="s">
        <v>817</v>
      </c>
      <c r="L155" s="2" t="s">
        <v>234</v>
      </c>
      <c r="M155" s="2"/>
      <c r="N155" s="2" t="s">
        <v>818</v>
      </c>
      <c r="O155" s="2"/>
      <c r="P155" s="2"/>
      <c r="Q155" s="68">
        <v>42767</v>
      </c>
      <c r="R155" s="2"/>
      <c r="S155" s="2"/>
      <c r="T155" s="2"/>
      <c r="U155" s="2">
        <f t="shared" si="29"/>
        <v>2</v>
      </c>
      <c r="V155" s="2">
        <f t="shared" si="30"/>
        <v>1</v>
      </c>
      <c r="W155" s="2" t="str">
        <f t="shared" si="24"/>
        <v>あな</v>
      </c>
      <c r="X155" s="2" t="str">
        <f t="shared" si="25"/>
        <v/>
      </c>
      <c r="Y155" s="2" t="str">
        <f t="shared" si="26"/>
        <v/>
      </c>
      <c r="Z155" s="2"/>
      <c r="AA155" s="2" t="str">
        <f t="shared" si="27"/>
        <v>あなたが3個以上の緑ジェムをマッチさせたとき、あなたの次のターン開始時まで、このクリーチャーは接死を得る。</v>
      </c>
      <c r="AB155" s="70" t="e">
        <f>IF(H155="","",VLOOKUP(H155,AE:AG,3,FALSE))</f>
        <v>#N/A</v>
      </c>
    </row>
    <row r="156" spans="1:28">
      <c r="A156" s="59">
        <v>155</v>
      </c>
      <c r="B156" s="60" t="s">
        <v>906</v>
      </c>
      <c r="C156" s="74" t="s">
        <v>73</v>
      </c>
      <c r="D156" s="2" t="s">
        <v>31</v>
      </c>
      <c r="E156" s="2"/>
      <c r="F156" s="62">
        <v>5</v>
      </c>
      <c r="G156" s="63" t="s">
        <v>819</v>
      </c>
      <c r="H156" s="63" t="s">
        <v>421</v>
      </c>
      <c r="I156" s="66" t="s">
        <v>34</v>
      </c>
      <c r="J156" s="2"/>
      <c r="K156" s="2" t="s">
        <v>615</v>
      </c>
      <c r="L156" s="2"/>
      <c r="M156" s="2"/>
      <c r="N156" s="2" t="s">
        <v>820</v>
      </c>
      <c r="O156" s="2"/>
      <c r="P156" s="2"/>
      <c r="Q156" s="68">
        <v>42768</v>
      </c>
      <c r="R156" s="2"/>
      <c r="S156" s="2"/>
      <c r="T156" s="2"/>
      <c r="U156" s="2">
        <f t="shared" si="29"/>
        <v>2</v>
      </c>
      <c r="V156" s="2">
        <f t="shared" si="30"/>
        <v>2</v>
      </c>
      <c r="W156" s="2" t="str">
        <f t="shared" si="24"/>
        <v>あな</v>
      </c>
      <c r="X156" s="2" t="str">
        <f t="shared" si="25"/>
        <v/>
      </c>
      <c r="Y156" s="2" t="str">
        <f t="shared" si="26"/>
        <v/>
      </c>
      <c r="Z156" s="2"/>
      <c r="AA156" s="2" t="str">
        <f t="shared" si="27"/>
        <v>あなたが3個以上の黒ジェムをマッチさせたとき、あなたの次のターン開始時まで、このクリーチャーは絆魂を得る。</v>
      </c>
      <c r="AB156" s="70" t="e">
        <f>IF(H156="","",VLOOKUP(H156,AE:AG,3,FALSE))</f>
        <v>#N/A</v>
      </c>
    </row>
    <row r="157" spans="1:28">
      <c r="A157" s="59">
        <v>156</v>
      </c>
      <c r="B157" s="60" t="s">
        <v>906</v>
      </c>
      <c r="C157" s="74" t="s">
        <v>73</v>
      </c>
      <c r="D157" s="2" t="s">
        <v>31</v>
      </c>
      <c r="E157" s="2"/>
      <c r="F157" s="62">
        <v>9</v>
      </c>
      <c r="G157" s="63" t="s">
        <v>821</v>
      </c>
      <c r="H157" s="63" t="s">
        <v>433</v>
      </c>
      <c r="I157" s="66" t="s">
        <v>34</v>
      </c>
      <c r="J157" s="2"/>
      <c r="K157" s="2" t="s">
        <v>808</v>
      </c>
      <c r="L157" s="2"/>
      <c r="M157" s="2"/>
      <c r="N157" s="2" t="s">
        <v>822</v>
      </c>
      <c r="O157" s="2" t="s">
        <v>809</v>
      </c>
      <c r="P157" s="2"/>
      <c r="Q157" s="68">
        <v>42768</v>
      </c>
      <c r="R157" s="2"/>
      <c r="S157" s="2"/>
      <c r="T157" s="2"/>
      <c r="U157" s="2">
        <f t="shared" si="29"/>
        <v>2</v>
      </c>
      <c r="V157" s="2">
        <f t="shared" si="30"/>
        <v>2</v>
      </c>
      <c r="W157" s="2" t="str">
        <f t="shared" si="24"/>
        <v>この</v>
      </c>
      <c r="X157" s="2" t="str">
        <f t="shared" si="25"/>
        <v/>
      </c>
      <c r="Y157" s="2" t="str">
        <f t="shared" si="26"/>
        <v/>
      </c>
      <c r="Z157" s="2"/>
      <c r="AA157" s="2" t="str">
        <f t="shared" si="27"/>
        <v>このクリーチャーが攻撃したとき、あなたのターン終了時までこれは+1/+1の修整を受けるとともにトランプルを得る。&amp;br;搭乗1</v>
      </c>
      <c r="AB157" s="70" t="e">
        <f>IF(H157="","",VLOOKUP(H157,AE:AG,3,FALSE))</f>
        <v>#N/A</v>
      </c>
    </row>
    <row r="158" spans="1:28">
      <c r="A158" s="59">
        <v>157</v>
      </c>
      <c r="B158" s="60" t="s">
        <v>906</v>
      </c>
      <c r="C158" s="74" t="s">
        <v>73</v>
      </c>
      <c r="D158" s="2" t="s">
        <v>31</v>
      </c>
      <c r="E158" s="2"/>
      <c r="F158" s="62">
        <v>8</v>
      </c>
      <c r="G158" s="63" t="s">
        <v>823</v>
      </c>
      <c r="H158" s="63" t="s">
        <v>455</v>
      </c>
      <c r="I158" s="66" t="s">
        <v>34</v>
      </c>
      <c r="J158" s="2"/>
      <c r="K158" s="2" t="s">
        <v>824</v>
      </c>
      <c r="L158" s="2"/>
      <c r="M158" s="2"/>
      <c r="N158" s="2" t="s">
        <v>825</v>
      </c>
      <c r="O158" s="2"/>
      <c r="P158" s="2"/>
      <c r="Q158" s="68">
        <v>42768</v>
      </c>
      <c r="R158" s="2"/>
      <c r="S158" s="2"/>
      <c r="T158" s="2"/>
      <c r="U158" s="2">
        <f t="shared" si="29"/>
        <v>2</v>
      </c>
      <c r="V158" s="2">
        <f t="shared" si="30"/>
        <v>2</v>
      </c>
      <c r="W158" s="2" t="str">
        <f t="shared" si="24"/>
        <v>あな</v>
      </c>
      <c r="X158" s="2" t="str">
        <f t="shared" si="25"/>
        <v/>
      </c>
      <c r="Y158" s="2" t="str">
        <f t="shared" si="26"/>
        <v/>
      </c>
      <c r="Z158" s="2"/>
      <c r="AA158" s="2" t="str">
        <f t="shared" si="27"/>
        <v>あなたがこのクリーチャーをと穴得たとき、あなたのライブラリーから次のこれと同じカードを取ってくる。</v>
      </c>
      <c r="AB158" s="70" t="e">
        <f>IF(H158="","",VLOOKUP(H158,AE:AG,3,FALSE))</f>
        <v>#N/A</v>
      </c>
    </row>
    <row r="159" spans="1:28">
      <c r="A159" s="59">
        <v>158</v>
      </c>
      <c r="B159" s="60" t="s">
        <v>906</v>
      </c>
      <c r="C159" s="74" t="s">
        <v>73</v>
      </c>
      <c r="D159" s="2" t="s">
        <v>31</v>
      </c>
      <c r="E159" s="2"/>
      <c r="F159" s="62">
        <v>8</v>
      </c>
      <c r="G159" s="63" t="s">
        <v>826</v>
      </c>
      <c r="H159" s="63" t="s">
        <v>459</v>
      </c>
      <c r="I159" s="66" t="s">
        <v>34</v>
      </c>
      <c r="J159" s="2"/>
      <c r="K159" s="2" t="s">
        <v>808</v>
      </c>
      <c r="L159" s="2"/>
      <c r="M159" s="2"/>
      <c r="N159" s="2" t="s">
        <v>50</v>
      </c>
      <c r="O159" s="2" t="s">
        <v>809</v>
      </c>
      <c r="P159" s="2"/>
      <c r="Q159" s="68">
        <v>42768</v>
      </c>
      <c r="R159" s="2"/>
      <c r="S159" s="2"/>
      <c r="T159" s="2"/>
      <c r="U159" s="2">
        <f t="shared" si="29"/>
        <v>2</v>
      </c>
      <c r="V159" s="2">
        <f t="shared" si="30"/>
        <v>2</v>
      </c>
      <c r="W159" s="2" t="str">
        <f t="shared" si="24"/>
        <v>飛行</v>
      </c>
      <c r="X159" s="2" t="str">
        <f t="shared" si="25"/>
        <v/>
      </c>
      <c r="Y159" s="2" t="str">
        <f t="shared" si="26"/>
        <v/>
      </c>
      <c r="Z159" s="2"/>
      <c r="AA159" s="2" t="str">
        <f t="shared" si="27"/>
        <v>飛行&amp;br;搭乗1</v>
      </c>
      <c r="AB159" s="70" t="e">
        <f>IF(H159="","",VLOOKUP(H159,AE:AG,3,FALSE))</f>
        <v>#N/A</v>
      </c>
    </row>
    <row r="160" spans="1:28">
      <c r="A160" s="59">
        <v>159</v>
      </c>
      <c r="B160" s="60" t="s">
        <v>906</v>
      </c>
      <c r="C160" s="74" t="s">
        <v>73</v>
      </c>
      <c r="D160" s="2" t="s">
        <v>31</v>
      </c>
      <c r="E160" s="2"/>
      <c r="F160" s="62">
        <v>5</v>
      </c>
      <c r="G160" s="63" t="s">
        <v>827</v>
      </c>
      <c r="H160" s="63" t="s">
        <v>508</v>
      </c>
      <c r="I160" s="66" t="s">
        <v>34</v>
      </c>
      <c r="J160" s="2"/>
      <c r="K160" s="2" t="s">
        <v>828</v>
      </c>
      <c r="L160" s="2"/>
      <c r="M160" s="2"/>
      <c r="N160" s="2" t="s">
        <v>829</v>
      </c>
      <c r="O160" s="2"/>
      <c r="P160" s="2"/>
      <c r="Q160" s="68">
        <v>42795</v>
      </c>
      <c r="R160" s="2"/>
      <c r="S160" s="2"/>
      <c r="T160" s="2"/>
      <c r="U160" s="2">
        <f t="shared" si="29"/>
        <v>3</v>
      </c>
      <c r="V160" s="2">
        <f t="shared" si="30"/>
        <v>1</v>
      </c>
      <c r="W160" s="2" t="str">
        <f t="shared" si="24"/>
        <v>あな</v>
      </c>
      <c r="X160" s="2" t="str">
        <f t="shared" si="25"/>
        <v/>
      </c>
      <c r="Y160" s="2" t="str">
        <f t="shared" si="26"/>
        <v/>
      </c>
      <c r="Z160" s="2"/>
      <c r="AA160" s="2" t="str">
        <f t="shared" si="27"/>
        <v>あなたが3個以上の赤ジェムをマッチさせたとき、あなたの次のターン開始時まで、このクリーチャーは「ブロックされない」を得る。</v>
      </c>
      <c r="AB160" s="70" t="e">
        <f>IF(H160="","",VLOOKUP(H160,AE:AG,3,FALSE))</f>
        <v>#N/A</v>
      </c>
    </row>
    <row r="161" spans="1:28">
      <c r="A161" s="59">
        <v>160</v>
      </c>
      <c r="B161" s="60" t="s">
        <v>906</v>
      </c>
      <c r="C161" s="74" t="s">
        <v>73</v>
      </c>
      <c r="D161" s="2" t="s">
        <v>31</v>
      </c>
      <c r="E161" s="2"/>
      <c r="F161" s="62">
        <v>7</v>
      </c>
      <c r="G161" s="63" t="s">
        <v>830</v>
      </c>
      <c r="H161" s="63" t="s">
        <v>424</v>
      </c>
      <c r="I161" s="66" t="s">
        <v>111</v>
      </c>
      <c r="J161" s="2"/>
      <c r="K161" s="2"/>
      <c r="L161" s="2"/>
      <c r="M161" s="2"/>
      <c r="N161" s="2" t="s">
        <v>831</v>
      </c>
      <c r="O161" s="2"/>
      <c r="P161" s="2"/>
      <c r="Q161" s="68"/>
      <c r="R161" s="2"/>
      <c r="S161" s="2"/>
      <c r="T161" s="2"/>
      <c r="U161" s="2" t="str">
        <f t="shared" si="29"/>
        <v/>
      </c>
      <c r="V161" s="2" t="str">
        <f t="shared" si="30"/>
        <v/>
      </c>
      <c r="W161" s="2" t="str">
        <f t="shared" si="24"/>
        <v>カー</v>
      </c>
      <c r="X161" s="2" t="str">
        <f t="shared" si="25"/>
        <v/>
      </c>
      <c r="Y161" s="2" t="str">
        <f t="shared" si="26"/>
        <v/>
      </c>
      <c r="Z161" s="2"/>
      <c r="AA161" s="2" t="str">
        <f t="shared" si="27"/>
        <v>カードを1枚引き、ジェム2個をあなたのプレインズウォーカーの色に変換する。</v>
      </c>
      <c r="AB161" s="70" t="e">
        <f>IF(H161="","",VLOOKUP(H161,AE:AG,3,FALSE))</f>
        <v>#N/A</v>
      </c>
    </row>
    <row r="162" spans="1:28">
      <c r="A162" s="59">
        <v>161</v>
      </c>
      <c r="B162" s="60" t="s">
        <v>906</v>
      </c>
      <c r="C162" s="74" t="s">
        <v>73</v>
      </c>
      <c r="D162" s="2" t="s">
        <v>55</v>
      </c>
      <c r="E162" s="2"/>
      <c r="F162" s="62">
        <v>13</v>
      </c>
      <c r="G162" s="63" t="s">
        <v>832</v>
      </c>
      <c r="H162" s="63" t="s">
        <v>225</v>
      </c>
      <c r="I162" s="66" t="s">
        <v>34</v>
      </c>
      <c r="J162" s="2"/>
      <c r="K162" s="2" t="s">
        <v>808</v>
      </c>
      <c r="L162" s="2"/>
      <c r="M162" s="2"/>
      <c r="N162" s="2" t="s">
        <v>833</v>
      </c>
      <c r="O162" s="2" t="s">
        <v>834</v>
      </c>
      <c r="P162" s="2"/>
      <c r="Q162" s="68">
        <v>42829</v>
      </c>
      <c r="R162" s="2"/>
      <c r="S162" s="2"/>
      <c r="T162" s="2"/>
      <c r="U162" s="2">
        <f t="shared" si="29"/>
        <v>4</v>
      </c>
      <c r="V162" s="2">
        <f t="shared" si="30"/>
        <v>4</v>
      </c>
      <c r="W162" s="2" t="str">
        <f t="shared" si="24"/>
        <v>この</v>
      </c>
      <c r="X162" s="2" t="str">
        <f t="shared" si="25"/>
        <v/>
      </c>
      <c r="Y162" s="2" t="str">
        <f t="shared" si="26"/>
        <v/>
      </c>
      <c r="Z162" s="2"/>
      <c r="AA162" s="2" t="str">
        <f t="shared" si="27"/>
        <v>このクリーチャーが攻撃したとき、対戦相手は1点のダメージを受ける。&amp;br;搭乗2</v>
      </c>
      <c r="AB162" s="70" t="e">
        <f>IF(H162="","",VLOOKUP(H162,AE:AG,3,FALSE))</f>
        <v>#N/A</v>
      </c>
    </row>
    <row r="163" spans="1:28">
      <c r="A163" s="59">
        <v>162</v>
      </c>
      <c r="B163" s="60" t="s">
        <v>906</v>
      </c>
      <c r="C163" s="74" t="s">
        <v>73</v>
      </c>
      <c r="D163" s="2" t="s">
        <v>55</v>
      </c>
      <c r="E163" s="2"/>
      <c r="F163" s="62">
        <v>11</v>
      </c>
      <c r="G163" s="63" t="s">
        <v>835</v>
      </c>
      <c r="H163" s="63" t="s">
        <v>238</v>
      </c>
      <c r="I163" s="66" t="s">
        <v>34</v>
      </c>
      <c r="J163" s="2"/>
      <c r="K163" s="2" t="s">
        <v>808</v>
      </c>
      <c r="L163" s="2"/>
      <c r="M163" s="2"/>
      <c r="N163" s="2" t="s">
        <v>532</v>
      </c>
      <c r="O163" s="2" t="s">
        <v>834</v>
      </c>
      <c r="P163" s="2"/>
      <c r="Q163" s="68">
        <v>42829</v>
      </c>
      <c r="R163" s="2"/>
      <c r="S163" s="2"/>
      <c r="T163" s="2"/>
      <c r="U163" s="2">
        <f t="shared" si="29"/>
        <v>4</v>
      </c>
      <c r="V163" s="2">
        <f t="shared" si="30"/>
        <v>4</v>
      </c>
      <c r="W163" s="2" t="str">
        <f t="shared" si="24"/>
        <v>この</v>
      </c>
      <c r="X163" s="2" t="str">
        <f t="shared" si="25"/>
        <v/>
      </c>
      <c r="Y163" s="2" t="str">
        <f t="shared" si="26"/>
        <v/>
      </c>
      <c r="Z163" s="2"/>
      <c r="AA163" s="2" t="str">
        <f t="shared" si="27"/>
        <v>このクリーチャーが戦場に出たとき、あなたはカードを1枚引く。&amp;br;搭乗2</v>
      </c>
      <c r="AB163" s="70" t="e">
        <f>IF(H163="","",VLOOKUP(H163,AE:AG,3,FALSE))</f>
        <v>#N/A</v>
      </c>
    </row>
    <row r="164" spans="1:28">
      <c r="A164" s="59">
        <v>163</v>
      </c>
      <c r="B164" s="60" t="s">
        <v>906</v>
      </c>
      <c r="C164" s="74" t="s">
        <v>73</v>
      </c>
      <c r="D164" s="2" t="s">
        <v>55</v>
      </c>
      <c r="E164" s="2"/>
      <c r="F164" s="62">
        <v>9</v>
      </c>
      <c r="G164" s="63" t="s">
        <v>836</v>
      </c>
      <c r="H164" s="63" t="s">
        <v>273</v>
      </c>
      <c r="I164" s="66" t="s">
        <v>34</v>
      </c>
      <c r="J164" s="2"/>
      <c r="K164" s="2" t="s">
        <v>808</v>
      </c>
      <c r="L164" s="2"/>
      <c r="M164" s="2"/>
      <c r="N164" s="2" t="s">
        <v>837</v>
      </c>
      <c r="O164" s="2" t="s">
        <v>834</v>
      </c>
      <c r="P164" s="2"/>
      <c r="Q164" s="68">
        <v>42829</v>
      </c>
      <c r="R164" s="2"/>
      <c r="S164" s="2"/>
      <c r="T164" s="2"/>
      <c r="U164" s="2">
        <f t="shared" si="29"/>
        <v>4</v>
      </c>
      <c r="V164" s="2">
        <f t="shared" si="30"/>
        <v>4</v>
      </c>
      <c r="W164" s="2" t="str">
        <f t="shared" ref="W162:W202" si="31">LEFT(N164,2)</f>
        <v>対戦</v>
      </c>
      <c r="X164" s="2" t="str">
        <f t="shared" ref="X162:X202" si="32">IF(ISERROR(FIND(" ",N164)),"",MID(N164,FIND(" ",N164)+1,2))</f>
        <v/>
      </c>
      <c r="Y164" s="2" t="str">
        <f t="shared" ref="Y162:Y202" si="33">IF(LEN(X164)&gt;1,IF(ISERROR(FIND(" ",N164,FIND(" ",N164)+1)),"",MID(N164,FIND(" ",N164)+4,2)),"")</f>
        <v/>
      </c>
      <c r="Z164" s="2"/>
      <c r="AA164" s="2" t="str">
        <f t="shared" ref="AA162:AA202" si="34">IF(N164="","",N164&amp;IF(O164="","","&amp;br;"&amp;O164)&amp;IF(P164="","","&amp;br;"&amp;P164))</f>
        <v>対戦相手がディフェンダーか到達を持つクリーチャーを3体以上コントロールしていないかぎり、このクリーチャーはブロックされない。&amp;br;搭乗2</v>
      </c>
      <c r="AB164" s="70" t="e">
        <f t="shared" ref="AB162:AB193" si="35">IF(H164="","",VLOOKUP(H164,AE:AG,3,FALSE))</f>
        <v>#N/A</v>
      </c>
    </row>
    <row r="165" spans="1:28">
      <c r="A165" s="59">
        <v>164</v>
      </c>
      <c r="B165" s="60" t="s">
        <v>906</v>
      </c>
      <c r="C165" s="74" t="s">
        <v>73</v>
      </c>
      <c r="D165" s="2" t="s">
        <v>55</v>
      </c>
      <c r="E165" s="2"/>
      <c r="F165" s="62">
        <v>16</v>
      </c>
      <c r="G165" s="63" t="s">
        <v>838</v>
      </c>
      <c r="H165" s="63" t="s">
        <v>312</v>
      </c>
      <c r="I165" s="66" t="s">
        <v>34</v>
      </c>
      <c r="J165" s="2"/>
      <c r="K165" s="2" t="s">
        <v>839</v>
      </c>
      <c r="L165" s="2" t="s">
        <v>234</v>
      </c>
      <c r="M165" s="2"/>
      <c r="N165" s="2" t="s">
        <v>79</v>
      </c>
      <c r="O165" s="2" t="s">
        <v>840</v>
      </c>
      <c r="P165" s="2" t="s">
        <v>841</v>
      </c>
      <c r="Q165" s="68">
        <v>42829</v>
      </c>
      <c r="R165" s="2"/>
      <c r="S165" s="2"/>
      <c r="T165" s="2"/>
      <c r="U165" s="2">
        <f t="shared" si="29"/>
        <v>4</v>
      </c>
      <c r="V165" s="2">
        <f t="shared" si="30"/>
        <v>4</v>
      </c>
      <c r="W165" s="2" t="str">
        <f t="shared" si="31"/>
        <v>ディ</v>
      </c>
      <c r="X165" s="2" t="str">
        <f t="shared" si="32"/>
        <v/>
      </c>
      <c r="Y165" s="2" t="str">
        <f t="shared" si="33"/>
        <v/>
      </c>
      <c r="Z165" s="2"/>
      <c r="AA165" s="2" t="str">
        <f t="shared" si="34"/>
        <v>ディフェンダー&amp;br;このクリーチャーが戦場に出たとき、あなたは2点のライフを得る。&amp;br;このクリーチャーが死亡したとき、あなたはカードを1枚引く。</v>
      </c>
      <c r="AB165" s="70" t="e">
        <f t="shared" si="35"/>
        <v>#N/A</v>
      </c>
    </row>
    <row r="166" spans="1:28">
      <c r="A166" s="59">
        <v>165</v>
      </c>
      <c r="B166" s="60" t="s">
        <v>906</v>
      </c>
      <c r="C166" s="74" t="s">
        <v>73</v>
      </c>
      <c r="D166" s="2" t="s">
        <v>55</v>
      </c>
      <c r="E166" s="2"/>
      <c r="F166" s="62">
        <v>12</v>
      </c>
      <c r="G166" s="63" t="s">
        <v>842</v>
      </c>
      <c r="H166" s="63" t="s">
        <v>352</v>
      </c>
      <c r="I166" s="66" t="s">
        <v>34</v>
      </c>
      <c r="J166" s="2"/>
      <c r="K166" s="2" t="s">
        <v>234</v>
      </c>
      <c r="L166" s="2"/>
      <c r="M166" s="2"/>
      <c r="N166" s="2" t="s">
        <v>118</v>
      </c>
      <c r="O166" s="2" t="s">
        <v>62</v>
      </c>
      <c r="P166" s="2"/>
      <c r="Q166" s="68">
        <v>42829</v>
      </c>
      <c r="R166" s="2"/>
      <c r="S166" s="2"/>
      <c r="T166" s="2"/>
      <c r="U166" s="2">
        <f t="shared" si="29"/>
        <v>4</v>
      </c>
      <c r="V166" s="2">
        <f t="shared" si="30"/>
        <v>4</v>
      </c>
      <c r="W166" s="2" t="str">
        <f t="shared" si="31"/>
        <v>速攻</v>
      </c>
      <c r="X166" s="2" t="str">
        <f t="shared" si="32"/>
        <v/>
      </c>
      <c r="Y166" s="2" t="str">
        <f t="shared" si="33"/>
        <v/>
      </c>
      <c r="Z166" s="2"/>
      <c r="AA166" s="2" t="str">
        <f t="shared" si="34"/>
        <v>速攻&amp;br;このクリーチャーが戦場に出たとき、製造1を行う。</v>
      </c>
      <c r="AB166" s="70" t="e">
        <f t="shared" si="35"/>
        <v>#N/A</v>
      </c>
    </row>
    <row r="167" spans="1:28">
      <c r="A167" s="59">
        <v>166</v>
      </c>
      <c r="B167" s="60" t="s">
        <v>906</v>
      </c>
      <c r="C167" s="74" t="s">
        <v>73</v>
      </c>
      <c r="D167" s="2" t="s">
        <v>55</v>
      </c>
      <c r="E167" s="2"/>
      <c r="F167" s="62">
        <v>12</v>
      </c>
      <c r="G167" s="63" t="s">
        <v>843</v>
      </c>
      <c r="H167" s="63" t="s">
        <v>409</v>
      </c>
      <c r="I167" s="66" t="s">
        <v>34</v>
      </c>
      <c r="J167" s="2"/>
      <c r="K167" s="2" t="s">
        <v>808</v>
      </c>
      <c r="L167" s="2"/>
      <c r="M167" s="2"/>
      <c r="N167" s="2" t="s">
        <v>118</v>
      </c>
      <c r="O167" s="2" t="s">
        <v>834</v>
      </c>
      <c r="P167" s="2"/>
      <c r="Q167" s="68">
        <v>42829</v>
      </c>
      <c r="R167" s="2"/>
      <c r="S167" s="2"/>
      <c r="T167" s="2"/>
      <c r="U167" s="2">
        <f t="shared" si="29"/>
        <v>4</v>
      </c>
      <c r="V167" s="2">
        <f t="shared" si="30"/>
        <v>4</v>
      </c>
      <c r="W167" s="2" t="str">
        <f t="shared" si="31"/>
        <v>速攻</v>
      </c>
      <c r="X167" s="2" t="str">
        <f t="shared" si="32"/>
        <v/>
      </c>
      <c r="Y167" s="2" t="str">
        <f t="shared" si="33"/>
        <v/>
      </c>
      <c r="Z167" s="2"/>
      <c r="AA167" s="2" t="str">
        <f t="shared" si="34"/>
        <v>速攻&amp;br;搭乗2</v>
      </c>
      <c r="AB167" s="70" t="e">
        <f t="shared" si="35"/>
        <v>#N/A</v>
      </c>
    </row>
    <row r="168" spans="1:28">
      <c r="A168" s="59">
        <v>167</v>
      </c>
      <c r="B168" s="60" t="s">
        <v>906</v>
      </c>
      <c r="C168" s="74" t="s">
        <v>73</v>
      </c>
      <c r="D168" s="2" t="s">
        <v>55</v>
      </c>
      <c r="E168" s="2"/>
      <c r="F168" s="62">
        <v>12</v>
      </c>
      <c r="G168" s="63" t="s">
        <v>844</v>
      </c>
      <c r="H168" s="63" t="s">
        <v>467</v>
      </c>
      <c r="I168" s="66" t="s">
        <v>34</v>
      </c>
      <c r="J168" s="2"/>
      <c r="K168" s="2" t="s">
        <v>845</v>
      </c>
      <c r="L168" s="2"/>
      <c r="M168" s="2"/>
      <c r="N168" s="2" t="s">
        <v>846</v>
      </c>
      <c r="O168" s="2"/>
      <c r="P168" s="2"/>
      <c r="Q168" s="68">
        <v>42828</v>
      </c>
      <c r="R168" s="2"/>
      <c r="S168" s="2"/>
      <c r="T168" s="2"/>
      <c r="U168" s="2">
        <f t="shared" si="29"/>
        <v>4</v>
      </c>
      <c r="V168" s="2">
        <f t="shared" si="30"/>
        <v>3</v>
      </c>
      <c r="W168" s="2" t="str">
        <f t="shared" si="31"/>
        <v>飛行</v>
      </c>
      <c r="X168" s="2" t="str">
        <f t="shared" si="32"/>
        <v>速攻</v>
      </c>
      <c r="Y168" s="2" t="str">
        <f t="shared" si="33"/>
        <v/>
      </c>
      <c r="Z168" s="2"/>
      <c r="AA168" s="2" t="str">
        <f t="shared" si="34"/>
        <v>飛行 速攻</v>
      </c>
      <c r="AB168" s="70" t="e">
        <f t="shared" si="35"/>
        <v>#N/A</v>
      </c>
    </row>
    <row r="169" spans="1:28">
      <c r="A169" s="59">
        <v>168</v>
      </c>
      <c r="B169" s="60" t="s">
        <v>906</v>
      </c>
      <c r="C169" s="74" t="s">
        <v>73</v>
      </c>
      <c r="D169" s="2" t="s">
        <v>55</v>
      </c>
      <c r="E169" s="2"/>
      <c r="F169" s="62">
        <v>6</v>
      </c>
      <c r="G169" s="63" t="s">
        <v>847</v>
      </c>
      <c r="H169" s="63" t="s">
        <v>63</v>
      </c>
      <c r="I169" s="66" t="s">
        <v>182</v>
      </c>
      <c r="J169" s="2"/>
      <c r="K169" s="2"/>
      <c r="L169" s="2"/>
      <c r="M169" s="2"/>
      <c r="N169" s="2" t="s">
        <v>848</v>
      </c>
      <c r="O169" s="2" t="s">
        <v>849</v>
      </c>
      <c r="P169" s="2" t="s">
        <v>762</v>
      </c>
      <c r="Q169" s="68"/>
      <c r="R169" s="2"/>
      <c r="S169" s="2"/>
      <c r="T169" s="2">
        <v>3</v>
      </c>
      <c r="U169" s="2" t="str">
        <f t="shared" si="29"/>
        <v/>
      </c>
      <c r="V169" s="2" t="str">
        <f t="shared" si="30"/>
        <v/>
      </c>
      <c r="W169" s="2" t="str">
        <f t="shared" si="31"/>
        <v>この</v>
      </c>
      <c r="X169" s="2" t="str">
        <f t="shared" si="32"/>
        <v/>
      </c>
      <c r="Y169" s="2" t="str">
        <f t="shared" si="33"/>
        <v/>
      </c>
      <c r="Z169" s="2"/>
      <c r="AA169" s="2" t="str">
        <f t="shared" si="34"/>
        <v>このサポートがボードに出たとき、エネルギー化1を行う。&amp;br;ジェム1個を起動する：あなたは3マナを得る。&amp;br;超過1：あなたは3マナを得る。</v>
      </c>
      <c r="AB169" s="70" t="e">
        <f t="shared" si="35"/>
        <v>#N/A</v>
      </c>
    </row>
    <row r="170" spans="1:28">
      <c r="A170" s="59">
        <v>169</v>
      </c>
      <c r="B170" s="60" t="s">
        <v>906</v>
      </c>
      <c r="C170" s="74" t="s">
        <v>73</v>
      </c>
      <c r="D170" s="2" t="s">
        <v>55</v>
      </c>
      <c r="E170" s="2"/>
      <c r="F170" s="62">
        <v>2</v>
      </c>
      <c r="G170" s="63" t="s">
        <v>850</v>
      </c>
      <c r="H170" s="63" t="s">
        <v>271</v>
      </c>
      <c r="I170" s="66" t="s">
        <v>182</v>
      </c>
      <c r="J170" s="2"/>
      <c r="K170" s="2"/>
      <c r="L170" s="2"/>
      <c r="M170" s="2"/>
      <c r="N170" s="2" t="s">
        <v>223</v>
      </c>
      <c r="O170" s="2"/>
      <c r="P170" s="2"/>
      <c r="Q170" s="68"/>
      <c r="R170" s="2"/>
      <c r="S170" s="2"/>
      <c r="T170" s="2">
        <v>3</v>
      </c>
      <c r="U170" s="2" t="str">
        <f t="shared" si="29"/>
        <v/>
      </c>
      <c r="V170" s="2" t="str">
        <f t="shared" si="30"/>
        <v/>
      </c>
      <c r="W170" s="2" t="str">
        <f t="shared" si="31"/>
        <v>あな</v>
      </c>
      <c r="X170" s="2" t="str">
        <f t="shared" si="32"/>
        <v/>
      </c>
      <c r="Y170" s="2" t="str">
        <f t="shared" si="33"/>
        <v/>
      </c>
      <c r="Z170" s="2"/>
      <c r="AA170" s="2" t="str">
        <f t="shared" si="34"/>
        <v>あなたがコントロールするクリーチャーが戦場に出たとき、エネルギー化1を行う。</v>
      </c>
      <c r="AB170" s="70" t="e">
        <f t="shared" si="35"/>
        <v>#N/A</v>
      </c>
    </row>
    <row r="171" spans="1:28">
      <c r="A171" s="59">
        <v>170</v>
      </c>
      <c r="B171" s="60" t="s">
        <v>906</v>
      </c>
      <c r="C171" s="74" t="s">
        <v>73</v>
      </c>
      <c r="D171" s="2" t="s">
        <v>55</v>
      </c>
      <c r="E171" s="2"/>
      <c r="F171" s="62">
        <v>9</v>
      </c>
      <c r="G171" s="63" t="s">
        <v>851</v>
      </c>
      <c r="H171" s="63" t="s">
        <v>306</v>
      </c>
      <c r="I171" s="66" t="s">
        <v>182</v>
      </c>
      <c r="J171" s="2"/>
      <c r="K171" s="2"/>
      <c r="L171" s="2"/>
      <c r="M171" s="2"/>
      <c r="N171" s="2" t="s">
        <v>852</v>
      </c>
      <c r="O171" s="2" t="s">
        <v>853</v>
      </c>
      <c r="P171" s="2"/>
      <c r="Q171" s="68"/>
      <c r="R171" s="2"/>
      <c r="S171" s="2"/>
      <c r="T171" s="2">
        <v>3</v>
      </c>
      <c r="U171" s="2" t="str">
        <f t="shared" si="29"/>
        <v/>
      </c>
      <c r="V171" s="2" t="str">
        <f t="shared" si="30"/>
        <v/>
      </c>
      <c r="W171" s="2" t="str">
        <f t="shared" si="31"/>
        <v>ジェ</v>
      </c>
      <c r="X171" s="2" t="str">
        <f t="shared" si="32"/>
        <v/>
      </c>
      <c r="Y171" s="2" t="str">
        <f t="shared" si="33"/>
        <v/>
      </c>
      <c r="Z171" s="2"/>
      <c r="AA171" s="2" t="str">
        <f t="shared" si="34"/>
        <v>ジェム1個を起動する：エネルギー化1を行う。&amp;br;超過2：あなたがコントロールする最初のクリーチャーは+3/+3の修整を受ける。</v>
      </c>
      <c r="AB171" s="70" t="e">
        <f t="shared" si="35"/>
        <v>#N/A</v>
      </c>
    </row>
    <row r="172" spans="1:28">
      <c r="A172" s="59">
        <v>171</v>
      </c>
      <c r="B172" s="60" t="s">
        <v>906</v>
      </c>
      <c r="C172" s="74" t="s">
        <v>73</v>
      </c>
      <c r="D172" s="2" t="s">
        <v>56</v>
      </c>
      <c r="E172" s="2"/>
      <c r="F172" s="62">
        <v>12</v>
      </c>
      <c r="G172" s="63" t="s">
        <v>854</v>
      </c>
      <c r="H172" s="63" t="s">
        <v>240</v>
      </c>
      <c r="I172" s="66" t="s">
        <v>34</v>
      </c>
      <c r="J172" s="2"/>
      <c r="K172" s="2" t="s">
        <v>234</v>
      </c>
      <c r="L172" s="2"/>
      <c r="M172" s="2"/>
      <c r="N172" s="2" t="s">
        <v>855</v>
      </c>
      <c r="O172" s="2" t="s">
        <v>856</v>
      </c>
      <c r="P172" s="2"/>
      <c r="Q172" s="68">
        <v>42892</v>
      </c>
      <c r="R172" s="2"/>
      <c r="S172" s="2"/>
      <c r="T172" s="2"/>
      <c r="U172" s="2">
        <f t="shared" si="29"/>
        <v>6</v>
      </c>
      <c r="V172" s="2">
        <f t="shared" si="30"/>
        <v>6</v>
      </c>
      <c r="W172" s="2" t="str">
        <f t="shared" si="31"/>
        <v>速攻</v>
      </c>
      <c r="X172" s="2" t="str">
        <f t="shared" si="32"/>
        <v>ディ</v>
      </c>
      <c r="Y172" s="2" t="str">
        <f t="shared" si="33"/>
        <v/>
      </c>
      <c r="Z172" s="2"/>
      <c r="AA172" s="2" t="str">
        <f t="shared" si="34"/>
        <v>速攻 ディフェンダー&amp;br;このクリーチャーが死亡したとき、あなたはあなたの手札をすべて捨てて、その後カードを6枚引く。</v>
      </c>
      <c r="AB172" s="70" t="e">
        <f t="shared" si="35"/>
        <v>#N/A</v>
      </c>
    </row>
    <row r="173" spans="1:28">
      <c r="A173" s="59">
        <v>172</v>
      </c>
      <c r="B173" s="60" t="s">
        <v>906</v>
      </c>
      <c r="C173" s="74" t="s">
        <v>73</v>
      </c>
      <c r="D173" s="2" t="s">
        <v>56</v>
      </c>
      <c r="E173" s="2"/>
      <c r="F173" s="62">
        <v>16</v>
      </c>
      <c r="G173" s="63" t="s">
        <v>857</v>
      </c>
      <c r="H173" s="63" t="s">
        <v>267</v>
      </c>
      <c r="I173" s="66" t="s">
        <v>34</v>
      </c>
      <c r="J173" s="2"/>
      <c r="K173" s="2" t="s">
        <v>808</v>
      </c>
      <c r="L173" s="2"/>
      <c r="M173" s="2"/>
      <c r="N173" s="2" t="s">
        <v>858</v>
      </c>
      <c r="O173" s="2" t="s">
        <v>834</v>
      </c>
      <c r="P173" s="2"/>
      <c r="Q173" s="68">
        <v>42892</v>
      </c>
      <c r="R173" s="2"/>
      <c r="S173" s="2"/>
      <c r="T173" s="2"/>
      <c r="U173" s="2">
        <f t="shared" si="29"/>
        <v>6</v>
      </c>
      <c r="V173" s="2">
        <f t="shared" si="30"/>
        <v>6</v>
      </c>
      <c r="W173" s="2" t="str">
        <f t="shared" si="31"/>
        <v>ジェ</v>
      </c>
      <c r="X173" s="2" t="str">
        <f t="shared" si="32"/>
        <v/>
      </c>
      <c r="Y173" s="2" t="str">
        <f t="shared" si="33"/>
        <v/>
      </c>
      <c r="Z173" s="2"/>
      <c r="AA173" s="2" t="str">
        <f t="shared" si="34"/>
        <v>ジェム3個を起動する：あなたは3マナを得る。&amp;br;搭乗2</v>
      </c>
      <c r="AB173" s="70" t="e">
        <f t="shared" si="35"/>
        <v>#N/A</v>
      </c>
    </row>
    <row r="174" spans="1:28">
      <c r="A174" s="59">
        <v>173</v>
      </c>
      <c r="B174" s="60" t="s">
        <v>906</v>
      </c>
      <c r="C174" s="74" t="s">
        <v>73</v>
      </c>
      <c r="D174" s="2" t="s">
        <v>56</v>
      </c>
      <c r="E174" s="2"/>
      <c r="F174" s="62">
        <v>7</v>
      </c>
      <c r="G174" s="63" t="s">
        <v>859</v>
      </c>
      <c r="H174" s="63" t="s">
        <v>292</v>
      </c>
      <c r="I174" s="66" t="s">
        <v>34</v>
      </c>
      <c r="J174" s="2"/>
      <c r="K174" s="2" t="s">
        <v>234</v>
      </c>
      <c r="L174" s="2"/>
      <c r="M174" s="2"/>
      <c r="N174" s="2" t="s">
        <v>521</v>
      </c>
      <c r="O174" s="2" t="s">
        <v>860</v>
      </c>
      <c r="P174" s="2"/>
      <c r="Q174" s="68">
        <v>42797</v>
      </c>
      <c r="R174" s="2"/>
      <c r="S174" s="2"/>
      <c r="T174" s="2"/>
      <c r="U174" s="2">
        <f t="shared" si="29"/>
        <v>3</v>
      </c>
      <c r="V174" s="2">
        <f t="shared" si="30"/>
        <v>3</v>
      </c>
      <c r="W174" s="2" t="str">
        <f t="shared" si="31"/>
        <v>この</v>
      </c>
      <c r="X174" s="2" t="str">
        <f t="shared" si="32"/>
        <v/>
      </c>
      <c r="Y174" s="2" t="str">
        <f t="shared" si="33"/>
        <v/>
      </c>
      <c r="Z174" s="2"/>
      <c r="AA174" s="2" t="str">
        <f t="shared" si="34"/>
        <v>このクリーチャーが戦場に出たとき、エネルギー化3を行う。&amp;br;超過1：あなたのターン終了時まで、このクリーチャーは+X/+0の修整を受ける。Xはボード上のエネルギー化ジェムの総数に等しい。その後、ボード上からエネルギーを5個取り除く。</v>
      </c>
      <c r="AB174" s="70" t="e">
        <f t="shared" si="35"/>
        <v>#N/A</v>
      </c>
    </row>
    <row r="175" spans="1:28">
      <c r="A175" s="59">
        <v>174</v>
      </c>
      <c r="B175" s="60" t="s">
        <v>906</v>
      </c>
      <c r="C175" s="74" t="s">
        <v>73</v>
      </c>
      <c r="D175" s="2" t="s">
        <v>56</v>
      </c>
      <c r="E175" s="2"/>
      <c r="F175" s="62">
        <v>15</v>
      </c>
      <c r="G175" s="63" t="s">
        <v>861</v>
      </c>
      <c r="H175" s="63" t="s">
        <v>314</v>
      </c>
      <c r="I175" s="66" t="s">
        <v>34</v>
      </c>
      <c r="J175" s="2"/>
      <c r="K175" s="2" t="s">
        <v>808</v>
      </c>
      <c r="L175" s="2"/>
      <c r="M175" s="2"/>
      <c r="N175" s="2" t="s">
        <v>118</v>
      </c>
      <c r="O175" s="2" t="s">
        <v>834</v>
      </c>
      <c r="P175" s="2"/>
      <c r="Q175" s="68">
        <v>42892</v>
      </c>
      <c r="R175" s="2"/>
      <c r="S175" s="2"/>
      <c r="T175" s="2"/>
      <c r="U175" s="2">
        <f t="shared" si="29"/>
        <v>6</v>
      </c>
      <c r="V175" s="2">
        <f t="shared" si="30"/>
        <v>6</v>
      </c>
      <c r="W175" s="2" t="str">
        <f t="shared" si="31"/>
        <v>速攻</v>
      </c>
      <c r="X175" s="2" t="str">
        <f t="shared" si="32"/>
        <v/>
      </c>
      <c r="Y175" s="2" t="str">
        <f t="shared" si="33"/>
        <v/>
      </c>
      <c r="Z175" s="2"/>
      <c r="AA175" s="2" t="str">
        <f t="shared" si="34"/>
        <v>速攻&amp;br;搭乗2</v>
      </c>
      <c r="AB175" s="70" t="e">
        <f t="shared" si="35"/>
        <v>#N/A</v>
      </c>
    </row>
    <row r="176" spans="1:28">
      <c r="A176" s="59">
        <v>175</v>
      </c>
      <c r="B176" s="60" t="s">
        <v>906</v>
      </c>
      <c r="C176" s="74" t="s">
        <v>73</v>
      </c>
      <c r="D176" s="2" t="s">
        <v>56</v>
      </c>
      <c r="E176" s="2"/>
      <c r="F176" s="62">
        <v>12</v>
      </c>
      <c r="G176" s="63" t="s">
        <v>862</v>
      </c>
      <c r="H176" s="63" t="s">
        <v>392</v>
      </c>
      <c r="I176" s="66" t="s">
        <v>34</v>
      </c>
      <c r="J176" s="2"/>
      <c r="K176" s="2" t="s">
        <v>234</v>
      </c>
      <c r="L176" s="2"/>
      <c r="M176" s="2"/>
      <c r="N176" s="2" t="s">
        <v>521</v>
      </c>
      <c r="O176" s="2" t="s">
        <v>863</v>
      </c>
      <c r="P176" s="2" t="s">
        <v>864</v>
      </c>
      <c r="Q176" s="68">
        <v>42892</v>
      </c>
      <c r="R176" s="2"/>
      <c r="S176" s="2"/>
      <c r="T176" s="2"/>
      <c r="U176" s="2">
        <f t="shared" si="29"/>
        <v>6</v>
      </c>
      <c r="V176" s="2">
        <f t="shared" si="30"/>
        <v>6</v>
      </c>
      <c r="W176" s="2" t="str">
        <f t="shared" si="31"/>
        <v>この</v>
      </c>
      <c r="X176" s="2" t="str">
        <f t="shared" si="32"/>
        <v/>
      </c>
      <c r="Y176" s="2" t="str">
        <f t="shared" si="33"/>
        <v/>
      </c>
      <c r="Z176" s="2"/>
      <c r="AA176" s="2" t="str">
        <f t="shared" si="34"/>
        <v>このクリーチャーが戦場に出たとき、エネルギー化3を行う。&amp;br;超過1：あなたの次のターン開始時まで、このクリーチャーは飛行を得る。&amp;br;超過2：あなたの次のターン開始時まで、このクリーチャーは警戒を得る。&amp;br;超過3：あなたの次のターン開始時まで、このクリーチャーは+6/+6の修整を受ける。</v>
      </c>
      <c r="AB176" s="70" t="e">
        <f t="shared" si="35"/>
        <v>#N/A</v>
      </c>
    </row>
    <row r="177" spans="1:28">
      <c r="A177" s="59">
        <v>176</v>
      </c>
      <c r="B177" s="60" t="s">
        <v>906</v>
      </c>
      <c r="C177" s="74" t="s">
        <v>73</v>
      </c>
      <c r="D177" s="2" t="s">
        <v>56</v>
      </c>
      <c r="E177" s="2"/>
      <c r="F177" s="62">
        <v>20</v>
      </c>
      <c r="G177" s="63" t="s">
        <v>865</v>
      </c>
      <c r="H177" s="63" t="s">
        <v>453</v>
      </c>
      <c r="I177" s="66" t="s">
        <v>34</v>
      </c>
      <c r="J177" s="2"/>
      <c r="K177" s="2" t="s">
        <v>234</v>
      </c>
      <c r="L177" s="2"/>
      <c r="M177" s="2"/>
      <c r="N177" s="2" t="s">
        <v>866</v>
      </c>
      <c r="O177" s="2" t="s">
        <v>867</v>
      </c>
      <c r="P177" s="2"/>
      <c r="Q177" s="68">
        <v>42891</v>
      </c>
      <c r="R177" s="2"/>
      <c r="S177" s="2"/>
      <c r="T177" s="2"/>
      <c r="U177" s="2">
        <f t="shared" si="29"/>
        <v>6</v>
      </c>
      <c r="V177" s="2">
        <f t="shared" si="30"/>
        <v>5</v>
      </c>
      <c r="W177" s="2" t="str">
        <f t="shared" si="31"/>
        <v>バー</v>
      </c>
      <c r="X177" s="2" t="str">
        <f t="shared" si="32"/>
        <v/>
      </c>
      <c r="Y177" s="2" t="str">
        <f t="shared" si="33"/>
        <v/>
      </c>
      <c r="Z177" s="2"/>
      <c r="AA177" s="2" t="str">
        <f t="shared" si="34"/>
        <v>バーサーカー&amp;br;あなたがコントロールするクリーチャーが死亡したとき、このゲームでこのクリーチャーが破壊されていた場合、このクリーチャーを戦場に戻す。</v>
      </c>
      <c r="AB177" s="70" t="e">
        <f t="shared" si="35"/>
        <v>#N/A</v>
      </c>
    </row>
    <row r="178" spans="1:28">
      <c r="A178" s="59">
        <v>177</v>
      </c>
      <c r="B178" s="60" t="s">
        <v>906</v>
      </c>
      <c r="C178" s="74" t="s">
        <v>73</v>
      </c>
      <c r="D178" s="2" t="s">
        <v>56</v>
      </c>
      <c r="E178" s="2"/>
      <c r="F178" s="62">
        <v>14</v>
      </c>
      <c r="G178" s="63" t="s">
        <v>868</v>
      </c>
      <c r="H178" s="63" t="s">
        <v>465</v>
      </c>
      <c r="I178" s="66" t="s">
        <v>34</v>
      </c>
      <c r="J178" s="2"/>
      <c r="K178" s="2" t="s">
        <v>808</v>
      </c>
      <c r="L178" s="2"/>
      <c r="M178" s="2"/>
      <c r="N178" s="2" t="s">
        <v>50</v>
      </c>
      <c r="O178" s="2" t="s">
        <v>869</v>
      </c>
      <c r="P178" s="2" t="s">
        <v>870</v>
      </c>
      <c r="Q178" s="68">
        <v>42892</v>
      </c>
      <c r="R178" s="2"/>
      <c r="S178" s="2"/>
      <c r="T178" s="2"/>
      <c r="U178" s="2">
        <f t="shared" si="29"/>
        <v>6</v>
      </c>
      <c r="V178" s="2">
        <f t="shared" si="30"/>
        <v>6</v>
      </c>
      <c r="W178" s="2" t="str">
        <f t="shared" si="31"/>
        <v>飛行</v>
      </c>
      <c r="X178" s="2" t="str">
        <f t="shared" si="32"/>
        <v/>
      </c>
      <c r="Y178" s="2" t="str">
        <f t="shared" si="33"/>
        <v/>
      </c>
      <c r="Z178" s="2"/>
      <c r="AA178" s="2" t="str">
        <f t="shared" si="34"/>
        <v>飛行&amp;br;このクリーチャーが攻撃したとき、あなたはカードを1枚捨てて、1枚引く。&amp;br;搭乗3</v>
      </c>
      <c r="AB178" s="70" t="e">
        <f t="shared" si="35"/>
        <v>#N/A</v>
      </c>
    </row>
    <row r="179" spans="1:28">
      <c r="A179" s="59">
        <v>178</v>
      </c>
      <c r="B179" s="60" t="s">
        <v>906</v>
      </c>
      <c r="C179" s="74" t="s">
        <v>73</v>
      </c>
      <c r="D179" s="2" t="s">
        <v>56</v>
      </c>
      <c r="E179" s="2"/>
      <c r="F179" s="62">
        <v>8</v>
      </c>
      <c r="G179" s="63" t="s">
        <v>871</v>
      </c>
      <c r="H179" s="63" t="s">
        <v>113</v>
      </c>
      <c r="I179" s="66" t="s">
        <v>182</v>
      </c>
      <c r="J179" s="2"/>
      <c r="K179" s="2"/>
      <c r="L179" s="2"/>
      <c r="M179" s="2"/>
      <c r="N179" s="2" t="s">
        <v>872</v>
      </c>
      <c r="O179" s="2"/>
      <c r="P179" s="2"/>
      <c r="Q179" s="68"/>
      <c r="R179" s="2"/>
      <c r="S179" s="2"/>
      <c r="T179" s="2">
        <v>3</v>
      </c>
      <c r="U179" s="2" t="str">
        <f t="shared" si="29"/>
        <v/>
      </c>
      <c r="V179" s="2" t="str">
        <f t="shared" si="30"/>
        <v/>
      </c>
      <c r="W179" s="2" t="str">
        <f t="shared" si="31"/>
        <v>あな</v>
      </c>
      <c r="X179" s="2" t="str">
        <f t="shared" si="32"/>
        <v/>
      </c>
      <c r="Y179" s="2" t="str">
        <f t="shared" si="33"/>
        <v/>
      </c>
      <c r="Z179" s="2"/>
      <c r="AA179" s="2" t="str">
        <f t="shared" si="34"/>
        <v>あなたが呪文を唱えたとき、あなたは2点のライフを得て、対戦相手は2点のダメージを受ける。</v>
      </c>
      <c r="AB179" s="70" t="e">
        <f t="shared" si="35"/>
        <v>#N/A</v>
      </c>
    </row>
    <row r="180" spans="1:28">
      <c r="A180" s="59">
        <v>179</v>
      </c>
      <c r="B180" s="60" t="s">
        <v>906</v>
      </c>
      <c r="C180" s="74" t="s">
        <v>73</v>
      </c>
      <c r="D180" s="2" t="s">
        <v>56</v>
      </c>
      <c r="E180" s="2"/>
      <c r="F180" s="62">
        <v>3</v>
      </c>
      <c r="G180" s="63" t="s">
        <v>873</v>
      </c>
      <c r="H180" s="63" t="s">
        <v>269</v>
      </c>
      <c r="I180" s="66" t="s">
        <v>182</v>
      </c>
      <c r="J180" s="2"/>
      <c r="K180" s="2"/>
      <c r="L180" s="2"/>
      <c r="M180" s="2"/>
      <c r="N180" s="2" t="s">
        <v>874</v>
      </c>
      <c r="O180" s="2" t="s">
        <v>875</v>
      </c>
      <c r="P180" s="2"/>
      <c r="Q180" s="68"/>
      <c r="R180" s="2"/>
      <c r="S180" s="2"/>
      <c r="T180" s="2">
        <v>3</v>
      </c>
      <c r="U180" s="2" t="str">
        <f t="shared" si="29"/>
        <v/>
      </c>
      <c r="V180" s="2" t="str">
        <f t="shared" si="30"/>
        <v/>
      </c>
      <c r="W180" s="2" t="str">
        <f t="shared" si="31"/>
        <v>この</v>
      </c>
      <c r="X180" s="2" t="str">
        <f t="shared" si="32"/>
        <v/>
      </c>
      <c r="Y180" s="2" t="str">
        <f t="shared" si="33"/>
        <v/>
      </c>
      <c r="Z180" s="2"/>
      <c r="AA180" s="2" t="str">
        <f t="shared" si="34"/>
        <v>このサポートがボードに出たとき、エネルギー化2を行う。&amp;br;超過1：あなたの次のターン開始時にまで、対戦相手がコントロールする最初のクリーチャーを無効化する。</v>
      </c>
      <c r="AB180" s="70" t="e">
        <f t="shared" si="35"/>
        <v>#N/A</v>
      </c>
    </row>
    <row r="181" spans="1:28">
      <c r="A181" s="59">
        <v>180</v>
      </c>
      <c r="B181" s="60" t="s">
        <v>906</v>
      </c>
      <c r="C181" s="74" t="s">
        <v>73</v>
      </c>
      <c r="D181" s="2" t="s">
        <v>56</v>
      </c>
      <c r="E181" s="2"/>
      <c r="F181" s="62">
        <v>13</v>
      </c>
      <c r="G181" s="63" t="s">
        <v>876</v>
      </c>
      <c r="H181" s="63" t="s">
        <v>414</v>
      </c>
      <c r="I181" s="66" t="s">
        <v>182</v>
      </c>
      <c r="J181" s="2"/>
      <c r="K181" s="2"/>
      <c r="L181" s="2"/>
      <c r="M181" s="2"/>
      <c r="N181" s="2" t="s">
        <v>877</v>
      </c>
      <c r="O181" s="2"/>
      <c r="P181" s="2"/>
      <c r="Q181" s="68"/>
      <c r="R181" s="2"/>
      <c r="S181" s="2"/>
      <c r="T181" s="2">
        <v>5</v>
      </c>
      <c r="U181" s="2" t="str">
        <f t="shared" si="29"/>
        <v/>
      </c>
      <c r="V181" s="2" t="str">
        <f t="shared" si="30"/>
        <v/>
      </c>
      <c r="W181" s="2" t="str">
        <f t="shared" si="31"/>
        <v>あな</v>
      </c>
      <c r="X181" s="2" t="str">
        <f t="shared" si="32"/>
        <v/>
      </c>
      <c r="Y181" s="2" t="str">
        <f t="shared" si="33"/>
        <v/>
      </c>
      <c r="Z181" s="2"/>
      <c r="AA181" s="2" t="str">
        <f t="shared" si="34"/>
        <v>あなたがカードを唱えたとき、あなたのライブラリーから同じタイプを持つ次のカードを取ってくる。このサポートは1シールドを失う。この効果で他のパンハモニコンを取ってくることはできない。</v>
      </c>
      <c r="AB181" s="70" t="e">
        <f t="shared" si="35"/>
        <v>#N/A</v>
      </c>
    </row>
    <row r="182" spans="1:28">
      <c r="A182" s="59">
        <v>181</v>
      </c>
      <c r="B182" s="60" t="s">
        <v>906</v>
      </c>
      <c r="C182" s="74" t="s">
        <v>73</v>
      </c>
      <c r="D182" s="2" t="s">
        <v>57</v>
      </c>
      <c r="E182" s="2"/>
      <c r="F182" s="62">
        <v>14</v>
      </c>
      <c r="G182" s="63" t="s">
        <v>878</v>
      </c>
      <c r="H182" s="63" t="s">
        <v>384</v>
      </c>
      <c r="I182" s="66" t="s">
        <v>34</v>
      </c>
      <c r="J182" s="2"/>
      <c r="K182" s="2" t="s">
        <v>234</v>
      </c>
      <c r="L182" s="2"/>
      <c r="M182" s="2"/>
      <c r="N182" s="2" t="s">
        <v>79</v>
      </c>
      <c r="O182" s="2" t="s">
        <v>879</v>
      </c>
      <c r="P182" s="2" t="s">
        <v>880</v>
      </c>
      <c r="Q182" s="68">
        <v>43081</v>
      </c>
      <c r="R182" s="2"/>
      <c r="S182" s="2"/>
      <c r="T182" s="2"/>
      <c r="U182" s="2">
        <f t="shared" si="29"/>
        <v>12</v>
      </c>
      <c r="V182" s="2">
        <f t="shared" si="30"/>
        <v>12</v>
      </c>
      <c r="W182" s="2" t="str">
        <f t="shared" si="31"/>
        <v>ディ</v>
      </c>
      <c r="X182" s="2" t="str">
        <f t="shared" si="32"/>
        <v/>
      </c>
      <c r="Y182" s="2" t="str">
        <f t="shared" si="33"/>
        <v/>
      </c>
      <c r="Z182" s="2"/>
      <c r="AA182" s="2" t="str">
        <f t="shared" si="34"/>
        <v>ディフェンダー&amp;br;あなたがコントロールするサポートがボードに出たとき、このクリーチャーは1マナを得る。&amp;br;このクリーチャーが死亡したとき、あなたがサポートを2個以上コントロールしている場合、あなたがコントロールするサポートを2個破壊し、このクリーチャーをあなたの手札に戻す。</v>
      </c>
      <c r="AB182" s="70" t="e">
        <f t="shared" si="35"/>
        <v>#N/A</v>
      </c>
    </row>
    <row r="183" spans="1:28">
      <c r="A183" s="59">
        <v>182</v>
      </c>
      <c r="B183" s="60" t="s">
        <v>906</v>
      </c>
      <c r="C183" s="74" t="s">
        <v>73</v>
      </c>
      <c r="D183" s="2" t="s">
        <v>57</v>
      </c>
      <c r="E183" s="2"/>
      <c r="F183" s="62">
        <v>25</v>
      </c>
      <c r="G183" s="63" t="s">
        <v>881</v>
      </c>
      <c r="H183" s="63" t="s">
        <v>462</v>
      </c>
      <c r="I183" s="66" t="s">
        <v>34</v>
      </c>
      <c r="J183" s="2"/>
      <c r="K183" s="2" t="s">
        <v>808</v>
      </c>
      <c r="L183" s="2"/>
      <c r="M183" s="2"/>
      <c r="N183" s="2" t="s">
        <v>50</v>
      </c>
      <c r="O183" s="2" t="s">
        <v>882</v>
      </c>
      <c r="P183" s="2" t="s">
        <v>870</v>
      </c>
      <c r="Q183" s="68">
        <v>43081</v>
      </c>
      <c r="R183" s="2"/>
      <c r="S183" s="2"/>
      <c r="T183" s="2"/>
      <c r="U183" s="2">
        <f t="shared" si="29"/>
        <v>12</v>
      </c>
      <c r="V183" s="2">
        <f t="shared" si="30"/>
        <v>12</v>
      </c>
      <c r="W183" s="2" t="str">
        <f t="shared" si="31"/>
        <v>飛行</v>
      </c>
      <c r="X183" s="2" t="str">
        <f t="shared" si="32"/>
        <v/>
      </c>
      <c r="Y183" s="2" t="str">
        <f t="shared" si="33"/>
        <v/>
      </c>
      <c r="Z183" s="2"/>
      <c r="AA183" s="2" t="str">
        <f t="shared" si="34"/>
        <v>飛行&amp;br;このクリーチャーが戦場に出たとき、対戦相手と、対戦相手がコントロールする各クリーチャーは5点のダメージを受ける。&amp;br;搭乗3</v>
      </c>
      <c r="AB183" s="70" t="e">
        <f t="shared" si="35"/>
        <v>#N/A</v>
      </c>
    </row>
    <row r="184" spans="1:28">
      <c r="A184" s="59">
        <v>183</v>
      </c>
      <c r="B184" s="60" t="s">
        <v>906</v>
      </c>
      <c r="C184" s="74" t="s">
        <v>73</v>
      </c>
      <c r="D184" s="2" t="s">
        <v>57</v>
      </c>
      <c r="E184" s="2"/>
      <c r="F184" s="62">
        <v>16</v>
      </c>
      <c r="G184" s="63" t="s">
        <v>883</v>
      </c>
      <c r="H184" s="63" t="s">
        <v>149</v>
      </c>
      <c r="I184" s="66" t="s">
        <v>182</v>
      </c>
      <c r="J184" s="2"/>
      <c r="K184" s="2"/>
      <c r="L184" s="2"/>
      <c r="M184" s="2"/>
      <c r="N184" s="2" t="s">
        <v>884</v>
      </c>
      <c r="O184" s="2" t="s">
        <v>885</v>
      </c>
      <c r="P184" s="2"/>
      <c r="Q184" s="68"/>
      <c r="R184" s="2"/>
      <c r="S184" s="2"/>
      <c r="T184" s="2">
        <v>3</v>
      </c>
      <c r="U184" s="2" t="str">
        <f t="shared" si="29"/>
        <v/>
      </c>
      <c r="V184" s="2" t="str">
        <f t="shared" si="30"/>
        <v/>
      </c>
      <c r="W184" s="2" t="str">
        <f t="shared" si="31"/>
        <v>あな</v>
      </c>
      <c r="X184" s="2" t="str">
        <f t="shared" si="32"/>
        <v/>
      </c>
      <c r="Y184" s="2" t="str">
        <f t="shared" si="33"/>
        <v/>
      </c>
      <c r="Z184" s="2"/>
      <c r="AA184" s="2" t="str">
        <f t="shared" si="34"/>
        <v>あなたがコントロールするクリーチャーが死亡するか、あなたがコントロールするサポートが破壊されるか、あなたが呪文を唱えたとき、エネルギー化1を行う。&amp;br;超過2：あなたのライブラリーの最初のカードを取ってくる。それはいっぱいのマナを得る。</v>
      </c>
      <c r="AB184" s="70" t="e">
        <f t="shared" si="35"/>
        <v>#N/A</v>
      </c>
    </row>
    <row r="185" spans="1:28">
      <c r="A185" s="59">
        <v>184</v>
      </c>
      <c r="B185" s="60" t="s">
        <v>906</v>
      </c>
      <c r="C185" s="74" t="s">
        <v>73</v>
      </c>
      <c r="D185" s="2" t="s">
        <v>57</v>
      </c>
      <c r="E185" s="2"/>
      <c r="F185" s="62">
        <v>8</v>
      </c>
      <c r="G185" s="63" t="s">
        <v>886</v>
      </c>
      <c r="H185" s="63" t="s">
        <v>289</v>
      </c>
      <c r="I185" s="66" t="s">
        <v>182</v>
      </c>
      <c r="J185" s="2"/>
      <c r="K185" s="2"/>
      <c r="L185" s="2"/>
      <c r="M185" s="2"/>
      <c r="N185" s="2" t="s">
        <v>887</v>
      </c>
      <c r="O185" s="2" t="s">
        <v>888</v>
      </c>
      <c r="P185" s="2"/>
      <c r="Q185" s="68"/>
      <c r="R185" s="2"/>
      <c r="S185" s="2"/>
      <c r="T185" s="2">
        <v>3</v>
      </c>
      <c r="U185" s="2" t="str">
        <f t="shared" si="29"/>
        <v/>
      </c>
      <c r="V185" s="2" t="str">
        <f t="shared" si="30"/>
        <v/>
      </c>
      <c r="W185" s="2" t="str">
        <f t="shared" si="31"/>
        <v>あな</v>
      </c>
      <c r="X185" s="2" t="str">
        <f t="shared" si="32"/>
        <v/>
      </c>
      <c r="Y185" s="2" t="str">
        <f t="shared" si="33"/>
        <v/>
      </c>
      <c r="Z185" s="2"/>
      <c r="AA185" s="2" t="str">
        <f t="shared" si="34"/>
        <v>あなたが呪文かサポートかクリーチャーを唱えたとき、エネルギー化2を行う。&amp;br;超過1：対戦相手は5点のダメージを受ける。</v>
      </c>
      <c r="AB185" s="70" t="e">
        <f t="shared" si="35"/>
        <v>#N/A</v>
      </c>
    </row>
    <row r="186" spans="1:28">
      <c r="A186" s="59">
        <v>185</v>
      </c>
      <c r="B186" s="60" t="s">
        <v>907</v>
      </c>
      <c r="C186" s="61" t="s">
        <v>3</v>
      </c>
      <c r="D186" s="2" t="s">
        <v>55</v>
      </c>
      <c r="E186" s="2"/>
      <c r="F186" s="62">
        <v>8</v>
      </c>
      <c r="G186" s="63" t="s">
        <v>908</v>
      </c>
      <c r="H186" s="63" t="s">
        <v>909</v>
      </c>
      <c r="I186" s="66" t="s">
        <v>34</v>
      </c>
      <c r="J186" s="2"/>
      <c r="K186" s="2" t="s">
        <v>69</v>
      </c>
      <c r="L186" s="2" t="s">
        <v>157</v>
      </c>
      <c r="M186" s="2"/>
      <c r="N186" s="2" t="s">
        <v>50</v>
      </c>
      <c r="O186" s="2" t="s">
        <v>910</v>
      </c>
      <c r="P186" s="2"/>
      <c r="Q186" s="68">
        <v>42828</v>
      </c>
      <c r="R186" s="2"/>
      <c r="S186" s="2"/>
      <c r="T186" s="2"/>
      <c r="U186" s="2">
        <f t="shared" si="29"/>
        <v>4</v>
      </c>
      <c r="V186" s="2">
        <f t="shared" si="30"/>
        <v>3</v>
      </c>
      <c r="W186" s="2" t="str">
        <f t="shared" si="31"/>
        <v>飛行</v>
      </c>
      <c r="X186" s="2" t="str">
        <f t="shared" si="32"/>
        <v/>
      </c>
      <c r="Y186" s="2" t="str">
        <f t="shared" si="33"/>
        <v/>
      </c>
      <c r="Z186" s="2"/>
      <c r="AA186" s="2" t="str">
        <f t="shared" si="34"/>
        <v>飛行&amp;br;このクリーチャーが戦場に出たとき、あなたの手札の各機体は飛行を得る。</v>
      </c>
      <c r="AB186" s="70" t="e">
        <f t="shared" si="35"/>
        <v>#N/A</v>
      </c>
    </row>
    <row r="187" spans="1:28">
      <c r="A187" s="59">
        <v>186</v>
      </c>
      <c r="B187" s="60" t="s">
        <v>907</v>
      </c>
      <c r="C187" s="61" t="s">
        <v>3</v>
      </c>
      <c r="D187" s="2" t="s">
        <v>55</v>
      </c>
      <c r="E187" s="2"/>
      <c r="F187" s="62">
        <v>10</v>
      </c>
      <c r="G187" s="63" t="s">
        <v>911</v>
      </c>
      <c r="H187" s="63" t="s">
        <v>912</v>
      </c>
      <c r="I187" s="66" t="s">
        <v>34</v>
      </c>
      <c r="J187" s="2"/>
      <c r="K187" s="2" t="s">
        <v>35</v>
      </c>
      <c r="L187" s="2" t="s">
        <v>743</v>
      </c>
      <c r="M187" s="2"/>
      <c r="N187" s="2" t="s">
        <v>50</v>
      </c>
      <c r="O187" s="2" t="s">
        <v>754</v>
      </c>
      <c r="P187" s="2"/>
      <c r="Q187" s="68">
        <v>42828</v>
      </c>
      <c r="R187" s="2"/>
      <c r="S187" s="2"/>
      <c r="T187" s="2"/>
      <c r="U187" s="2">
        <f t="shared" si="29"/>
        <v>4</v>
      </c>
      <c r="V187" s="2">
        <f t="shared" si="30"/>
        <v>3</v>
      </c>
      <c r="W187" s="2" t="str">
        <f t="shared" si="31"/>
        <v>飛行</v>
      </c>
      <c r="X187" s="2" t="str">
        <f t="shared" si="32"/>
        <v/>
      </c>
      <c r="Y187" s="2" t="str">
        <f t="shared" si="33"/>
        <v/>
      </c>
      <c r="Z187" s="2"/>
      <c r="AA187" s="2" t="str">
        <f t="shared" si="34"/>
        <v>飛行&amp;br;このクリーチャーが戦場に出たとき、あなたは5点のライフを得る。</v>
      </c>
      <c r="AB187" s="70" t="e">
        <f t="shared" si="35"/>
        <v>#N/A</v>
      </c>
    </row>
    <row r="188" spans="1:28">
      <c r="A188" s="59">
        <v>187</v>
      </c>
      <c r="B188" s="60" t="s">
        <v>907</v>
      </c>
      <c r="C188" s="61" t="s">
        <v>3</v>
      </c>
      <c r="D188" s="2" t="s">
        <v>55</v>
      </c>
      <c r="E188" s="2"/>
      <c r="F188" s="62">
        <v>21</v>
      </c>
      <c r="G188" s="63" t="s">
        <v>913</v>
      </c>
      <c r="H188" s="63" t="s">
        <v>914</v>
      </c>
      <c r="I188" s="66" t="s">
        <v>34</v>
      </c>
      <c r="J188" s="2"/>
      <c r="K188" s="2" t="s">
        <v>35</v>
      </c>
      <c r="L188" s="2" t="s">
        <v>36</v>
      </c>
      <c r="M188" s="2"/>
      <c r="N188" s="2" t="s">
        <v>915</v>
      </c>
      <c r="O188" s="2"/>
      <c r="P188" s="2"/>
      <c r="Q188" s="68">
        <v>42828</v>
      </c>
      <c r="R188" s="2"/>
      <c r="S188" s="2"/>
      <c r="T188" s="2"/>
      <c r="U188" s="2">
        <f t="shared" si="29"/>
        <v>4</v>
      </c>
      <c r="V188" s="2">
        <f t="shared" si="30"/>
        <v>3</v>
      </c>
      <c r="W188" s="2" t="str">
        <f t="shared" si="31"/>
        <v>この</v>
      </c>
      <c r="X188" s="2" t="str">
        <f t="shared" si="32"/>
        <v/>
      </c>
      <c r="Y188" s="2" t="str">
        <f t="shared" si="33"/>
        <v/>
      </c>
      <c r="Z188" s="2"/>
      <c r="AA188" s="2" t="str">
        <f t="shared" si="34"/>
        <v>このクリーチャーが死亡したとき、あなたがコントロールしている破壊された最後の無色のクリーチャーとサポートをあなたの手札に戻す。</v>
      </c>
      <c r="AB188" s="70" t="e">
        <f t="shared" si="35"/>
        <v>#N/A</v>
      </c>
    </row>
    <row r="189" spans="1:28">
      <c r="A189" s="59">
        <v>188</v>
      </c>
      <c r="B189" s="60" t="s">
        <v>907</v>
      </c>
      <c r="C189" s="61" t="s">
        <v>3</v>
      </c>
      <c r="D189" s="2" t="s">
        <v>55</v>
      </c>
      <c r="E189" s="2"/>
      <c r="F189" s="62">
        <v>4</v>
      </c>
      <c r="G189" s="63" t="s">
        <v>916</v>
      </c>
      <c r="H189" s="63" t="s">
        <v>917</v>
      </c>
      <c r="I189" s="66" t="s">
        <v>111</v>
      </c>
      <c r="J189" s="2"/>
      <c r="K189" s="2"/>
      <c r="L189" s="2"/>
      <c r="M189" s="2"/>
      <c r="N189" s="2" t="s">
        <v>918</v>
      </c>
      <c r="O189" s="2"/>
      <c r="P189" s="2"/>
      <c r="Q189" s="68"/>
      <c r="R189" s="2"/>
      <c r="S189" s="2"/>
      <c r="T189" s="2"/>
      <c r="U189" s="2" t="str">
        <f t="shared" si="29"/>
        <v/>
      </c>
      <c r="V189" s="2" t="str">
        <f t="shared" si="30"/>
        <v/>
      </c>
      <c r="W189" s="2" t="str">
        <f t="shared" si="31"/>
        <v>クリ</v>
      </c>
      <c r="X189" s="2" t="str">
        <f t="shared" si="32"/>
        <v/>
      </c>
      <c r="Y189" s="2" t="str">
        <f t="shared" si="33"/>
        <v/>
      </c>
      <c r="Z189" s="2"/>
      <c r="AA189" s="2" t="str">
        <f t="shared" si="34"/>
        <v>クリーチャー1体を対象とする。それは+2/+2の修整を受けるとともに飛行を得る。</v>
      </c>
      <c r="AB189" s="70" t="e">
        <f t="shared" si="35"/>
        <v>#N/A</v>
      </c>
    </row>
    <row r="190" spans="1:28">
      <c r="A190" s="59">
        <v>189</v>
      </c>
      <c r="B190" s="60" t="s">
        <v>907</v>
      </c>
      <c r="C190" s="61" t="s">
        <v>3</v>
      </c>
      <c r="D190" s="2" t="s">
        <v>56</v>
      </c>
      <c r="E190" s="2"/>
      <c r="F190" s="62">
        <v>6</v>
      </c>
      <c r="G190" s="63" t="s">
        <v>919</v>
      </c>
      <c r="H190" s="63" t="s">
        <v>920</v>
      </c>
      <c r="I190" s="66" t="s">
        <v>34</v>
      </c>
      <c r="J190" s="2"/>
      <c r="K190" s="2" t="s">
        <v>35</v>
      </c>
      <c r="L190" s="2" t="s">
        <v>694</v>
      </c>
      <c r="M190" s="2"/>
      <c r="N190" s="2" t="s">
        <v>921</v>
      </c>
      <c r="O190" s="2"/>
      <c r="P190" s="2"/>
      <c r="Q190" s="68">
        <v>42797</v>
      </c>
      <c r="R190" s="2"/>
      <c r="S190" s="2"/>
      <c r="T190" s="2"/>
      <c r="U190" s="2">
        <f t="shared" si="29"/>
        <v>3</v>
      </c>
      <c r="V190" s="2">
        <f t="shared" si="30"/>
        <v>3</v>
      </c>
      <c r="W190" s="2" t="str">
        <f t="shared" si="31"/>
        <v>二段</v>
      </c>
      <c r="X190" s="2" t="str">
        <f t="shared" si="32"/>
        <v/>
      </c>
      <c r="Y190" s="2" t="str">
        <f t="shared" si="33"/>
        <v/>
      </c>
      <c r="Z190" s="2"/>
      <c r="AA190" s="2" t="str">
        <f t="shared" si="34"/>
        <v>二段攻撃</v>
      </c>
      <c r="AB190" s="70" t="e">
        <f t="shared" si="35"/>
        <v>#N/A</v>
      </c>
    </row>
    <row r="191" spans="1:28">
      <c r="A191" s="59">
        <v>190</v>
      </c>
      <c r="B191" s="60" t="s">
        <v>907</v>
      </c>
      <c r="C191" s="61" t="s">
        <v>3</v>
      </c>
      <c r="D191" s="2" t="s">
        <v>56</v>
      </c>
      <c r="E191" s="2"/>
      <c r="F191" s="62">
        <v>24</v>
      </c>
      <c r="G191" s="63" t="s">
        <v>922</v>
      </c>
      <c r="H191" s="63" t="s">
        <v>923</v>
      </c>
      <c r="I191" s="66" t="s">
        <v>111</v>
      </c>
      <c r="J191" s="2"/>
      <c r="K191" s="2"/>
      <c r="L191" s="2"/>
      <c r="M191" s="2"/>
      <c r="N191" s="2" t="s">
        <v>924</v>
      </c>
      <c r="O191" s="2"/>
      <c r="P191" s="2"/>
      <c r="Q191" s="68"/>
      <c r="R191" s="2"/>
      <c r="S191" s="2"/>
      <c r="T191" s="2"/>
      <c r="U191" s="2" t="str">
        <f t="shared" si="29"/>
        <v/>
      </c>
      <c r="V191" s="2" t="str">
        <f t="shared" si="30"/>
        <v/>
      </c>
      <c r="W191" s="2" t="str">
        <f t="shared" si="31"/>
        <v>対戦</v>
      </c>
      <c r="X191" s="2" t="str">
        <f t="shared" si="32"/>
        <v/>
      </c>
      <c r="Y191" s="2" t="str">
        <f t="shared" si="33"/>
        <v/>
      </c>
      <c r="Z191" s="2"/>
      <c r="AA191" s="2" t="str">
        <f t="shared" si="34"/>
        <v>対戦相手がコントロールする各サポートを破壊する。</v>
      </c>
      <c r="AB191" s="70" t="e">
        <f t="shared" si="35"/>
        <v>#N/A</v>
      </c>
    </row>
    <row r="192" spans="1:28">
      <c r="A192" s="59">
        <v>191</v>
      </c>
      <c r="B192" s="60" t="s">
        <v>907</v>
      </c>
      <c r="C192" s="61" t="s">
        <v>3</v>
      </c>
      <c r="D192" s="2" t="s">
        <v>56</v>
      </c>
      <c r="E192" s="2"/>
      <c r="F192" s="62">
        <v>13</v>
      </c>
      <c r="G192" s="63" t="s">
        <v>925</v>
      </c>
      <c r="H192" s="63" t="s">
        <v>926</v>
      </c>
      <c r="I192" s="66" t="s">
        <v>111</v>
      </c>
      <c r="J192" s="2"/>
      <c r="K192" s="2"/>
      <c r="L192" s="2"/>
      <c r="M192" s="2"/>
      <c r="N192" s="2" t="s">
        <v>927</v>
      </c>
      <c r="O192" s="2"/>
      <c r="P192" s="2"/>
      <c r="Q192" s="68"/>
      <c r="R192" s="2"/>
      <c r="S192" s="2"/>
      <c r="T192" s="2"/>
      <c r="U192" s="2" t="str">
        <f t="shared" si="29"/>
        <v/>
      </c>
      <c r="V192" s="2" t="str">
        <f t="shared" si="30"/>
        <v/>
      </c>
      <c r="W192" s="2" t="str">
        <f t="shared" si="31"/>
        <v>あな</v>
      </c>
      <c r="X192" s="2" t="str">
        <f t="shared" si="32"/>
        <v/>
      </c>
      <c r="Y192" s="2" t="str">
        <f t="shared" si="33"/>
        <v/>
      </c>
      <c r="Z192" s="2"/>
      <c r="AA192" s="2" t="str">
        <f t="shared" si="34"/>
        <v>あなたは飛行を持つ1/1の飛行機械･トークンを6体召喚する。その後、あなたの手札のマナ･コストが6以下の最初のカードはいっぱいのマナを得る。</v>
      </c>
      <c r="AB192" s="70" t="e">
        <f t="shared" si="35"/>
        <v>#N/A</v>
      </c>
    </row>
    <row r="193" spans="1:28">
      <c r="A193" s="59">
        <v>192</v>
      </c>
      <c r="B193" s="60" t="s">
        <v>907</v>
      </c>
      <c r="C193" s="61" t="s">
        <v>3</v>
      </c>
      <c r="D193" s="2" t="s">
        <v>57</v>
      </c>
      <c r="E193" s="2"/>
      <c r="F193" s="62">
        <v>9</v>
      </c>
      <c r="G193" s="63" t="s">
        <v>928</v>
      </c>
      <c r="H193" s="63" t="s">
        <v>929</v>
      </c>
      <c r="I193" s="66" t="s">
        <v>34</v>
      </c>
      <c r="J193" s="2"/>
      <c r="K193" s="2" t="s">
        <v>35</v>
      </c>
      <c r="L193" s="2" t="s">
        <v>743</v>
      </c>
      <c r="M193" s="2"/>
      <c r="N193" s="2" t="s">
        <v>930</v>
      </c>
      <c r="O193" s="2" t="s">
        <v>931</v>
      </c>
      <c r="P193" s="2"/>
      <c r="Q193" s="68">
        <v>42829</v>
      </c>
      <c r="R193" s="2"/>
      <c r="S193" s="2"/>
      <c r="T193" s="2"/>
      <c r="U193" s="2">
        <f t="shared" si="29"/>
        <v>4</v>
      </c>
      <c r="V193" s="2">
        <f t="shared" si="30"/>
        <v>4</v>
      </c>
      <c r="W193" s="2" t="str">
        <f t="shared" si="31"/>
        <v>この</v>
      </c>
      <c r="X193" s="2" t="str">
        <f t="shared" si="32"/>
        <v/>
      </c>
      <c r="Y193" s="2" t="str">
        <f t="shared" si="33"/>
        <v/>
      </c>
      <c r="Z193" s="2"/>
      <c r="AA193" s="2" t="str">
        <f t="shared" si="34"/>
        <v>このクリーチャーが戦闘ダメージを与えたとき、エネルギー化2を行う。&amp;br;超過1：エネルギー化2を行う。</v>
      </c>
      <c r="AB193" s="70" t="e">
        <f t="shared" si="35"/>
        <v>#N/A</v>
      </c>
    </row>
    <row r="194" spans="1:28">
      <c r="A194" s="59">
        <v>193</v>
      </c>
      <c r="B194" s="60" t="s">
        <v>907</v>
      </c>
      <c r="C194" s="61" t="s">
        <v>3</v>
      </c>
      <c r="D194" s="2" t="s">
        <v>57</v>
      </c>
      <c r="E194" s="2"/>
      <c r="F194" s="62">
        <v>16</v>
      </c>
      <c r="G194" s="63" t="s">
        <v>932</v>
      </c>
      <c r="H194" s="63" t="s">
        <v>933</v>
      </c>
      <c r="I194" s="66" t="s">
        <v>34</v>
      </c>
      <c r="J194" s="2"/>
      <c r="K194" s="2" t="s">
        <v>228</v>
      </c>
      <c r="L194" s="2"/>
      <c r="M194" s="2"/>
      <c r="N194" s="2" t="s">
        <v>934</v>
      </c>
      <c r="O194" s="2" t="s">
        <v>935</v>
      </c>
      <c r="P194" s="2"/>
      <c r="Q194" s="68">
        <v>42955</v>
      </c>
      <c r="R194" s="2"/>
      <c r="S194" s="2"/>
      <c r="T194" s="2"/>
      <c r="U194" s="2">
        <f t="shared" si="29"/>
        <v>8</v>
      </c>
      <c r="V194" s="2">
        <f t="shared" si="30"/>
        <v>8</v>
      </c>
      <c r="W194" s="2" t="str">
        <f t="shared" si="31"/>
        <v>飛行</v>
      </c>
      <c r="X194" s="2" t="str">
        <f t="shared" si="32"/>
        <v>警戒</v>
      </c>
      <c r="Y194" s="2" t="str">
        <f t="shared" si="33"/>
        <v/>
      </c>
      <c r="Z194" s="2"/>
      <c r="AA194" s="2" t="str">
        <f t="shared" si="34"/>
        <v>飛行 警戒&amp;br;このクリーチャーが死亡したとき、あなたは30点のライフを得る。</v>
      </c>
      <c r="AB194" s="70" t="e">
        <f>IF(H194="","",VLOOKUP(H194,AE:AG,3,FALSE))</f>
        <v>#N/A</v>
      </c>
    </row>
    <row r="195" spans="1:28">
      <c r="A195" s="59">
        <v>194</v>
      </c>
      <c r="B195" s="60" t="s">
        <v>907</v>
      </c>
      <c r="C195" s="61" t="s">
        <v>3</v>
      </c>
      <c r="D195" s="2" t="s">
        <v>57</v>
      </c>
      <c r="E195" s="2"/>
      <c r="F195" s="62">
        <v>4</v>
      </c>
      <c r="G195" s="63" t="s">
        <v>936</v>
      </c>
      <c r="H195" s="63" t="s">
        <v>937</v>
      </c>
      <c r="I195" s="66" t="s">
        <v>34</v>
      </c>
      <c r="J195" s="2"/>
      <c r="K195" s="2" t="s">
        <v>35</v>
      </c>
      <c r="L195" s="2" t="s">
        <v>558</v>
      </c>
      <c r="M195" s="2"/>
      <c r="N195" s="2" t="s">
        <v>938</v>
      </c>
      <c r="O195" s="2"/>
      <c r="P195" s="2"/>
      <c r="Q195" s="68">
        <v>42829</v>
      </c>
      <c r="R195" s="2"/>
      <c r="S195" s="2"/>
      <c r="T195" s="2"/>
      <c r="U195" s="2">
        <f t="shared" si="29"/>
        <v>4</v>
      </c>
      <c r="V195" s="2">
        <f t="shared" si="30"/>
        <v>4</v>
      </c>
      <c r="W195" s="2" t="str">
        <f t="shared" si="31"/>
        <v>無色</v>
      </c>
      <c r="X195" s="2" t="str">
        <f t="shared" si="32"/>
        <v/>
      </c>
      <c r="Y195" s="2" t="str">
        <f t="shared" si="33"/>
        <v/>
      </c>
      <c r="Z195" s="2"/>
      <c r="AA195" s="2" t="str">
        <f t="shared" si="34"/>
        <v>無色のクリーチャーか無色のサポートが戦場に出たとき、このクリーチャーは+1/+1の修整を受ける。</v>
      </c>
      <c r="AB195" s="70" t="e">
        <f>IF(H195="","",VLOOKUP(H195,AE:AG,3,FALSE))</f>
        <v>#N/A</v>
      </c>
    </row>
    <row r="196" spans="1:28">
      <c r="A196" s="59">
        <v>195</v>
      </c>
      <c r="B196" s="60" t="s">
        <v>907</v>
      </c>
      <c r="C196" s="64" t="s">
        <v>28</v>
      </c>
      <c r="D196" s="2" t="s">
        <v>55</v>
      </c>
      <c r="E196" s="2"/>
      <c r="F196" s="62">
        <v>10</v>
      </c>
      <c r="G196" s="63" t="s">
        <v>939</v>
      </c>
      <c r="H196" s="63" t="s">
        <v>940</v>
      </c>
      <c r="I196" s="66" t="s">
        <v>34</v>
      </c>
      <c r="J196" s="2"/>
      <c r="K196" s="2" t="s">
        <v>519</v>
      </c>
      <c r="L196" s="2" t="s">
        <v>520</v>
      </c>
      <c r="M196" s="2"/>
      <c r="N196" s="2" t="s">
        <v>79</v>
      </c>
      <c r="O196" s="2" t="s">
        <v>941</v>
      </c>
      <c r="P196" s="2" t="s">
        <v>942</v>
      </c>
      <c r="Q196" s="68">
        <v>42741</v>
      </c>
      <c r="R196" s="2"/>
      <c r="S196" s="2"/>
      <c r="T196" s="2"/>
      <c r="U196" s="2">
        <f t="shared" si="29"/>
        <v>1</v>
      </c>
      <c r="V196" s="2">
        <f t="shared" si="30"/>
        <v>6</v>
      </c>
      <c r="W196" s="2" t="str">
        <f t="shared" si="31"/>
        <v>ディ</v>
      </c>
      <c r="X196" s="2" t="str">
        <f t="shared" si="32"/>
        <v/>
      </c>
      <c r="Y196" s="2" t="str">
        <f t="shared" si="33"/>
        <v/>
      </c>
      <c r="Z196" s="2"/>
      <c r="AA196" s="2" t="str">
        <f t="shared" si="34"/>
        <v>ディフェンダー&amp;br;このクリーチャーがブロックしたとき、エネルギー化1を行う。&amp;br;超過1：あなたはカードを1枚引く。</v>
      </c>
      <c r="AB196" s="70" t="e">
        <f>IF(H196="","",VLOOKUP(H196,AE:AG,3,FALSE))</f>
        <v>#N/A</v>
      </c>
    </row>
    <row r="197" spans="1:28">
      <c r="A197" s="59">
        <v>196</v>
      </c>
      <c r="B197" s="60" t="s">
        <v>907</v>
      </c>
      <c r="C197" s="64" t="s">
        <v>28</v>
      </c>
      <c r="D197" s="2" t="s">
        <v>55</v>
      </c>
      <c r="E197" s="2"/>
      <c r="F197" s="62">
        <v>7</v>
      </c>
      <c r="G197" s="63" t="s">
        <v>943</v>
      </c>
      <c r="H197" s="63" t="s">
        <v>944</v>
      </c>
      <c r="I197" s="66" t="s">
        <v>34</v>
      </c>
      <c r="J197" s="2"/>
      <c r="K197" s="2" t="s">
        <v>69</v>
      </c>
      <c r="L197" s="2" t="s">
        <v>36</v>
      </c>
      <c r="M197" s="2"/>
      <c r="N197" s="2" t="s">
        <v>50</v>
      </c>
      <c r="O197" s="2"/>
      <c r="P197" s="2"/>
      <c r="Q197" s="68">
        <v>42828</v>
      </c>
      <c r="R197" s="2"/>
      <c r="S197" s="2"/>
      <c r="T197" s="2"/>
      <c r="U197" s="2">
        <f t="shared" ref="U197:U243" si="36">IF(Q197&gt;1,MONTH(Q197),"")</f>
        <v>4</v>
      </c>
      <c r="V197" s="2">
        <f t="shared" ref="V197:V243" si="37">IF(Q197&gt;1,DAY(Q197),"")</f>
        <v>3</v>
      </c>
      <c r="W197" s="2" t="str">
        <f t="shared" si="31"/>
        <v>飛行</v>
      </c>
      <c r="X197" s="2" t="str">
        <f t="shared" si="32"/>
        <v/>
      </c>
      <c r="Y197" s="2" t="str">
        <f t="shared" si="33"/>
        <v/>
      </c>
      <c r="Z197" s="2"/>
      <c r="AA197" s="2" t="str">
        <f t="shared" si="34"/>
        <v>飛行</v>
      </c>
      <c r="AB197" s="70" t="e">
        <f>IF(H197="","",VLOOKUP(H197,AE:AG,3,FALSE))</f>
        <v>#N/A</v>
      </c>
    </row>
    <row r="198" spans="1:28">
      <c r="A198" s="59">
        <v>197</v>
      </c>
      <c r="B198" s="60" t="s">
        <v>907</v>
      </c>
      <c r="C198" s="64" t="s">
        <v>28</v>
      </c>
      <c r="D198" s="2" t="s">
        <v>56</v>
      </c>
      <c r="E198" s="2"/>
      <c r="F198" s="62">
        <v>11</v>
      </c>
      <c r="G198" s="63" t="s">
        <v>945</v>
      </c>
      <c r="H198" s="63" t="s">
        <v>946</v>
      </c>
      <c r="I198" s="66" t="s">
        <v>34</v>
      </c>
      <c r="J198" s="2"/>
      <c r="K198" s="2" t="s">
        <v>69</v>
      </c>
      <c r="L198" s="2" t="s">
        <v>36</v>
      </c>
      <c r="M198" s="2"/>
      <c r="N198" s="2" t="s">
        <v>947</v>
      </c>
      <c r="O198" s="2"/>
      <c r="P198" s="2"/>
      <c r="Q198" s="68">
        <v>42830</v>
      </c>
      <c r="R198" s="2"/>
      <c r="S198" s="2"/>
      <c r="T198" s="2"/>
      <c r="U198" s="2">
        <f t="shared" si="36"/>
        <v>4</v>
      </c>
      <c r="V198" s="2">
        <f t="shared" si="37"/>
        <v>5</v>
      </c>
      <c r="W198" s="2" t="str">
        <f t="shared" si="31"/>
        <v>この</v>
      </c>
      <c r="X198" s="2" t="str">
        <f t="shared" si="32"/>
        <v/>
      </c>
      <c r="Y198" s="2" t="str">
        <f t="shared" si="33"/>
        <v/>
      </c>
      <c r="Z198" s="2"/>
      <c r="AA198" s="2" t="str">
        <f t="shared" si="34"/>
        <v>このクリーチャーが戦場に出たとき、あなたはカードをX枚引く。Xはあなたがコントロールするサポートの総数に等しい。</v>
      </c>
      <c r="AB198" s="70" t="e">
        <f>IF(H198="","",VLOOKUP(H198,AE:AG,3,FALSE))</f>
        <v>#N/A</v>
      </c>
    </row>
    <row r="199" spans="1:28">
      <c r="A199" s="59">
        <v>198</v>
      </c>
      <c r="B199" s="60" t="s">
        <v>907</v>
      </c>
      <c r="C199" s="64" t="s">
        <v>28</v>
      </c>
      <c r="D199" s="2" t="s">
        <v>56</v>
      </c>
      <c r="E199" s="2"/>
      <c r="F199" s="62">
        <v>10</v>
      </c>
      <c r="G199" s="63" t="s">
        <v>948</v>
      </c>
      <c r="H199" s="63" t="s">
        <v>949</v>
      </c>
      <c r="I199" s="66" t="s">
        <v>111</v>
      </c>
      <c r="J199" s="2"/>
      <c r="K199" s="2"/>
      <c r="L199" s="2"/>
      <c r="M199" s="2"/>
      <c r="N199" s="2" t="s">
        <v>950</v>
      </c>
      <c r="O199" s="2"/>
      <c r="P199" s="2"/>
      <c r="Q199" s="68"/>
      <c r="R199" s="2"/>
      <c r="S199" s="2"/>
      <c r="T199" s="2"/>
      <c r="U199" s="2" t="str">
        <f t="shared" si="36"/>
        <v/>
      </c>
      <c r="V199" s="2" t="str">
        <f t="shared" si="37"/>
        <v/>
      </c>
      <c r="W199" s="2" t="str">
        <f t="shared" si="31"/>
        <v>対戦</v>
      </c>
      <c r="X199" s="2" t="str">
        <f t="shared" si="32"/>
        <v/>
      </c>
      <c r="Y199" s="2" t="str">
        <f t="shared" si="33"/>
        <v/>
      </c>
      <c r="Z199" s="2"/>
      <c r="AA199" s="2" t="str">
        <f t="shared" si="34"/>
        <v>対戦相手の手札のカードが5枚以下の場合、対戦相手がコントロールするクリーチャー1体を対象とし、それをオーナーの手札に戻す。あなたの手札のマナ･コストが8以下の最初のカードはいっぱいのマナを得る。</v>
      </c>
      <c r="AB199" s="70" t="e">
        <f>IF(H199="","",VLOOKUP(H199,AE:AG,3,FALSE))</f>
        <v>#N/A</v>
      </c>
    </row>
    <row r="200" spans="1:28">
      <c r="A200" s="59">
        <v>199</v>
      </c>
      <c r="B200" s="60" t="s">
        <v>907</v>
      </c>
      <c r="C200" s="64" t="s">
        <v>28</v>
      </c>
      <c r="D200" s="2" t="s">
        <v>56</v>
      </c>
      <c r="E200" s="2"/>
      <c r="F200" s="62">
        <v>11</v>
      </c>
      <c r="G200" s="63" t="s">
        <v>951</v>
      </c>
      <c r="H200" s="63" t="s">
        <v>952</v>
      </c>
      <c r="I200" s="66" t="s">
        <v>111</v>
      </c>
      <c r="J200" s="2"/>
      <c r="K200" s="2"/>
      <c r="L200" s="2"/>
      <c r="M200" s="2"/>
      <c r="N200" s="2" t="s">
        <v>953</v>
      </c>
      <c r="O200" s="2"/>
      <c r="P200" s="2"/>
      <c r="Q200" s="68"/>
      <c r="R200" s="2"/>
      <c r="S200" s="2"/>
      <c r="T200" s="2"/>
      <c r="U200" s="2" t="str">
        <f t="shared" si="36"/>
        <v/>
      </c>
      <c r="V200" s="2" t="str">
        <f t="shared" si="37"/>
        <v/>
      </c>
      <c r="W200" s="2" t="str">
        <f t="shared" si="31"/>
        <v>あな</v>
      </c>
      <c r="X200" s="2" t="str">
        <f t="shared" si="32"/>
        <v/>
      </c>
      <c r="Y200" s="2" t="str">
        <f t="shared" si="33"/>
        <v/>
      </c>
      <c r="Z200" s="2"/>
      <c r="AA200" s="2" t="str">
        <f t="shared" si="34"/>
        <v>あなたのライブラリーから最初のサポートを取ってきて、それを戦場に出す。</v>
      </c>
      <c r="AB200" s="70" t="e">
        <f>IF(H200="","",VLOOKUP(H200,AE:AG,3,FALSE))</f>
        <v>#N/A</v>
      </c>
    </row>
    <row r="201" spans="1:28">
      <c r="A201" s="59">
        <v>200</v>
      </c>
      <c r="B201" s="60" t="s">
        <v>907</v>
      </c>
      <c r="C201" s="64" t="s">
        <v>28</v>
      </c>
      <c r="D201" s="2" t="s">
        <v>57</v>
      </c>
      <c r="E201" s="2"/>
      <c r="F201" s="62">
        <v>17</v>
      </c>
      <c r="G201" s="63" t="s">
        <v>954</v>
      </c>
      <c r="H201" s="63" t="s">
        <v>955</v>
      </c>
      <c r="I201" s="66" t="s">
        <v>34</v>
      </c>
      <c r="J201" s="2"/>
      <c r="K201" s="2" t="s">
        <v>555</v>
      </c>
      <c r="L201" s="2"/>
      <c r="M201" s="2"/>
      <c r="N201" s="2" t="s">
        <v>50</v>
      </c>
      <c r="O201" s="2" t="s">
        <v>956</v>
      </c>
      <c r="P201" s="2"/>
      <c r="Q201" s="68">
        <v>43014</v>
      </c>
      <c r="R201" s="2"/>
      <c r="S201" s="2"/>
      <c r="T201" s="2"/>
      <c r="U201" s="2">
        <f t="shared" si="36"/>
        <v>10</v>
      </c>
      <c r="V201" s="2">
        <f t="shared" si="37"/>
        <v>6</v>
      </c>
      <c r="W201" s="2" t="str">
        <f t="shared" si="31"/>
        <v>飛行</v>
      </c>
      <c r="X201" s="2" t="str">
        <f t="shared" si="32"/>
        <v/>
      </c>
      <c r="Y201" s="2" t="str">
        <f t="shared" si="33"/>
        <v/>
      </c>
      <c r="Z201" s="2"/>
      <c r="AA201" s="2" t="str">
        <f t="shared" si="34"/>
        <v>飛行&amp;br;このクリーチャーが戦場に出たとき、エネルギー化10を行う。</v>
      </c>
      <c r="AB201" s="70" t="e">
        <f>IF(H201="","",VLOOKUP(H201,AE:AG,3,FALSE))</f>
        <v>#N/A</v>
      </c>
    </row>
    <row r="202" spans="1:28">
      <c r="A202" s="59">
        <v>201</v>
      </c>
      <c r="B202" s="60" t="s">
        <v>907</v>
      </c>
      <c r="C202" s="64" t="s">
        <v>28</v>
      </c>
      <c r="D202" s="2" t="s">
        <v>57</v>
      </c>
      <c r="E202" s="2"/>
      <c r="F202" s="62">
        <v>8</v>
      </c>
      <c r="G202" s="63" t="s">
        <v>957</v>
      </c>
      <c r="H202" s="63" t="s">
        <v>958</v>
      </c>
      <c r="I202" s="66" t="s">
        <v>34</v>
      </c>
      <c r="J202" s="2"/>
      <c r="K202" s="2" t="s">
        <v>69</v>
      </c>
      <c r="L202" s="2" t="s">
        <v>959</v>
      </c>
      <c r="M202" s="2"/>
      <c r="N202" s="2" t="s">
        <v>960</v>
      </c>
      <c r="O202" s="2" t="s">
        <v>961</v>
      </c>
      <c r="P202" s="2"/>
      <c r="Q202" s="68">
        <v>42860</v>
      </c>
      <c r="R202" s="2"/>
      <c r="S202" s="2"/>
      <c r="T202" s="2"/>
      <c r="U202" s="2">
        <f t="shared" si="36"/>
        <v>5</v>
      </c>
      <c r="V202" s="2">
        <f t="shared" si="37"/>
        <v>5</v>
      </c>
      <c r="W202" s="2" t="str">
        <f t="shared" si="31"/>
        <v>あな</v>
      </c>
      <c r="X202" s="2" t="str">
        <f t="shared" si="32"/>
        <v/>
      </c>
      <c r="Y202" s="2" t="str">
        <f t="shared" si="33"/>
        <v/>
      </c>
      <c r="Z202" s="2"/>
      <c r="AA202" s="2" t="str">
        <f t="shared" si="34"/>
        <v>あなたのターン開始時に、あなたの手札の各呪文は4マナを得る。&amp;br;あなたが呪文を唱えたとき、あなたはカードを1枚引く。</v>
      </c>
      <c r="AB202" s="70" t="e">
        <f>IF(H202="","",VLOOKUP(H202,AE:AG,3,FALSE))</f>
        <v>#N/A</v>
      </c>
    </row>
    <row r="203" spans="1:28">
      <c r="A203" s="59">
        <v>202</v>
      </c>
      <c r="B203" s="60" t="s">
        <v>907</v>
      </c>
      <c r="C203" s="64" t="s">
        <v>28</v>
      </c>
      <c r="D203" s="2" t="s">
        <v>57</v>
      </c>
      <c r="E203" s="2"/>
      <c r="F203" s="62">
        <v>6</v>
      </c>
      <c r="G203" s="63" t="s">
        <v>962</v>
      </c>
      <c r="H203" s="63" t="s">
        <v>963</v>
      </c>
      <c r="I203" s="66" t="s">
        <v>182</v>
      </c>
      <c r="J203" s="2"/>
      <c r="K203" s="2"/>
      <c r="L203" s="2"/>
      <c r="M203" s="2"/>
      <c r="N203" s="2" t="s">
        <v>964</v>
      </c>
      <c r="O203" s="2"/>
      <c r="P203" s="2"/>
      <c r="Q203" s="68"/>
      <c r="R203" s="2"/>
      <c r="S203" s="2"/>
      <c r="T203" s="2">
        <v>3</v>
      </c>
      <c r="U203" s="2" t="str">
        <f t="shared" si="36"/>
        <v/>
      </c>
      <c r="V203" s="2" t="str">
        <f t="shared" si="37"/>
        <v/>
      </c>
      <c r="W203" s="2" t="str">
        <f t="shared" ref="W203:W224" si="38">LEFT(N203,2)</f>
        <v>超過</v>
      </c>
      <c r="X203" s="2" t="str">
        <f t="shared" ref="X203:X224" si="39">IF(ISERROR(FIND(" ",N203)),"",MID(N203,FIND(" ",N203)+1,2))</f>
        <v/>
      </c>
      <c r="Y203" s="2" t="str">
        <f t="shared" ref="Y203:Y224" si="40">IF(LEN(X203)&gt;1,IF(ISERROR(FIND(" ",N203,FIND(" ",N203)+1)),"",MID(N203,FIND(" ",N203)+4,2)),"")</f>
        <v/>
      </c>
      <c r="Z203" s="2"/>
      <c r="AA203" s="2" t="str">
        <f t="shared" ref="AA203:AA224" si="41">IF(N203="","",N203&amp;IF(O203="","","&amp;br;"&amp;O203)&amp;IF(P203="","","&amp;br;"&amp;P203))</f>
        <v>超過3：あなたがコントロールする各クリーチャーを強化する。</v>
      </c>
      <c r="AB203" s="70" t="e">
        <f t="shared" ref="AB203:AB224" si="42">IF(H203="","",VLOOKUP(H203,AE:AG,3,FALSE))</f>
        <v>#N/A</v>
      </c>
    </row>
    <row r="204" spans="1:28">
      <c r="A204" s="59">
        <v>203</v>
      </c>
      <c r="B204" s="60" t="s">
        <v>907</v>
      </c>
      <c r="C204" s="65" t="s">
        <v>41</v>
      </c>
      <c r="D204" s="2" t="s">
        <v>55</v>
      </c>
      <c r="E204" s="2"/>
      <c r="F204" s="62">
        <v>13</v>
      </c>
      <c r="G204" s="63" t="s">
        <v>965</v>
      </c>
      <c r="H204" s="63" t="s">
        <v>966</v>
      </c>
      <c r="I204" s="66" t="s">
        <v>34</v>
      </c>
      <c r="J204" s="2"/>
      <c r="K204" s="2" t="s">
        <v>588</v>
      </c>
      <c r="L204" s="2" t="s">
        <v>967</v>
      </c>
      <c r="M204" s="2"/>
      <c r="N204" s="2" t="s">
        <v>968</v>
      </c>
      <c r="O204" s="2"/>
      <c r="P204" s="2"/>
      <c r="Q204" s="68">
        <v>42798</v>
      </c>
      <c r="R204" s="2"/>
      <c r="S204" s="2"/>
      <c r="T204" s="2"/>
      <c r="U204" s="2">
        <f t="shared" si="36"/>
        <v>3</v>
      </c>
      <c r="V204" s="2">
        <f t="shared" si="37"/>
        <v>4</v>
      </c>
      <c r="W204" s="2" t="str">
        <f t="shared" si="38"/>
        <v>接死</v>
      </c>
      <c r="X204" s="2" t="str">
        <f t="shared" si="39"/>
        <v>絆魂</v>
      </c>
      <c r="Y204" s="2" t="str">
        <f t="shared" si="40"/>
        <v/>
      </c>
      <c r="Z204" s="2"/>
      <c r="AA204" s="2" t="str">
        <f t="shared" si="41"/>
        <v>接死 絆魂</v>
      </c>
      <c r="AB204" s="70" t="e">
        <f t="shared" si="42"/>
        <v>#N/A</v>
      </c>
    </row>
    <row r="205" spans="1:28">
      <c r="A205" s="59">
        <v>204</v>
      </c>
      <c r="B205" s="60" t="s">
        <v>907</v>
      </c>
      <c r="C205" s="65" t="s">
        <v>41</v>
      </c>
      <c r="D205" s="2" t="s">
        <v>55</v>
      </c>
      <c r="E205" s="2"/>
      <c r="F205" s="62">
        <v>8</v>
      </c>
      <c r="G205" s="63" t="s">
        <v>969</v>
      </c>
      <c r="H205" s="63" t="s">
        <v>970</v>
      </c>
      <c r="I205" s="66" t="s">
        <v>34</v>
      </c>
      <c r="J205" s="2"/>
      <c r="K205" s="2" t="s">
        <v>588</v>
      </c>
      <c r="L205" s="2" t="s">
        <v>36</v>
      </c>
      <c r="M205" s="2"/>
      <c r="N205" s="2" t="s">
        <v>971</v>
      </c>
      <c r="O205" s="2"/>
      <c r="P205" s="2"/>
      <c r="Q205" s="68">
        <v>42829</v>
      </c>
      <c r="R205" s="2"/>
      <c r="S205" s="2"/>
      <c r="T205" s="2"/>
      <c r="U205" s="2">
        <f t="shared" si="36"/>
        <v>4</v>
      </c>
      <c r="V205" s="2">
        <f t="shared" si="37"/>
        <v>4</v>
      </c>
      <c r="W205" s="2" t="str">
        <f t="shared" si="38"/>
        <v>この</v>
      </c>
      <c r="X205" s="2" t="str">
        <f t="shared" si="39"/>
        <v/>
      </c>
      <c r="Y205" s="2" t="str">
        <f t="shared" si="40"/>
        <v/>
      </c>
      <c r="Z205" s="2"/>
      <c r="AA205" s="2" t="str">
        <f t="shared" si="41"/>
        <v>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AB205" s="70" t="e">
        <f t="shared" si="42"/>
        <v>#N/A</v>
      </c>
    </row>
    <row r="206" spans="1:28">
      <c r="A206" s="59">
        <v>205</v>
      </c>
      <c r="B206" s="60" t="s">
        <v>907</v>
      </c>
      <c r="C206" s="65" t="s">
        <v>41</v>
      </c>
      <c r="D206" s="2" t="s">
        <v>55</v>
      </c>
      <c r="E206" s="2"/>
      <c r="F206" s="62">
        <v>10</v>
      </c>
      <c r="G206" s="63" t="s">
        <v>972</v>
      </c>
      <c r="H206" s="63" t="s">
        <v>973</v>
      </c>
      <c r="I206" s="66" t="s">
        <v>34</v>
      </c>
      <c r="J206" s="2"/>
      <c r="K206" s="2" t="s">
        <v>69</v>
      </c>
      <c r="L206" s="2" t="s">
        <v>36</v>
      </c>
      <c r="M206" s="2"/>
      <c r="N206" s="2" t="s">
        <v>974</v>
      </c>
      <c r="O206" s="2"/>
      <c r="P206" s="2"/>
      <c r="Q206" s="68">
        <v>42829</v>
      </c>
      <c r="R206" s="2"/>
      <c r="S206" s="2"/>
      <c r="T206" s="2"/>
      <c r="U206" s="2">
        <f t="shared" si="36"/>
        <v>4</v>
      </c>
      <c r="V206" s="2">
        <f t="shared" si="37"/>
        <v>4</v>
      </c>
      <c r="W206" s="2" t="str">
        <f t="shared" si="38"/>
        <v>あな</v>
      </c>
      <c r="X206" s="2" t="str">
        <f t="shared" si="39"/>
        <v/>
      </c>
      <c r="Y206" s="2" t="str">
        <f t="shared" si="40"/>
        <v/>
      </c>
      <c r="Z206" s="2"/>
      <c r="AA206" s="2" t="str">
        <f t="shared" si="41"/>
        <v>あなたがコントロールするサポートが破壊されたとき、あなたは飛行を持つ1/1の飛行機械･トークンを1体召喚する。</v>
      </c>
      <c r="AB206" s="70" t="e">
        <f t="shared" si="42"/>
        <v>#N/A</v>
      </c>
    </row>
    <row r="207" spans="1:28">
      <c r="A207" s="59">
        <v>206</v>
      </c>
      <c r="B207" s="60" t="s">
        <v>907</v>
      </c>
      <c r="C207" s="65" t="s">
        <v>41</v>
      </c>
      <c r="D207" s="2" t="s">
        <v>55</v>
      </c>
      <c r="E207" s="2"/>
      <c r="F207" s="62">
        <v>11</v>
      </c>
      <c r="G207" s="63" t="s">
        <v>975</v>
      </c>
      <c r="H207" s="63" t="s">
        <v>976</v>
      </c>
      <c r="I207" s="66" t="s">
        <v>182</v>
      </c>
      <c r="J207" s="2"/>
      <c r="K207" s="2"/>
      <c r="L207" s="2"/>
      <c r="M207" s="2"/>
      <c r="N207" s="2" t="s">
        <v>977</v>
      </c>
      <c r="O207" s="2" t="s">
        <v>978</v>
      </c>
      <c r="P207" s="2"/>
      <c r="Q207" s="68"/>
      <c r="R207" s="2"/>
      <c r="S207" s="2"/>
      <c r="T207" s="2">
        <v>3</v>
      </c>
      <c r="U207" s="2" t="str">
        <f t="shared" si="36"/>
        <v/>
      </c>
      <c r="V207" s="2" t="str">
        <f t="shared" si="37"/>
        <v/>
      </c>
      <c r="W207" s="2" t="str">
        <f t="shared" si="38"/>
        <v>あな</v>
      </c>
      <c r="X207" s="2" t="str">
        <f t="shared" si="39"/>
        <v/>
      </c>
      <c r="Y207" s="2" t="str">
        <f t="shared" si="40"/>
        <v/>
      </c>
      <c r="Z207" s="2"/>
      <c r="AA207" s="2" t="str">
        <f t="shared" si="41"/>
        <v>あなたがダメージを受けたとき、エネルギー1を行う。&amp;br;このサポートが破壊されたとき、ボード上にエネルギー化ジェムが2個以上ある場合、対戦相手は5点のダメージを受け、あなたは5点のライフを得て、ボード上からエネルギー化ジェムを2個取り除く。</v>
      </c>
      <c r="AB207" s="70" t="e">
        <f t="shared" si="42"/>
        <v>#N/A</v>
      </c>
    </row>
    <row r="208" spans="1:28">
      <c r="A208" s="59">
        <v>207</v>
      </c>
      <c r="B208" s="60" t="s">
        <v>907</v>
      </c>
      <c r="C208" s="65" t="s">
        <v>41</v>
      </c>
      <c r="D208" s="2" t="s">
        <v>56</v>
      </c>
      <c r="E208" s="2"/>
      <c r="F208" s="62">
        <v>17</v>
      </c>
      <c r="G208" s="63" t="s">
        <v>979</v>
      </c>
      <c r="H208" s="63" t="s">
        <v>980</v>
      </c>
      <c r="I208" s="66" t="s">
        <v>34</v>
      </c>
      <c r="J208" s="2"/>
      <c r="K208" s="2" t="s">
        <v>69</v>
      </c>
      <c r="L208" s="2" t="s">
        <v>520</v>
      </c>
      <c r="M208" s="2"/>
      <c r="N208" s="2" t="s">
        <v>4</v>
      </c>
      <c r="O208" s="2" t="s">
        <v>981</v>
      </c>
      <c r="P208" s="2" t="s">
        <v>982</v>
      </c>
      <c r="Q208" s="68">
        <v>42891</v>
      </c>
      <c r="R208" s="2"/>
      <c r="S208" s="2"/>
      <c r="T208" s="2"/>
      <c r="U208" s="2">
        <f t="shared" si="36"/>
        <v>6</v>
      </c>
      <c r="V208" s="2">
        <f t="shared" si="37"/>
        <v>5</v>
      </c>
      <c r="W208" s="2" t="str">
        <f t="shared" si="38"/>
        <v>威迫</v>
      </c>
      <c r="X208" s="2" t="str">
        <f t="shared" si="39"/>
        <v/>
      </c>
      <c r="Y208" s="2" t="str">
        <f t="shared" si="40"/>
        <v/>
      </c>
      <c r="Z208" s="2"/>
      <c r="AA208" s="2" t="str">
        <f t="shared" si="41"/>
        <v>威迫&amp;br;このクリーチャーが戦場に出たか戦闘ダメージを与えたとき、エネルギー化1を行う。&amp;br;あなたのターン開始時に、ボード上にエネルギー化ジェムが2個以上ある場合、ボード上からエネルギー化ジェムを2個取り除き、あなたはカードを1枚引く。</v>
      </c>
      <c r="AB208" s="70" t="e">
        <f t="shared" si="42"/>
        <v>#N/A</v>
      </c>
    </row>
    <row r="209" spans="1:28">
      <c r="A209" s="59">
        <v>208</v>
      </c>
      <c r="B209" s="60" t="s">
        <v>907</v>
      </c>
      <c r="C209" s="65" t="s">
        <v>41</v>
      </c>
      <c r="D209" s="2" t="s">
        <v>56</v>
      </c>
      <c r="E209" s="2"/>
      <c r="F209" s="62">
        <v>7</v>
      </c>
      <c r="G209" s="63" t="s">
        <v>983</v>
      </c>
      <c r="H209" s="63" t="s">
        <v>984</v>
      </c>
      <c r="I209" s="66" t="s">
        <v>111</v>
      </c>
      <c r="J209" s="2"/>
      <c r="K209" s="2"/>
      <c r="L209" s="2"/>
      <c r="M209" s="2"/>
      <c r="N209" s="2" t="s">
        <v>985</v>
      </c>
      <c r="O209" s="2"/>
      <c r="P209" s="2"/>
      <c r="Q209" s="68"/>
      <c r="R209" s="2"/>
      <c r="S209" s="2"/>
      <c r="T209" s="2"/>
      <c r="U209" s="2" t="str">
        <f t="shared" si="36"/>
        <v/>
      </c>
      <c r="V209" s="2" t="str">
        <f t="shared" si="37"/>
        <v/>
      </c>
      <c r="W209" s="2" t="str">
        <f t="shared" si="38"/>
        <v>クリ</v>
      </c>
      <c r="X209" s="2" t="str">
        <f t="shared" si="39"/>
        <v/>
      </c>
      <c r="Y209" s="2" t="str">
        <f t="shared" si="40"/>
        <v/>
      </c>
      <c r="Z209" s="2"/>
      <c r="AA209" s="2" t="str">
        <f t="shared" si="41"/>
        <v>クリーチャー1体を対象とする。-X/-Xの修整を受け、あなたはX点のライフを得る。Xはあなたがコントロールするサポートの総数に等しい。</v>
      </c>
      <c r="AB209" s="70" t="e">
        <f t="shared" si="42"/>
        <v>#N/A</v>
      </c>
    </row>
    <row r="210" spans="1:28">
      <c r="A210" s="59">
        <v>209</v>
      </c>
      <c r="B210" s="60" t="s">
        <v>907</v>
      </c>
      <c r="C210" s="65" t="s">
        <v>41</v>
      </c>
      <c r="D210" s="2" t="s">
        <v>56</v>
      </c>
      <c r="E210" s="2"/>
      <c r="F210" s="62">
        <v>14</v>
      </c>
      <c r="G210" s="63" t="s">
        <v>986</v>
      </c>
      <c r="H210" s="63" t="s">
        <v>987</v>
      </c>
      <c r="I210" s="66" t="s">
        <v>111</v>
      </c>
      <c r="J210" s="2"/>
      <c r="K210" s="2"/>
      <c r="L210" s="2"/>
      <c r="M210" s="2"/>
      <c r="N210" s="2" t="s">
        <v>988</v>
      </c>
      <c r="O210" s="2"/>
      <c r="P210" s="2"/>
      <c r="Q210" s="68"/>
      <c r="R210" s="2"/>
      <c r="S210" s="2"/>
      <c r="T210" s="2"/>
      <c r="U210" s="2" t="str">
        <f t="shared" si="36"/>
        <v/>
      </c>
      <c r="V210" s="2" t="str">
        <f t="shared" si="37"/>
        <v/>
      </c>
      <c r="W210" s="2" t="str">
        <f t="shared" si="38"/>
        <v>あな</v>
      </c>
      <c r="X210" s="2" t="str">
        <f t="shared" si="39"/>
        <v/>
      </c>
      <c r="Y210" s="2" t="str">
        <f t="shared" si="40"/>
        <v/>
      </c>
      <c r="Z210" s="2"/>
      <c r="AA210" s="2" t="str">
        <f t="shared" si="41"/>
        <v>あなたの次のターン開始時まで、各クリーチャーは-5/-5の修整を受ける。その後、あなたの手札のマナ･コストが6以下の最初のクリーチャーはいっぱいのマナを得る。</v>
      </c>
      <c r="AB210" s="70" t="e">
        <f t="shared" si="42"/>
        <v>#N/A</v>
      </c>
    </row>
    <row r="211" spans="1:28">
      <c r="A211" s="59">
        <v>210</v>
      </c>
      <c r="B211" s="60" t="s">
        <v>907</v>
      </c>
      <c r="C211" s="65" t="s">
        <v>41</v>
      </c>
      <c r="D211" s="2" t="s">
        <v>57</v>
      </c>
      <c r="E211" s="2"/>
      <c r="F211" s="62">
        <v>13</v>
      </c>
      <c r="G211" s="63" t="s">
        <v>989</v>
      </c>
      <c r="H211" s="63" t="s">
        <v>990</v>
      </c>
      <c r="I211" s="66" t="s">
        <v>34</v>
      </c>
      <c r="J211" s="2"/>
      <c r="K211" s="2" t="s">
        <v>641</v>
      </c>
      <c r="L211" s="2"/>
      <c r="M211" s="2"/>
      <c r="N211" s="2" t="s">
        <v>50</v>
      </c>
      <c r="O211" s="2" t="s">
        <v>991</v>
      </c>
      <c r="P211" s="2" t="s">
        <v>992</v>
      </c>
      <c r="Q211" s="68">
        <v>42860</v>
      </c>
      <c r="R211" s="2"/>
      <c r="S211" s="2"/>
      <c r="T211" s="2"/>
      <c r="U211" s="2">
        <f t="shared" si="36"/>
        <v>5</v>
      </c>
      <c r="V211" s="2">
        <f t="shared" si="37"/>
        <v>5</v>
      </c>
      <c r="W211" s="2" t="str">
        <f t="shared" si="38"/>
        <v>飛行</v>
      </c>
      <c r="X211" s="2" t="str">
        <f t="shared" si="39"/>
        <v/>
      </c>
      <c r="Y211" s="2" t="str">
        <f t="shared" si="40"/>
        <v/>
      </c>
      <c r="Z211" s="2"/>
      <c r="AA211" s="2" t="str">
        <f t="shared" si="41"/>
        <v>飛行&amp;br;あなたのターン終了時に、対戦相手はカードを1枚捨てる。&amp;br;あなたがコントロールするサポートが破壊されたとき、対戦相手がコントロールする最初のクリーチャーは-2/-2の修整を受ける。</v>
      </c>
      <c r="AB211" s="70" t="e">
        <f t="shared" si="42"/>
        <v>#N/A</v>
      </c>
    </row>
    <row r="212" spans="1:28">
      <c r="A212" s="59">
        <v>211</v>
      </c>
      <c r="B212" s="60" t="s">
        <v>907</v>
      </c>
      <c r="C212" s="65" t="s">
        <v>41</v>
      </c>
      <c r="D212" s="2" t="s">
        <v>57</v>
      </c>
      <c r="E212" s="2"/>
      <c r="F212" s="62">
        <v>11</v>
      </c>
      <c r="G212" s="63" t="s">
        <v>993</v>
      </c>
      <c r="H212" s="63" t="s">
        <v>994</v>
      </c>
      <c r="I212" s="66" t="s">
        <v>34</v>
      </c>
      <c r="J212" s="2"/>
      <c r="K212" s="2" t="s">
        <v>588</v>
      </c>
      <c r="L212" s="2" t="s">
        <v>967</v>
      </c>
      <c r="M212" s="2"/>
      <c r="N212" s="2" t="s">
        <v>118</v>
      </c>
      <c r="O212" s="2" t="s">
        <v>995</v>
      </c>
      <c r="P212" s="2" t="s">
        <v>996</v>
      </c>
      <c r="Q212" s="68">
        <v>42768</v>
      </c>
      <c r="R212" s="2"/>
      <c r="S212" s="2"/>
      <c r="T212" s="2"/>
      <c r="U212" s="2">
        <f t="shared" si="36"/>
        <v>2</v>
      </c>
      <c r="V212" s="2">
        <f t="shared" si="37"/>
        <v>2</v>
      </c>
      <c r="W212" s="2" t="str">
        <f t="shared" si="38"/>
        <v>速攻</v>
      </c>
      <c r="X212" s="2" t="str">
        <f t="shared" si="39"/>
        <v/>
      </c>
      <c r="Y212" s="2" t="str">
        <f t="shared" si="40"/>
        <v/>
      </c>
      <c r="Z212" s="2"/>
      <c r="AA212" s="2" t="str">
        <f t="shared" si="41"/>
        <v>速攻&amp;br;対戦相手がコントロールするクリーチャーが死亡したとき、このクリーチャーは+1/+1の修整を受ける。&amp;br;あなたがコントロールするクリーチャーが死亡したとき、あなたのターン終了時まで、このクリーチャーはダメージ軽減とバーサーカーを得る。</v>
      </c>
      <c r="AB212" s="70" t="e">
        <f t="shared" si="42"/>
        <v>#N/A</v>
      </c>
    </row>
    <row r="213" spans="1:28">
      <c r="A213" s="59">
        <v>212</v>
      </c>
      <c r="B213" s="60" t="s">
        <v>907</v>
      </c>
      <c r="C213" s="71" t="s">
        <v>42</v>
      </c>
      <c r="D213" s="2" t="s">
        <v>55</v>
      </c>
      <c r="E213" s="2"/>
      <c r="F213" s="62">
        <v>13</v>
      </c>
      <c r="G213" s="63" t="s">
        <v>997</v>
      </c>
      <c r="H213" s="63" t="s">
        <v>998</v>
      </c>
      <c r="I213" s="66" t="s">
        <v>34</v>
      </c>
      <c r="J213" s="2"/>
      <c r="K213" s="2" t="s">
        <v>999</v>
      </c>
      <c r="L213" s="2"/>
      <c r="M213" s="2"/>
      <c r="N213" s="2" t="s">
        <v>1000</v>
      </c>
      <c r="O213" s="2"/>
      <c r="P213" s="2"/>
      <c r="Q213" s="68">
        <v>42829</v>
      </c>
      <c r="R213" s="2"/>
      <c r="S213" s="2"/>
      <c r="T213" s="2"/>
      <c r="U213" s="2">
        <f t="shared" si="36"/>
        <v>4</v>
      </c>
      <c r="V213" s="2">
        <f t="shared" si="37"/>
        <v>4</v>
      </c>
      <c r="W213" s="2" t="str">
        <f t="shared" si="38"/>
        <v>トラ</v>
      </c>
      <c r="X213" s="2" t="str">
        <f t="shared" si="39"/>
        <v>速攻</v>
      </c>
      <c r="Y213" s="2" t="str">
        <f t="shared" si="40"/>
        <v/>
      </c>
      <c r="Z213" s="2"/>
      <c r="AA213" s="2" t="str">
        <f t="shared" si="41"/>
        <v>トランプル 速攻</v>
      </c>
      <c r="AB213" s="70" t="e">
        <f t="shared" si="42"/>
        <v>#N/A</v>
      </c>
    </row>
    <row r="214" spans="1:28">
      <c r="A214" s="59">
        <v>213</v>
      </c>
      <c r="B214" s="60" t="s">
        <v>907</v>
      </c>
      <c r="C214" s="71" t="s">
        <v>42</v>
      </c>
      <c r="D214" s="2" t="s">
        <v>55</v>
      </c>
      <c r="E214" s="2"/>
      <c r="F214" s="62">
        <v>9</v>
      </c>
      <c r="G214" s="63" t="s">
        <v>1001</v>
      </c>
      <c r="H214" s="63" t="s">
        <v>1002</v>
      </c>
      <c r="I214" s="66" t="s">
        <v>34</v>
      </c>
      <c r="J214" s="2"/>
      <c r="K214" s="2" t="s">
        <v>69</v>
      </c>
      <c r="L214" s="2" t="s">
        <v>157</v>
      </c>
      <c r="M214" s="2"/>
      <c r="N214" s="2" t="s">
        <v>158</v>
      </c>
      <c r="O214" s="2" t="s">
        <v>869</v>
      </c>
      <c r="P214" s="2"/>
      <c r="Q214" s="68">
        <v>42769</v>
      </c>
      <c r="R214" s="2"/>
      <c r="S214" s="2"/>
      <c r="T214" s="2"/>
      <c r="U214" s="2">
        <f t="shared" si="36"/>
        <v>2</v>
      </c>
      <c r="V214" s="2">
        <f t="shared" si="37"/>
        <v>3</v>
      </c>
      <c r="W214" s="2" t="str">
        <f t="shared" si="38"/>
        <v>先制</v>
      </c>
      <c r="X214" s="2" t="str">
        <f t="shared" si="39"/>
        <v/>
      </c>
      <c r="Y214" s="2" t="str">
        <f t="shared" si="40"/>
        <v/>
      </c>
      <c r="Z214" s="2"/>
      <c r="AA214" s="2" t="str">
        <f t="shared" si="41"/>
        <v>先制攻撃&amp;br;このクリーチャーが攻撃したとき、あなたはカードを1枚捨てて、1枚引く。</v>
      </c>
      <c r="AB214" s="70" t="e">
        <f t="shared" si="42"/>
        <v>#N/A</v>
      </c>
    </row>
    <row r="215" spans="1:28">
      <c r="A215" s="59">
        <v>214</v>
      </c>
      <c r="B215" s="60" t="s">
        <v>907</v>
      </c>
      <c r="C215" s="71" t="s">
        <v>42</v>
      </c>
      <c r="D215" s="2" t="s">
        <v>55</v>
      </c>
      <c r="E215" s="2"/>
      <c r="F215" s="62">
        <v>9</v>
      </c>
      <c r="G215" s="63" t="s">
        <v>1003</v>
      </c>
      <c r="H215" s="63" t="s">
        <v>1004</v>
      </c>
      <c r="I215" s="66" t="s">
        <v>111</v>
      </c>
      <c r="J215" s="2"/>
      <c r="K215" s="2"/>
      <c r="L215" s="2"/>
      <c r="M215" s="2"/>
      <c r="N215" s="2" t="s">
        <v>1005</v>
      </c>
      <c r="O215" s="2"/>
      <c r="P215" s="2"/>
      <c r="Q215" s="68"/>
      <c r="R215" s="2"/>
      <c r="S215" s="2"/>
      <c r="T215" s="2"/>
      <c r="U215" s="2" t="str">
        <f t="shared" si="36"/>
        <v/>
      </c>
      <c r="V215" s="2" t="str">
        <f t="shared" si="37"/>
        <v/>
      </c>
      <c r="W215" s="2" t="str">
        <f t="shared" si="38"/>
        <v>対戦</v>
      </c>
      <c r="X215" s="2" t="str">
        <f t="shared" si="39"/>
        <v/>
      </c>
      <c r="Y215" s="2" t="str">
        <f t="shared" si="40"/>
        <v/>
      </c>
      <c r="Z215" s="2"/>
      <c r="AA215" s="2" t="str">
        <f t="shared" si="41"/>
        <v>対戦相手がコントロールするクリーチャー1体を対象とする。それは3点のダメージを受け、対戦相手は3点のダメージを受ける。</v>
      </c>
      <c r="AB215" s="70" t="e">
        <f t="shared" si="42"/>
        <v>#N/A</v>
      </c>
    </row>
    <row r="216" spans="1:28">
      <c r="A216" s="59">
        <v>215</v>
      </c>
      <c r="B216" s="60" t="s">
        <v>907</v>
      </c>
      <c r="C216" s="71" t="s">
        <v>42</v>
      </c>
      <c r="D216" s="2" t="s">
        <v>55</v>
      </c>
      <c r="E216" s="2"/>
      <c r="F216" s="62">
        <v>8</v>
      </c>
      <c r="G216" s="63" t="s">
        <v>1006</v>
      </c>
      <c r="H216" s="63" t="s">
        <v>1007</v>
      </c>
      <c r="I216" s="66" t="s">
        <v>182</v>
      </c>
      <c r="J216" s="2"/>
      <c r="K216" s="2"/>
      <c r="L216" s="2"/>
      <c r="M216" s="2"/>
      <c r="N216" s="2" t="s">
        <v>1008</v>
      </c>
      <c r="O216" s="2" t="s">
        <v>1009</v>
      </c>
      <c r="P216" s="2"/>
      <c r="Q216" s="68"/>
      <c r="R216" s="2"/>
      <c r="S216" s="2"/>
      <c r="T216" s="2">
        <v>3</v>
      </c>
      <c r="U216" s="2" t="str">
        <f t="shared" si="36"/>
        <v/>
      </c>
      <c r="V216" s="2" t="str">
        <f t="shared" si="37"/>
        <v/>
      </c>
      <c r="W216" s="2" t="str">
        <f t="shared" si="38"/>
        <v>あな</v>
      </c>
      <c r="X216" s="2" t="str">
        <f t="shared" si="39"/>
        <v/>
      </c>
      <c r="Y216" s="2" t="str">
        <f t="shared" si="40"/>
        <v/>
      </c>
      <c r="Z216" s="2"/>
      <c r="AA216" s="2" t="str">
        <f t="shared" si="41"/>
        <v>あなたのターン終了時に、対戦相手が1個以上のサポートをコントロールしている場合、対戦相手は2点のダメージを受ける。&amp;br;対戦相手のコントロールするトークンでないサポートが破壊されたとき、2/2のグレムリン･トークンを2体召喚し、このサポートを破壊する。</v>
      </c>
      <c r="AB216" s="70" t="e">
        <f t="shared" si="42"/>
        <v>#N/A</v>
      </c>
    </row>
    <row r="217" spans="1:28">
      <c r="A217" s="59">
        <v>216</v>
      </c>
      <c r="B217" s="60" t="s">
        <v>907</v>
      </c>
      <c r="C217" s="71" t="s">
        <v>42</v>
      </c>
      <c r="D217" s="2" t="s">
        <v>56</v>
      </c>
      <c r="E217" s="2"/>
      <c r="F217" s="62">
        <v>15</v>
      </c>
      <c r="G217" s="63" t="s">
        <v>1010</v>
      </c>
      <c r="H217" s="63" t="s">
        <v>1011</v>
      </c>
      <c r="I217" s="66" t="s">
        <v>34</v>
      </c>
      <c r="J217" s="2"/>
      <c r="K217" s="2" t="s">
        <v>697</v>
      </c>
      <c r="L217" s="2"/>
      <c r="M217" s="2"/>
      <c r="N217" s="2" t="s">
        <v>556</v>
      </c>
      <c r="O217" s="2" t="s">
        <v>1012</v>
      </c>
      <c r="P217" s="2"/>
      <c r="Q217" s="68">
        <v>42892</v>
      </c>
      <c r="R217" s="2"/>
      <c r="S217" s="2"/>
      <c r="T217" s="2"/>
      <c r="U217" s="2">
        <f t="shared" si="36"/>
        <v>6</v>
      </c>
      <c r="V217" s="2">
        <f t="shared" si="37"/>
        <v>6</v>
      </c>
      <c r="W217" s="2" t="str">
        <f t="shared" si="38"/>
        <v>飛行</v>
      </c>
      <c r="X217" s="2" t="str">
        <f t="shared" si="39"/>
        <v>ディ</v>
      </c>
      <c r="Y217" s="2" t="str">
        <f t="shared" si="40"/>
        <v/>
      </c>
      <c r="Z217" s="2"/>
      <c r="AA217" s="2" t="str">
        <f t="shared" si="41"/>
        <v>飛行 ディフェンダー&amp;br;超過1：あなたの次のターン開始時まで、このクリーチャーは+2/0の修整を受ける。</v>
      </c>
      <c r="AB217" s="70" t="e">
        <f t="shared" si="42"/>
        <v>#N/A</v>
      </c>
    </row>
    <row r="218" spans="1:28">
      <c r="A218" s="59">
        <v>217</v>
      </c>
      <c r="B218" s="60" t="s">
        <v>907</v>
      </c>
      <c r="C218" s="71" t="s">
        <v>42</v>
      </c>
      <c r="D218" s="2" t="s">
        <v>56</v>
      </c>
      <c r="E218" s="2"/>
      <c r="F218" s="62">
        <v>6</v>
      </c>
      <c r="G218" s="63" t="s">
        <v>1013</v>
      </c>
      <c r="H218" s="63" t="s">
        <v>1014</v>
      </c>
      <c r="I218" s="66" t="s">
        <v>111</v>
      </c>
      <c r="J218" s="2"/>
      <c r="K218" s="2"/>
      <c r="L218" s="2"/>
      <c r="M218" s="2"/>
      <c r="N218" s="2" t="s">
        <v>1015</v>
      </c>
      <c r="O218" s="2"/>
      <c r="P218" s="2"/>
      <c r="Q218" s="68"/>
      <c r="R218" s="2"/>
      <c r="S218" s="2"/>
      <c r="T218" s="2"/>
      <c r="U218" s="2" t="str">
        <f t="shared" si="36"/>
        <v/>
      </c>
      <c r="V218" s="2" t="str">
        <f t="shared" si="37"/>
        <v/>
      </c>
      <c r="W218" s="2" t="str">
        <f t="shared" si="38"/>
        <v>対戦</v>
      </c>
      <c r="X218" s="2" t="str">
        <f t="shared" si="39"/>
        <v/>
      </c>
      <c r="Y218" s="2" t="str">
        <f t="shared" si="40"/>
        <v/>
      </c>
      <c r="Z218" s="2"/>
      <c r="AA218" s="2" t="str">
        <f t="shared" si="41"/>
        <v>対戦相手がコントロールする機体1つを対象とする。ターン終了時まで、あなたはそれのコントロールを得る。それは速攻を得る。その後、あなたの手札のマナ･コストが4以下の最初のカードはいっぱいのマナを得る。</v>
      </c>
      <c r="AB218" s="70" t="e">
        <f t="shared" si="42"/>
        <v>#N/A</v>
      </c>
    </row>
    <row r="219" spans="1:28">
      <c r="A219" s="59">
        <v>218</v>
      </c>
      <c r="B219" s="60" t="s">
        <v>907</v>
      </c>
      <c r="C219" s="71" t="s">
        <v>42</v>
      </c>
      <c r="D219" s="2" t="s">
        <v>56</v>
      </c>
      <c r="E219" s="2"/>
      <c r="F219" s="62">
        <v>16</v>
      </c>
      <c r="G219" s="63" t="s">
        <v>1016</v>
      </c>
      <c r="H219" s="63" t="s">
        <v>1017</v>
      </c>
      <c r="I219" s="66" t="s">
        <v>111</v>
      </c>
      <c r="J219" s="2"/>
      <c r="K219" s="2"/>
      <c r="L219" s="2"/>
      <c r="M219" s="2"/>
      <c r="N219" s="2" t="s">
        <v>1018</v>
      </c>
      <c r="O219" s="2"/>
      <c r="P219" s="2"/>
      <c r="Q219" s="68"/>
      <c r="R219" s="2"/>
      <c r="S219" s="2"/>
      <c r="T219" s="2"/>
      <c r="U219" s="2" t="str">
        <f t="shared" si="36"/>
        <v/>
      </c>
      <c r="V219" s="2" t="str">
        <f t="shared" si="37"/>
        <v/>
      </c>
      <c r="W219" s="2" t="str">
        <f t="shared" si="38"/>
        <v>対戦</v>
      </c>
      <c r="X219" s="2" t="str">
        <f t="shared" si="39"/>
        <v/>
      </c>
      <c r="Y219" s="2" t="str">
        <f t="shared" si="40"/>
        <v/>
      </c>
      <c r="Z219" s="2"/>
      <c r="AA219" s="2" t="str">
        <f t="shared" si="41"/>
        <v>対戦相手がコントロールするサポートを最大3個破壊し、その後、あなたは2/2のグレムリン･トークンを3体召喚する。</v>
      </c>
      <c r="AB219" s="70" t="e">
        <f t="shared" si="42"/>
        <v>#N/A</v>
      </c>
    </row>
    <row r="220" spans="1:28">
      <c r="A220" s="59">
        <v>219</v>
      </c>
      <c r="B220" s="60" t="s">
        <v>907</v>
      </c>
      <c r="C220" s="71" t="s">
        <v>42</v>
      </c>
      <c r="D220" s="2" t="s">
        <v>57</v>
      </c>
      <c r="E220" s="2"/>
      <c r="F220" s="62">
        <v>5</v>
      </c>
      <c r="G220" s="2" t="s">
        <v>1019</v>
      </c>
      <c r="H220" s="63" t="s">
        <v>1020</v>
      </c>
      <c r="I220" s="66" t="s">
        <v>34</v>
      </c>
      <c r="J220" s="2"/>
      <c r="K220" s="2" t="s">
        <v>69</v>
      </c>
      <c r="L220" s="2" t="s">
        <v>1021</v>
      </c>
      <c r="M220" s="2"/>
      <c r="N220" s="2" t="s">
        <v>1022</v>
      </c>
      <c r="O220" s="2" t="s">
        <v>616</v>
      </c>
      <c r="P220" s="2" t="s">
        <v>1023</v>
      </c>
      <c r="Q220" s="68">
        <v>42738</v>
      </c>
      <c r="R220" s="2"/>
      <c r="S220" s="2"/>
      <c r="T220" s="2"/>
      <c r="U220" s="2">
        <f t="shared" si="36"/>
        <v>1</v>
      </c>
      <c r="V220" s="2">
        <f t="shared" si="37"/>
        <v>3</v>
      </c>
      <c r="W220" s="2" t="str">
        <f t="shared" si="38"/>
        <v>先制</v>
      </c>
      <c r="X220" s="2" t="str">
        <f t="shared" si="39"/>
        <v>威迫</v>
      </c>
      <c r="Y220" s="2" t="str">
        <f t="shared" si="40"/>
        <v/>
      </c>
      <c r="Z220" s="2"/>
      <c r="AA220" s="2" t="str">
        <f t="shared" si="41"/>
        <v>先制攻撃 威迫&amp;br;このクリーチャーはブロックできない。&amp;br;このクリーチャーが攻撃したとき、このクリーチャーは+2/+1の修整を受ける。</v>
      </c>
      <c r="AB220" s="70" t="e">
        <f t="shared" si="42"/>
        <v>#N/A</v>
      </c>
    </row>
    <row r="221" spans="1:28">
      <c r="A221" s="59">
        <v>220</v>
      </c>
      <c r="B221" s="60" t="s">
        <v>907</v>
      </c>
      <c r="C221" s="71" t="s">
        <v>42</v>
      </c>
      <c r="D221" s="2" t="s">
        <v>57</v>
      </c>
      <c r="E221" s="2"/>
      <c r="F221" s="62">
        <v>6</v>
      </c>
      <c r="G221" s="2" t="s">
        <v>1024</v>
      </c>
      <c r="H221" s="63" t="s">
        <v>1025</v>
      </c>
      <c r="I221" s="66" t="s">
        <v>34</v>
      </c>
      <c r="J221" s="2"/>
      <c r="K221" s="2" t="s">
        <v>69</v>
      </c>
      <c r="L221" s="2" t="s">
        <v>694</v>
      </c>
      <c r="M221" s="2"/>
      <c r="N221" s="2" t="s">
        <v>1026</v>
      </c>
      <c r="O221" s="2" t="s">
        <v>930</v>
      </c>
      <c r="P221" s="2" t="s">
        <v>1027</v>
      </c>
      <c r="Q221" s="68">
        <v>42768</v>
      </c>
      <c r="R221" s="2"/>
      <c r="S221" s="2"/>
      <c r="T221" s="2"/>
      <c r="U221" s="2">
        <f t="shared" si="36"/>
        <v>2</v>
      </c>
      <c r="V221" s="2">
        <f t="shared" si="37"/>
        <v>2</v>
      </c>
      <c r="W221" s="2" t="str">
        <f t="shared" si="38"/>
        <v>二段</v>
      </c>
      <c r="X221" s="2" t="str">
        <f t="shared" si="39"/>
        <v>速攻</v>
      </c>
      <c r="Y221" s="2" t="str">
        <f t="shared" si="40"/>
        <v/>
      </c>
      <c r="Z221" s="2"/>
      <c r="AA221" s="2" t="str">
        <f t="shared" si="41"/>
        <v>二段攻撃 速攻&amp;br;このクリーチャーが戦闘ダメージを与えたとき、エネルギー化2を行う。&amp;br;超過1：あなたのターン終了時まで、あなたがコントロールする各クリーチャーは+X/+Yの修整を受ける。Xはそのクリーチャーの基本のパワーに等しく、Yはそのクリーチャーの基本のタフネスに等しい。</v>
      </c>
      <c r="AB221" s="70" t="e">
        <f t="shared" si="42"/>
        <v>#N/A</v>
      </c>
    </row>
    <row r="222" spans="1:28">
      <c r="A222" s="59">
        <v>221</v>
      </c>
      <c r="B222" s="60" t="s">
        <v>907</v>
      </c>
      <c r="C222" s="72" t="s">
        <v>43</v>
      </c>
      <c r="D222" s="2" t="s">
        <v>55</v>
      </c>
      <c r="E222" s="2"/>
      <c r="F222" s="62">
        <v>10</v>
      </c>
      <c r="G222" s="2" t="s">
        <v>1028</v>
      </c>
      <c r="H222" s="63" t="s">
        <v>1029</v>
      </c>
      <c r="I222" s="66" t="s">
        <v>34</v>
      </c>
      <c r="J222" s="2"/>
      <c r="K222" s="2" t="s">
        <v>69</v>
      </c>
      <c r="L222" s="2" t="s">
        <v>717</v>
      </c>
      <c r="M222" s="2"/>
      <c r="N222" s="2" t="s">
        <v>726</v>
      </c>
      <c r="O222" s="2"/>
      <c r="P222" s="2"/>
      <c r="Q222" s="68">
        <v>42829</v>
      </c>
      <c r="R222" s="2"/>
      <c r="S222" s="2"/>
      <c r="T222" s="2"/>
      <c r="U222" s="2">
        <f t="shared" si="36"/>
        <v>4</v>
      </c>
      <c r="V222" s="2">
        <f t="shared" si="37"/>
        <v>4</v>
      </c>
      <c r="W222" s="2" t="str">
        <f t="shared" si="38"/>
        <v>この</v>
      </c>
      <c r="X222" s="2" t="str">
        <f t="shared" si="39"/>
        <v/>
      </c>
      <c r="Y222" s="2" t="str">
        <f t="shared" si="40"/>
        <v/>
      </c>
      <c r="Z222" s="2"/>
      <c r="AA222" s="2" t="str">
        <f t="shared" si="41"/>
        <v>このクリーチャーが戦場に出たとき、ジェム3個を緑ジェムに変換する。</v>
      </c>
      <c r="AB222" s="70" t="e">
        <f t="shared" si="42"/>
        <v>#N/A</v>
      </c>
    </row>
    <row r="223" spans="1:28">
      <c r="A223" s="59">
        <v>222</v>
      </c>
      <c r="B223" s="60" t="s">
        <v>907</v>
      </c>
      <c r="C223" s="72" t="s">
        <v>43</v>
      </c>
      <c r="D223" s="2" t="s">
        <v>55</v>
      </c>
      <c r="E223" s="2"/>
      <c r="F223" s="62">
        <v>11</v>
      </c>
      <c r="G223" s="63" t="s">
        <v>1030</v>
      </c>
      <c r="H223" s="63" t="s">
        <v>1031</v>
      </c>
      <c r="I223" s="66" t="s">
        <v>34</v>
      </c>
      <c r="J223" s="2"/>
      <c r="K223" s="2" t="s">
        <v>715</v>
      </c>
      <c r="L223" s="2" t="s">
        <v>694</v>
      </c>
      <c r="M223" s="2"/>
      <c r="N223" s="2" t="s">
        <v>96</v>
      </c>
      <c r="O223" s="2"/>
      <c r="P223" s="2"/>
      <c r="Q223" s="68">
        <v>42830</v>
      </c>
      <c r="R223" s="2"/>
      <c r="S223" s="2"/>
      <c r="T223" s="2"/>
      <c r="U223" s="2">
        <f t="shared" si="36"/>
        <v>4</v>
      </c>
      <c r="V223" s="2">
        <f t="shared" si="37"/>
        <v>5</v>
      </c>
      <c r="W223" s="2" t="str">
        <f t="shared" si="38"/>
        <v>接死</v>
      </c>
      <c r="X223" s="2" t="str">
        <f t="shared" si="39"/>
        <v/>
      </c>
      <c r="Y223" s="2" t="str">
        <f t="shared" si="40"/>
        <v/>
      </c>
      <c r="Z223" s="2"/>
      <c r="AA223" s="2" t="str">
        <f t="shared" si="41"/>
        <v>接死</v>
      </c>
      <c r="AB223" s="70" t="e">
        <f t="shared" si="42"/>
        <v>#N/A</v>
      </c>
    </row>
    <row r="224" spans="1:28">
      <c r="A224" s="59">
        <v>223</v>
      </c>
      <c r="B224" s="60" t="s">
        <v>907</v>
      </c>
      <c r="C224" s="72" t="s">
        <v>43</v>
      </c>
      <c r="D224" s="2" t="s">
        <v>55</v>
      </c>
      <c r="E224" s="2"/>
      <c r="F224" s="62">
        <v>13</v>
      </c>
      <c r="G224" s="2" t="s">
        <v>1032</v>
      </c>
      <c r="H224" s="63" t="s">
        <v>1033</v>
      </c>
      <c r="I224" s="66" t="s">
        <v>34</v>
      </c>
      <c r="J224" s="2"/>
      <c r="K224" s="2" t="s">
        <v>715</v>
      </c>
      <c r="L224" s="2" t="s">
        <v>717</v>
      </c>
      <c r="M224" s="2"/>
      <c r="N224" s="2" t="s">
        <v>1034</v>
      </c>
      <c r="O224" s="2" t="s">
        <v>1035</v>
      </c>
      <c r="P224" s="2"/>
      <c r="Q224" s="68">
        <v>42828</v>
      </c>
      <c r="R224" s="2"/>
      <c r="S224" s="2"/>
      <c r="T224" s="2"/>
      <c r="U224" s="2">
        <f t="shared" si="36"/>
        <v>4</v>
      </c>
      <c r="V224" s="2">
        <f t="shared" si="37"/>
        <v>3</v>
      </c>
      <c r="W224" s="2" t="str">
        <f t="shared" si="38"/>
        <v>この</v>
      </c>
      <c r="X224" s="2" t="str">
        <f t="shared" si="39"/>
        <v/>
      </c>
      <c r="Y224" s="2" t="str">
        <f t="shared" si="40"/>
        <v/>
      </c>
      <c r="Z224" s="2"/>
      <c r="AA224" s="2" t="str">
        <f t="shared" si="41"/>
        <v>このクリーチャーが戦場に出たとき、エネルギー化Xを行う。Xはあなたの手札のカードの枚数に等しい。&amp;br;超過2：あなたのターン終了時まで、あなたがコントロールする最初のクリーチャーはバーサーカーを得る。</v>
      </c>
      <c r="AB224" s="70" t="e">
        <f t="shared" si="42"/>
        <v>#N/A</v>
      </c>
    </row>
    <row r="225" spans="1:28">
      <c r="A225" s="59">
        <v>224</v>
      </c>
      <c r="B225" s="60" t="s">
        <v>907</v>
      </c>
      <c r="C225" s="72" t="s">
        <v>43</v>
      </c>
      <c r="D225" s="2" t="s">
        <v>56</v>
      </c>
      <c r="E225" s="2"/>
      <c r="F225" s="62">
        <v>7</v>
      </c>
      <c r="G225" s="63" t="s">
        <v>1036</v>
      </c>
      <c r="H225" s="63" t="s">
        <v>1037</v>
      </c>
      <c r="I225" s="66" t="s">
        <v>34</v>
      </c>
      <c r="J225" s="2"/>
      <c r="K225" s="2" t="s">
        <v>740</v>
      </c>
      <c r="L225" s="2"/>
      <c r="M225" s="2"/>
      <c r="N225" s="2" t="s">
        <v>1038</v>
      </c>
      <c r="O225" s="2" t="s">
        <v>1039</v>
      </c>
      <c r="P225" s="2"/>
      <c r="Q225" s="68">
        <v>42892</v>
      </c>
      <c r="R225" s="2"/>
      <c r="S225" s="2"/>
      <c r="T225" s="2"/>
      <c r="U225" s="2">
        <f t="shared" si="36"/>
        <v>6</v>
      </c>
      <c r="V225" s="2">
        <f t="shared" si="37"/>
        <v>6</v>
      </c>
      <c r="W225" s="2" t="str">
        <f t="shared" ref="W225:W256" si="43">LEFT(N225,2)</f>
        <v>この</v>
      </c>
      <c r="X225" s="2" t="str">
        <f t="shared" ref="X225:X256" si="44">IF(ISERROR(FIND(" ",N225)),"",MID(N225,FIND(" ",N225)+1,2))</f>
        <v/>
      </c>
      <c r="Y225" s="2" t="str">
        <f t="shared" ref="Y225:Y256" si="45">IF(LEN(X225)&gt;1,IF(ISERROR(FIND(" ",N225,FIND(" ",N225)+1)),"",MID(N225,FIND(" ",N225)+4,2)),"")</f>
        <v/>
      </c>
      <c r="Z225" s="2"/>
      <c r="AA225" s="2" t="str">
        <f t="shared" ref="AA225:AA256" si="46">IF(N225="","",N225&amp;IF(O225="","","&amp;br;"&amp;O225)&amp;IF(P225="","","&amp;br;"&amp;P225))</f>
        <v>このクリーチャーが戦場に出たとき、ボード上にエネルギー化ジェムが2個以上ある場合、ボード上からエネルギー化ジェムを2個取り除く。&amp;br;このクリーチャーが戦場に出たとき、ボード上のエネルギー化ジェムが2個以下(2個未満)の場合、エネルギー化1を行い、このクリーチャーをあなたの手札に戻す。</v>
      </c>
      <c r="AB225" s="70" t="e">
        <f t="shared" ref="AB225:AB256" si="47">IF(H225="","",VLOOKUP(H225,AE:AG,3,FALSE))</f>
        <v>#N/A</v>
      </c>
    </row>
    <row r="226" spans="1:28">
      <c r="A226" s="59">
        <v>225</v>
      </c>
      <c r="B226" s="60" t="s">
        <v>907</v>
      </c>
      <c r="C226" s="72" t="s">
        <v>43</v>
      </c>
      <c r="D226" s="2" t="s">
        <v>56</v>
      </c>
      <c r="E226" s="2"/>
      <c r="F226" s="62">
        <v>14</v>
      </c>
      <c r="G226" s="2" t="s">
        <v>1040</v>
      </c>
      <c r="H226" s="63" t="s">
        <v>1041</v>
      </c>
      <c r="I226" s="66" t="s">
        <v>111</v>
      </c>
      <c r="J226" s="2"/>
      <c r="K226" s="2"/>
      <c r="L226" s="2"/>
      <c r="M226" s="2"/>
      <c r="N226" s="2" t="s">
        <v>1042</v>
      </c>
      <c r="O226" s="2"/>
      <c r="P226" s="2"/>
      <c r="Q226" s="68"/>
      <c r="R226" s="2"/>
      <c r="S226" s="2"/>
      <c r="T226" s="2"/>
      <c r="U226" s="2" t="str">
        <f t="shared" si="36"/>
        <v/>
      </c>
      <c r="V226" s="2" t="str">
        <f t="shared" si="37"/>
        <v/>
      </c>
      <c r="W226" s="2" t="str">
        <f t="shared" si="43"/>
        <v>あな</v>
      </c>
      <c r="X226" s="2" t="str">
        <f t="shared" si="44"/>
        <v/>
      </c>
      <c r="Y226" s="2" t="str">
        <f t="shared" si="45"/>
        <v/>
      </c>
      <c r="Z226" s="2"/>
      <c r="AA226" s="2" t="str">
        <f t="shared" si="46"/>
        <v>あなたの次のターン開始時まで、あなたがコントロールする各クリーチャーはダメージ軽減と呪禁を得る。</v>
      </c>
      <c r="AB226" s="70" t="e">
        <f t="shared" si="47"/>
        <v>#N/A</v>
      </c>
    </row>
    <row r="227" spans="1:28">
      <c r="A227" s="59">
        <v>226</v>
      </c>
      <c r="B227" s="60" t="s">
        <v>907</v>
      </c>
      <c r="C227" s="72" t="s">
        <v>43</v>
      </c>
      <c r="D227" s="2" t="s">
        <v>57</v>
      </c>
      <c r="E227" s="2"/>
      <c r="F227" s="62">
        <v>20</v>
      </c>
      <c r="G227" s="2" t="s">
        <v>1043</v>
      </c>
      <c r="H227" s="63" t="s">
        <v>1044</v>
      </c>
      <c r="I227" s="66" t="s">
        <v>34</v>
      </c>
      <c r="J227" s="2"/>
      <c r="K227" s="2" t="s">
        <v>828</v>
      </c>
      <c r="L227" s="2"/>
      <c r="M227" s="2"/>
      <c r="N227" s="2" t="s">
        <v>712</v>
      </c>
      <c r="O227" s="2" t="s">
        <v>1045</v>
      </c>
      <c r="P227" s="2" t="s">
        <v>1046</v>
      </c>
      <c r="Q227" s="68">
        <v>42955</v>
      </c>
      <c r="R227" s="2"/>
      <c r="S227" s="2"/>
      <c r="T227" s="2"/>
      <c r="U227" s="2">
        <f t="shared" si="36"/>
        <v>8</v>
      </c>
      <c r="V227" s="2">
        <f t="shared" si="37"/>
        <v>8</v>
      </c>
      <c r="W227" s="2" t="str">
        <f t="shared" si="43"/>
        <v>トラ</v>
      </c>
      <c r="X227" s="2" t="str">
        <f t="shared" si="44"/>
        <v/>
      </c>
      <c r="Y227" s="2" t="str">
        <f t="shared" si="45"/>
        <v/>
      </c>
      <c r="Z227" s="2"/>
      <c r="AA227" s="2" t="str">
        <f t="shared" si="46"/>
        <v>トランプル&amp;br;このクリーチャーが戦場に出たかダメージを与えたとき、エネルギー化Xを行う。Xはあなたがコントロールするクリーチャーの総数に等しい。&amp;br;超過1：あなたのターン終了時まで、このクリーチャーは+3/+3の修整を受ける。</v>
      </c>
      <c r="AB227" s="70" t="e">
        <f t="shared" si="47"/>
        <v>#N/A</v>
      </c>
    </row>
    <row r="228" spans="1:28">
      <c r="A228" s="59">
        <v>227</v>
      </c>
      <c r="B228" s="60" t="s">
        <v>907</v>
      </c>
      <c r="C228" s="72" t="s">
        <v>43</v>
      </c>
      <c r="D228" s="2" t="s">
        <v>57</v>
      </c>
      <c r="E228" s="2"/>
      <c r="F228" s="62">
        <v>16</v>
      </c>
      <c r="G228" s="2" t="s">
        <v>1047</v>
      </c>
      <c r="H228" s="63" t="s">
        <v>1048</v>
      </c>
      <c r="I228" s="66" t="s">
        <v>34</v>
      </c>
      <c r="J228" s="2"/>
      <c r="K228" s="2" t="s">
        <v>715</v>
      </c>
      <c r="L228" s="2" t="s">
        <v>717</v>
      </c>
      <c r="M228" s="2"/>
      <c r="N228" s="2" t="s">
        <v>1049</v>
      </c>
      <c r="O228" s="2" t="s">
        <v>1050</v>
      </c>
      <c r="P228" s="2"/>
      <c r="Q228" s="68">
        <v>42860</v>
      </c>
      <c r="R228" s="2"/>
      <c r="S228" s="2"/>
      <c r="T228" s="2"/>
      <c r="U228" s="2">
        <f t="shared" si="36"/>
        <v>5</v>
      </c>
      <c r="V228" s="2">
        <f t="shared" si="37"/>
        <v>5</v>
      </c>
      <c r="W228" s="2" t="str">
        <f t="shared" si="43"/>
        <v>この</v>
      </c>
      <c r="X228" s="2" t="str">
        <f t="shared" si="44"/>
        <v/>
      </c>
      <c r="Y228" s="2" t="str">
        <f t="shared" si="45"/>
        <v/>
      </c>
      <c r="Z228" s="2"/>
      <c r="AA228" s="2" t="str">
        <f t="shared" si="46"/>
        <v>このクリーチャーが戦場に出たとき、あなたがコントロールする各クリーチャーは+3/+3の修整を受ける。&amp;br;あなたのターン開始時に、ジェムX個を緑に変換する。Xはあなたがコントロールするクリーチャーの総数に等しい。</v>
      </c>
      <c r="AB228" s="70" t="e">
        <f t="shared" si="47"/>
        <v>#N/A</v>
      </c>
    </row>
    <row r="229" spans="1:28">
      <c r="A229" s="59">
        <v>228</v>
      </c>
      <c r="B229" s="60" t="s">
        <v>907</v>
      </c>
      <c r="C229" s="72" t="s">
        <v>43</v>
      </c>
      <c r="D229" s="2" t="s">
        <v>57</v>
      </c>
      <c r="E229" s="2"/>
      <c r="F229" s="62">
        <v>5</v>
      </c>
      <c r="G229" s="2" t="s">
        <v>1051</v>
      </c>
      <c r="H229" s="63" t="s">
        <v>1052</v>
      </c>
      <c r="I229" s="66" t="s">
        <v>111</v>
      </c>
      <c r="J229" s="2"/>
      <c r="K229" s="2"/>
      <c r="L229" s="2"/>
      <c r="M229" s="2"/>
      <c r="N229" s="2" t="s">
        <v>1053</v>
      </c>
      <c r="O229" s="2"/>
      <c r="P229" s="2"/>
      <c r="Q229" s="68"/>
      <c r="R229" s="2"/>
      <c r="S229" s="2"/>
      <c r="T229" s="2"/>
      <c r="U229" s="2" t="str">
        <f t="shared" si="36"/>
        <v/>
      </c>
      <c r="V229" s="2" t="str">
        <f t="shared" si="37"/>
        <v/>
      </c>
      <c r="W229" s="2" t="str">
        <f t="shared" si="43"/>
        <v>ジェ</v>
      </c>
      <c r="X229" s="2" t="str">
        <f t="shared" si="44"/>
        <v/>
      </c>
      <c r="Y229" s="2" t="str">
        <f t="shared" si="45"/>
        <v/>
      </c>
      <c r="Z229" s="2"/>
      <c r="AA229" s="2" t="str">
        <f t="shared" si="46"/>
        <v>ジェムX個を緑ジェムに変換する。Xはあなたの手札のカードの枚数の4倍に等しい。</v>
      </c>
      <c r="AB229" s="70" t="e">
        <f t="shared" si="47"/>
        <v>#N/A</v>
      </c>
    </row>
    <row r="230" spans="1:28">
      <c r="A230" s="59">
        <v>229</v>
      </c>
      <c r="B230" s="60" t="s">
        <v>907</v>
      </c>
      <c r="C230" s="73" t="s">
        <v>143</v>
      </c>
      <c r="D230" s="2" t="s">
        <v>55</v>
      </c>
      <c r="E230" s="2"/>
      <c r="F230" s="62">
        <v>6</v>
      </c>
      <c r="G230" s="2" t="s">
        <v>1054</v>
      </c>
      <c r="H230" s="63" t="s">
        <v>1055</v>
      </c>
      <c r="I230" s="66" t="s">
        <v>34</v>
      </c>
      <c r="J230" s="2"/>
      <c r="K230" s="2" t="s">
        <v>69</v>
      </c>
      <c r="L230" s="2" t="s">
        <v>36</v>
      </c>
      <c r="M230" s="2"/>
      <c r="N230" s="2" t="s">
        <v>549</v>
      </c>
      <c r="O230" s="2"/>
      <c r="P230" s="2"/>
      <c r="Q230" s="68">
        <v>42768</v>
      </c>
      <c r="R230" s="2"/>
      <c r="S230" s="2"/>
      <c r="T230" s="2"/>
      <c r="U230" s="2">
        <f t="shared" si="36"/>
        <v>2</v>
      </c>
      <c r="V230" s="2">
        <f t="shared" si="37"/>
        <v>2</v>
      </c>
      <c r="W230" s="2" t="str">
        <f t="shared" si="43"/>
        <v>この</v>
      </c>
      <c r="X230" s="2" t="str">
        <f t="shared" si="44"/>
        <v/>
      </c>
      <c r="Y230" s="2" t="str">
        <f t="shared" si="45"/>
        <v/>
      </c>
      <c r="Z230" s="2"/>
      <c r="AA230" s="2" t="str">
        <f t="shared" si="46"/>
        <v>このクリーチャーが戦場に出たとき、あなたは飛行を持つ1/1の飛行機械･トークンを2体召喚する。</v>
      </c>
      <c r="AB230" s="70" t="e">
        <f t="shared" si="47"/>
        <v>#N/A</v>
      </c>
    </row>
    <row r="231" spans="1:28">
      <c r="A231" s="59">
        <v>230</v>
      </c>
      <c r="B231" s="60" t="s">
        <v>907</v>
      </c>
      <c r="C231" s="73" t="s">
        <v>117</v>
      </c>
      <c r="D231" s="2" t="s">
        <v>55</v>
      </c>
      <c r="E231" s="2"/>
      <c r="F231" s="62">
        <v>9</v>
      </c>
      <c r="G231" s="63" t="s">
        <v>1056</v>
      </c>
      <c r="H231" s="63" t="s">
        <v>1057</v>
      </c>
      <c r="I231" s="66" t="s">
        <v>34</v>
      </c>
      <c r="J231" s="2"/>
      <c r="K231" s="2" t="s">
        <v>1058</v>
      </c>
      <c r="L231" s="2"/>
      <c r="M231" s="2"/>
      <c r="N231" s="2" t="s">
        <v>1059</v>
      </c>
      <c r="O231" s="2"/>
      <c r="P231" s="2"/>
      <c r="Q231" s="68">
        <v>42829</v>
      </c>
      <c r="R231" s="2"/>
      <c r="S231" s="2"/>
      <c r="T231" s="2"/>
      <c r="U231" s="2">
        <f t="shared" si="36"/>
        <v>4</v>
      </c>
      <c r="V231" s="2">
        <f t="shared" si="37"/>
        <v>4</v>
      </c>
      <c r="W231" s="2" t="str">
        <f t="shared" si="43"/>
        <v>対戦</v>
      </c>
      <c r="X231" s="2" t="str">
        <f t="shared" si="44"/>
        <v/>
      </c>
      <c r="Y231" s="2" t="str">
        <f t="shared" si="45"/>
        <v/>
      </c>
      <c r="Z231" s="2"/>
      <c r="AA231" s="2" t="str">
        <f t="shared" si="46"/>
        <v>対戦相手がクリーチャーを3体以上コントロールしていないかぎり、このクリーチャーはブロックされない。</v>
      </c>
      <c r="AB231" s="70" t="e">
        <f t="shared" si="47"/>
        <v>#N/A</v>
      </c>
    </row>
    <row r="232" spans="1:28">
      <c r="A232" s="59">
        <v>231</v>
      </c>
      <c r="B232" s="60" t="s">
        <v>907</v>
      </c>
      <c r="C232" s="73" t="s">
        <v>171</v>
      </c>
      <c r="D232" s="2" t="s">
        <v>55</v>
      </c>
      <c r="E232" s="2"/>
      <c r="F232" s="62">
        <v>11</v>
      </c>
      <c r="G232" s="2" t="s">
        <v>1060</v>
      </c>
      <c r="H232" s="63" t="s">
        <v>1061</v>
      </c>
      <c r="I232" s="66" t="s">
        <v>34</v>
      </c>
      <c r="J232" s="2"/>
      <c r="K232" s="2" t="s">
        <v>69</v>
      </c>
      <c r="L232" s="2" t="s">
        <v>520</v>
      </c>
      <c r="M232" s="2"/>
      <c r="N232" s="2" t="s">
        <v>1062</v>
      </c>
      <c r="O232" s="2"/>
      <c r="P232" s="2"/>
      <c r="Q232" s="68">
        <v>42828</v>
      </c>
      <c r="R232" s="2"/>
      <c r="S232" s="2"/>
      <c r="T232" s="2"/>
      <c r="U232" s="2">
        <f t="shared" si="36"/>
        <v>4</v>
      </c>
      <c r="V232" s="2">
        <f t="shared" si="37"/>
        <v>3</v>
      </c>
      <c r="W232" s="2" t="str">
        <f t="shared" si="43"/>
        <v>この</v>
      </c>
      <c r="X232" s="2" t="str">
        <f t="shared" si="44"/>
        <v/>
      </c>
      <c r="Y232" s="2" t="str">
        <f t="shared" si="45"/>
        <v/>
      </c>
      <c r="Z232" s="2"/>
      <c r="AA232" s="2" t="str">
        <f t="shared" si="46"/>
        <v>このクリーチャーが戦場に出たとき、あなたはカードを1枚引き、エネルギー化2を行う。</v>
      </c>
      <c r="AB232" s="70" t="e">
        <f t="shared" si="47"/>
        <v>#N/A</v>
      </c>
    </row>
    <row r="233" spans="1:28">
      <c r="A233" s="59">
        <v>232</v>
      </c>
      <c r="B233" s="60" t="s">
        <v>907</v>
      </c>
      <c r="C233" s="73" t="s">
        <v>126</v>
      </c>
      <c r="D233" s="2" t="s">
        <v>56</v>
      </c>
      <c r="E233" s="2"/>
      <c r="F233" s="62">
        <v>10</v>
      </c>
      <c r="G233" s="2" t="s">
        <v>1063</v>
      </c>
      <c r="H233" s="63" t="s">
        <v>1064</v>
      </c>
      <c r="I233" s="66" t="s">
        <v>182</v>
      </c>
      <c r="J233" s="2"/>
      <c r="K233" s="2"/>
      <c r="L233" s="2"/>
      <c r="M233" s="2"/>
      <c r="N233" s="2" t="s">
        <v>1065</v>
      </c>
      <c r="O233" s="2" t="s">
        <v>1066</v>
      </c>
      <c r="P233" s="2"/>
      <c r="Q233" s="68"/>
      <c r="R233" s="2"/>
      <c r="S233" s="2"/>
      <c r="T233" s="2">
        <v>3</v>
      </c>
      <c r="U233" s="2" t="str">
        <f t="shared" si="36"/>
        <v/>
      </c>
      <c r="V233" s="2" t="str">
        <f t="shared" si="37"/>
        <v/>
      </c>
      <c r="W233" s="2" t="str">
        <f t="shared" si="43"/>
        <v>この</v>
      </c>
      <c r="X233" s="2" t="str">
        <f t="shared" si="44"/>
        <v/>
      </c>
      <c r="Y233" s="2" t="str">
        <f t="shared" si="45"/>
        <v/>
      </c>
      <c r="Z233" s="2"/>
      <c r="AA233" s="2" t="str">
        <f t="shared" si="46"/>
        <v>このサポートがボード上に出たとき、あなたがコントロールする各クリーチャーは+2/+2の修整を受ける。&amp;br;超過1：あなたのコントロールする各クリーチャーは+1/+1の修整を受ける。</v>
      </c>
      <c r="AB233" s="70" t="e">
        <f t="shared" si="47"/>
        <v>#N/A</v>
      </c>
    </row>
    <row r="234" spans="1:28">
      <c r="A234" s="59">
        <v>233</v>
      </c>
      <c r="B234" s="60" t="s">
        <v>907</v>
      </c>
      <c r="C234" s="74" t="s">
        <v>73</v>
      </c>
      <c r="D234" s="2" t="s">
        <v>55</v>
      </c>
      <c r="E234" s="2"/>
      <c r="F234" s="62">
        <v>10</v>
      </c>
      <c r="G234" s="2" t="s">
        <v>1067</v>
      </c>
      <c r="H234" s="63" t="s">
        <v>1068</v>
      </c>
      <c r="I234" s="66" t="s">
        <v>34</v>
      </c>
      <c r="J234" s="2"/>
      <c r="K234" s="2" t="s">
        <v>808</v>
      </c>
      <c r="L234" s="2"/>
      <c r="M234" s="2"/>
      <c r="N234" s="2" t="s">
        <v>834</v>
      </c>
      <c r="O234" s="2"/>
      <c r="P234" s="2"/>
      <c r="Q234" s="68">
        <v>42860</v>
      </c>
      <c r="R234" s="2"/>
      <c r="S234" s="2"/>
      <c r="T234" s="2"/>
      <c r="U234" s="2">
        <f t="shared" si="36"/>
        <v>5</v>
      </c>
      <c r="V234" s="2">
        <f t="shared" si="37"/>
        <v>5</v>
      </c>
      <c r="W234" s="2" t="str">
        <f t="shared" si="43"/>
        <v>搭乗</v>
      </c>
      <c r="X234" s="2" t="str">
        <f t="shared" si="44"/>
        <v/>
      </c>
      <c r="Y234" s="2" t="str">
        <f t="shared" si="45"/>
        <v/>
      </c>
      <c r="Z234" s="2"/>
      <c r="AA234" s="2" t="str">
        <f t="shared" si="46"/>
        <v>搭乗2</v>
      </c>
      <c r="AB234" s="70" t="e">
        <f t="shared" si="47"/>
        <v>#N/A</v>
      </c>
    </row>
    <row r="235" spans="1:28">
      <c r="A235" s="59">
        <v>234</v>
      </c>
      <c r="B235" s="60" t="s">
        <v>907</v>
      </c>
      <c r="C235" s="74" t="s">
        <v>73</v>
      </c>
      <c r="D235" s="2" t="s">
        <v>55</v>
      </c>
      <c r="E235" s="2"/>
      <c r="F235" s="62">
        <v>9</v>
      </c>
      <c r="G235" s="63" t="s">
        <v>1069</v>
      </c>
      <c r="H235" s="63" t="s">
        <v>1070</v>
      </c>
      <c r="I235" s="66" t="s">
        <v>34</v>
      </c>
      <c r="J235" s="2"/>
      <c r="K235" s="2" t="s">
        <v>234</v>
      </c>
      <c r="L235" s="2"/>
      <c r="M235" s="2"/>
      <c r="N235" s="2" t="s">
        <v>1071</v>
      </c>
      <c r="O235" s="2"/>
      <c r="P235" s="2"/>
      <c r="Q235" s="68">
        <v>42768</v>
      </c>
      <c r="R235" s="2"/>
      <c r="S235" s="2"/>
      <c r="T235" s="2"/>
      <c r="U235" s="2">
        <f t="shared" si="36"/>
        <v>2</v>
      </c>
      <c r="V235" s="2">
        <f t="shared" si="37"/>
        <v>2</v>
      </c>
      <c r="W235" s="2" t="str">
        <f t="shared" si="43"/>
        <v>あな</v>
      </c>
      <c r="X235" s="2" t="str">
        <f t="shared" si="44"/>
        <v/>
      </c>
      <c r="Y235" s="2" t="str">
        <f t="shared" si="45"/>
        <v/>
      </c>
      <c r="Z235" s="2"/>
      <c r="AA235" s="2" t="str">
        <f t="shared" si="46"/>
        <v>あなたがカードを唱えたとき、あなたのターン終了時まで、このクリーチャーは+1/+1の修整を受ける。</v>
      </c>
      <c r="AB235" s="70" t="e">
        <f t="shared" si="47"/>
        <v>#N/A</v>
      </c>
    </row>
    <row r="236" spans="1:28">
      <c r="A236" s="59">
        <v>235</v>
      </c>
      <c r="B236" s="60" t="s">
        <v>907</v>
      </c>
      <c r="C236" s="74" t="s">
        <v>73</v>
      </c>
      <c r="D236" s="2" t="s">
        <v>55</v>
      </c>
      <c r="E236" s="2"/>
      <c r="F236" s="62">
        <v>12</v>
      </c>
      <c r="G236" s="2" t="s">
        <v>1072</v>
      </c>
      <c r="H236" s="63" t="s">
        <v>1073</v>
      </c>
      <c r="I236" s="66" t="s">
        <v>34</v>
      </c>
      <c r="J236" s="2"/>
      <c r="K236" s="2" t="s">
        <v>234</v>
      </c>
      <c r="L236" s="2"/>
      <c r="M236" s="2"/>
      <c r="N236" s="2" t="s">
        <v>1074</v>
      </c>
      <c r="O236" s="2"/>
      <c r="P236" s="2"/>
      <c r="Q236" s="68">
        <v>42829</v>
      </c>
      <c r="R236" s="2"/>
      <c r="S236" s="2"/>
      <c r="T236" s="2"/>
      <c r="U236" s="2">
        <f t="shared" si="36"/>
        <v>4</v>
      </c>
      <c r="V236" s="2">
        <f t="shared" si="37"/>
        <v>4</v>
      </c>
      <c r="W236" s="2" t="str">
        <f t="shared" si="43"/>
        <v>この</v>
      </c>
      <c r="X236" s="2" t="str">
        <f t="shared" si="44"/>
        <v/>
      </c>
      <c r="Y236" s="2" t="str">
        <f t="shared" si="45"/>
        <v/>
      </c>
      <c r="Z236" s="2"/>
      <c r="AA236" s="2" t="str">
        <f t="shared" si="46"/>
        <v>このクリーチャーが死亡したとき、あなたのライブラリーからマナ･コストが5以下の最初のカードを取ってくる。</v>
      </c>
      <c r="AB236" s="70" t="e">
        <f t="shared" si="47"/>
        <v>#N/A</v>
      </c>
    </row>
    <row r="237" spans="1:28">
      <c r="A237" s="59">
        <v>236</v>
      </c>
      <c r="B237" s="60" t="s">
        <v>907</v>
      </c>
      <c r="C237" s="74" t="s">
        <v>73</v>
      </c>
      <c r="D237" s="2" t="s">
        <v>55</v>
      </c>
      <c r="E237" s="2"/>
      <c r="F237" s="62">
        <v>18</v>
      </c>
      <c r="G237" s="2" t="s">
        <v>1075</v>
      </c>
      <c r="H237" s="63" t="s">
        <v>1076</v>
      </c>
      <c r="I237" s="66" t="s">
        <v>34</v>
      </c>
      <c r="J237" s="2"/>
      <c r="K237" s="2" t="s">
        <v>808</v>
      </c>
      <c r="L237" s="2"/>
      <c r="M237" s="2"/>
      <c r="N237" s="2" t="s">
        <v>712</v>
      </c>
      <c r="O237" s="2" t="s">
        <v>1077</v>
      </c>
      <c r="P237" s="2" t="s">
        <v>834</v>
      </c>
      <c r="Q237" s="68">
        <v>42829</v>
      </c>
      <c r="R237" s="2"/>
      <c r="S237" s="2"/>
      <c r="T237" s="2"/>
      <c r="U237" s="2">
        <f t="shared" si="36"/>
        <v>4</v>
      </c>
      <c r="V237" s="2">
        <f t="shared" si="37"/>
        <v>4</v>
      </c>
      <c r="W237" s="2" t="str">
        <f t="shared" si="43"/>
        <v>トラ</v>
      </c>
      <c r="X237" s="2" t="str">
        <f t="shared" si="44"/>
        <v/>
      </c>
      <c r="Y237" s="2" t="str">
        <f t="shared" si="45"/>
        <v/>
      </c>
      <c r="Z237" s="2"/>
      <c r="AA237" s="2" t="str">
        <f t="shared" si="46"/>
        <v>トランプル&amp;br;このクリーチャーが攻撃したとき、このクリーチャーは+1/+1の修整を受ける。&amp;br;搭乗2</v>
      </c>
      <c r="AB237" s="70" t="e">
        <f t="shared" si="47"/>
        <v>#N/A</v>
      </c>
    </row>
    <row r="238" spans="1:28">
      <c r="A238" s="59">
        <v>237</v>
      </c>
      <c r="B238" s="60" t="s">
        <v>907</v>
      </c>
      <c r="C238" s="74" t="s">
        <v>73</v>
      </c>
      <c r="D238" s="2" t="s">
        <v>56</v>
      </c>
      <c r="E238" s="2"/>
      <c r="F238" s="62">
        <v>11</v>
      </c>
      <c r="G238" s="2" t="s">
        <v>1078</v>
      </c>
      <c r="H238" s="63" t="s">
        <v>1079</v>
      </c>
      <c r="I238" s="66" t="s">
        <v>34</v>
      </c>
      <c r="J238" s="2"/>
      <c r="K238" s="2" t="s">
        <v>808</v>
      </c>
      <c r="L238" s="2"/>
      <c r="M238" s="2"/>
      <c r="N238" s="2" t="s">
        <v>50</v>
      </c>
      <c r="O238" s="2" t="s">
        <v>51</v>
      </c>
      <c r="P238" s="2" t="s">
        <v>1080</v>
      </c>
      <c r="Q238" s="68">
        <v>42892</v>
      </c>
      <c r="R238" s="2"/>
      <c r="S238" s="2"/>
      <c r="T238" s="2"/>
      <c r="U238" s="2">
        <f t="shared" si="36"/>
        <v>6</v>
      </c>
      <c r="V238" s="2">
        <f t="shared" si="37"/>
        <v>6</v>
      </c>
      <c r="W238" s="2" t="str">
        <f t="shared" si="43"/>
        <v>飛行</v>
      </c>
      <c r="X238" s="2" t="str">
        <f t="shared" si="44"/>
        <v/>
      </c>
      <c r="Y238" s="2" t="str">
        <f t="shared" si="45"/>
        <v/>
      </c>
      <c r="Z238" s="2"/>
      <c r="AA238" s="2" t="str">
        <f t="shared" si="46"/>
        <v>飛行&amp;br;このクリーチャーが戦場に出たとき、エネルギー化2を行う。&amp;br;超過1：あなたのターン終了時まで、このクリーチャーは絆魂を得る。&amp;br;搭乗3</v>
      </c>
      <c r="AB238" s="70" t="e">
        <f t="shared" si="47"/>
        <v>#N/A</v>
      </c>
    </row>
    <row r="239" spans="1:28">
      <c r="A239" s="59">
        <v>238</v>
      </c>
      <c r="B239" s="60" t="s">
        <v>907</v>
      </c>
      <c r="C239" s="74" t="s">
        <v>73</v>
      </c>
      <c r="D239" s="2" t="s">
        <v>56</v>
      </c>
      <c r="E239" s="2"/>
      <c r="F239" s="62">
        <v>18</v>
      </c>
      <c r="G239" s="2" t="s">
        <v>1081</v>
      </c>
      <c r="H239" s="63" t="s">
        <v>1082</v>
      </c>
      <c r="I239" s="66" t="s">
        <v>34</v>
      </c>
      <c r="J239" s="2"/>
      <c r="K239" s="2" t="s">
        <v>808</v>
      </c>
      <c r="L239" s="2"/>
      <c r="M239" s="2"/>
      <c r="N239" s="2" t="s">
        <v>144</v>
      </c>
      <c r="O239" s="2" t="s">
        <v>1083</v>
      </c>
      <c r="P239" s="2" t="s">
        <v>870</v>
      </c>
      <c r="Q239" s="68">
        <v>42892</v>
      </c>
      <c r="R239" s="2"/>
      <c r="S239" s="2"/>
      <c r="T239" s="2"/>
      <c r="U239" s="2">
        <f t="shared" si="36"/>
        <v>6</v>
      </c>
      <c r="V239" s="2">
        <f t="shared" si="37"/>
        <v>6</v>
      </c>
      <c r="W239" s="2" t="str">
        <f t="shared" si="43"/>
        <v>到達</v>
      </c>
      <c r="X239" s="2" t="str">
        <f t="shared" si="44"/>
        <v/>
      </c>
      <c r="Y239" s="2" t="str">
        <f t="shared" si="45"/>
        <v/>
      </c>
      <c r="Z239" s="2"/>
      <c r="AA239" s="2" t="str">
        <f t="shared" si="46"/>
        <v>到達&amp;br;超過2：あなたの手札の各機体は4マナを得る。&amp;br;搭乗3</v>
      </c>
      <c r="AB239" s="70" t="e">
        <f t="shared" si="47"/>
        <v>#N/A</v>
      </c>
    </row>
    <row r="240" spans="1:28">
      <c r="A240" s="59">
        <v>239</v>
      </c>
      <c r="B240" s="60" t="s">
        <v>907</v>
      </c>
      <c r="C240" s="74" t="s">
        <v>73</v>
      </c>
      <c r="D240" s="2" t="s">
        <v>56</v>
      </c>
      <c r="E240" s="2"/>
      <c r="F240" s="62">
        <v>17</v>
      </c>
      <c r="G240" s="2" t="s">
        <v>1084</v>
      </c>
      <c r="H240" s="63" t="s">
        <v>1085</v>
      </c>
      <c r="I240" s="66" t="s">
        <v>34</v>
      </c>
      <c r="J240" s="2"/>
      <c r="K240" s="2" t="s">
        <v>234</v>
      </c>
      <c r="L240" s="2"/>
      <c r="M240" s="2"/>
      <c r="N240" s="2" t="s">
        <v>101</v>
      </c>
      <c r="O240" s="2" t="s">
        <v>1086</v>
      </c>
      <c r="P240" s="2"/>
      <c r="Q240" s="68">
        <v>42860</v>
      </c>
      <c r="R240" s="2"/>
      <c r="S240" s="2"/>
      <c r="T240" s="2"/>
      <c r="U240" s="2">
        <f t="shared" si="36"/>
        <v>5</v>
      </c>
      <c r="V240" s="2">
        <f t="shared" si="37"/>
        <v>5</v>
      </c>
      <c r="W240" s="2" t="str">
        <f t="shared" si="43"/>
        <v>超過</v>
      </c>
      <c r="X240" s="2" t="str">
        <f t="shared" si="44"/>
        <v/>
      </c>
      <c r="Y240" s="2" t="str">
        <f t="shared" si="45"/>
        <v/>
      </c>
      <c r="Z240" s="2"/>
      <c r="AA240" s="2" t="str">
        <f t="shared" si="46"/>
        <v>超過2：このクリーチャーは+1/+1の修整を受ける。&amp;br;あなたのターン開始時に、対戦相手はX点のダメージを受け、このクリーチャーは-1/-1の修整を受ける。Xはこのクリーチャーのパワーに等しい。</v>
      </c>
      <c r="AB240" s="70" t="e">
        <f t="shared" si="47"/>
        <v>#N/A</v>
      </c>
    </row>
    <row r="241" spans="1:28">
      <c r="A241" s="59">
        <v>240</v>
      </c>
      <c r="B241" s="60" t="s">
        <v>907</v>
      </c>
      <c r="C241" s="74" t="s">
        <v>73</v>
      </c>
      <c r="D241" s="2" t="s">
        <v>57</v>
      </c>
      <c r="E241" s="2"/>
      <c r="F241" s="62">
        <v>25</v>
      </c>
      <c r="G241" s="2" t="s">
        <v>1087</v>
      </c>
      <c r="H241" s="63" t="s">
        <v>1088</v>
      </c>
      <c r="I241" s="66" t="s">
        <v>34</v>
      </c>
      <c r="J241" s="2"/>
      <c r="K241" s="2" t="s">
        <v>808</v>
      </c>
      <c r="L241" s="2"/>
      <c r="M241" s="2"/>
      <c r="N241" s="2" t="s">
        <v>934</v>
      </c>
      <c r="O241" s="2" t="s">
        <v>1089</v>
      </c>
      <c r="P241" s="2" t="s">
        <v>1090</v>
      </c>
      <c r="Q241" s="68">
        <v>43081</v>
      </c>
      <c r="R241" s="2"/>
      <c r="S241" s="2"/>
      <c r="T241" s="2"/>
      <c r="U241" s="2">
        <f t="shared" si="36"/>
        <v>12</v>
      </c>
      <c r="V241" s="2">
        <f t="shared" si="37"/>
        <v>12</v>
      </c>
      <c r="W241" s="2" t="str">
        <f t="shared" si="43"/>
        <v>飛行</v>
      </c>
      <c r="X241" s="2" t="str">
        <f t="shared" si="44"/>
        <v>警戒</v>
      </c>
      <c r="Y241" s="2" t="str">
        <f t="shared" si="45"/>
        <v/>
      </c>
      <c r="Z241" s="2"/>
      <c r="AA241" s="2" t="str">
        <f t="shared" si="46"/>
        <v>飛行 警戒&amp;br;このクリーチャーが戦場に出たとき、製造4を行う。&amp;br;搭乗4</v>
      </c>
      <c r="AB241" s="70" t="e">
        <f t="shared" si="47"/>
        <v>#N/A</v>
      </c>
    </row>
    <row r="242" spans="1:28">
      <c r="A242" s="59">
        <v>241</v>
      </c>
      <c r="B242" s="60" t="s">
        <v>907</v>
      </c>
      <c r="C242" s="74" t="s">
        <v>73</v>
      </c>
      <c r="D242" s="2" t="s">
        <v>57</v>
      </c>
      <c r="E242" s="2"/>
      <c r="F242" s="62">
        <v>6</v>
      </c>
      <c r="G242" s="2" t="s">
        <v>1091</v>
      </c>
      <c r="H242" s="63" t="s">
        <v>1092</v>
      </c>
      <c r="I242" s="66" t="s">
        <v>182</v>
      </c>
      <c r="J242" s="2"/>
      <c r="K242" s="2"/>
      <c r="L242" s="2"/>
      <c r="M242" s="2"/>
      <c r="N242" s="2" t="s">
        <v>1093</v>
      </c>
      <c r="O242" s="2" t="s">
        <v>1094</v>
      </c>
      <c r="P242" s="2"/>
      <c r="Q242" s="68"/>
      <c r="R242" s="2"/>
      <c r="S242" s="2"/>
      <c r="T242" s="2">
        <v>3</v>
      </c>
      <c r="U242" s="2" t="str">
        <f t="shared" si="36"/>
        <v/>
      </c>
      <c r="V242" s="2" t="str">
        <f t="shared" si="37"/>
        <v/>
      </c>
      <c r="W242" s="2" t="str">
        <f t="shared" si="43"/>
        <v>あな</v>
      </c>
      <c r="X242" s="2" t="str">
        <f t="shared" si="44"/>
        <v/>
      </c>
      <c r="Y242" s="2" t="str">
        <f t="shared" si="45"/>
        <v/>
      </c>
      <c r="Z242" s="2"/>
      <c r="AA242" s="2" t="str">
        <f t="shared" si="46"/>
        <v>あなたがコントロールするトークンでないサポートがボードに出たとき、エネルギー化2を行う。&amp;br;超過3：あなたは1回の入れ替えを得る。このサポートは1シールドを失う。</v>
      </c>
      <c r="AB242" s="70" t="e">
        <f t="shared" si="47"/>
        <v>#N/A</v>
      </c>
    </row>
    <row r="243" spans="1:28">
      <c r="A243" s="59">
        <v>242</v>
      </c>
      <c r="B243" s="60" t="s">
        <v>907</v>
      </c>
      <c r="C243" s="74" t="s">
        <v>73</v>
      </c>
      <c r="D243" s="2" t="s">
        <v>57</v>
      </c>
      <c r="E243" s="2"/>
      <c r="F243" s="62">
        <v>11</v>
      </c>
      <c r="G243" s="2" t="s">
        <v>1095</v>
      </c>
      <c r="H243" s="63" t="s">
        <v>1096</v>
      </c>
      <c r="I243" s="66" t="s">
        <v>182</v>
      </c>
      <c r="J243" s="2"/>
      <c r="K243" s="2"/>
      <c r="L243" s="2"/>
      <c r="M243" s="2"/>
      <c r="N243" s="2" t="s">
        <v>1097</v>
      </c>
      <c r="O243" s="2"/>
      <c r="P243" s="2"/>
      <c r="Q243" s="68"/>
      <c r="R243" s="2"/>
      <c r="S243" s="2"/>
      <c r="T243" s="2">
        <v>3</v>
      </c>
      <c r="U243" s="2" t="str">
        <f t="shared" si="36"/>
        <v/>
      </c>
      <c r="V243" s="2" t="str">
        <f t="shared" si="37"/>
        <v/>
      </c>
      <c r="W243" s="2" t="str">
        <f t="shared" si="43"/>
        <v>超過</v>
      </c>
      <c r="X243" s="2" t="str">
        <f t="shared" si="44"/>
        <v/>
      </c>
      <c r="Y243" s="2" t="str">
        <f t="shared" si="45"/>
        <v/>
      </c>
      <c r="Z243" s="2"/>
      <c r="AA243" s="2" t="str">
        <f t="shared" si="46"/>
        <v>超過3：対戦相手のライブラリーから最初のクリーチャーを取ってきて、あなたのライブラリーの一番上に置く。その後、それをあなたのコントロール下で戦場に出す。</v>
      </c>
      <c r="AB243" s="70" t="e">
        <f t="shared" si="47"/>
        <v>#N/A</v>
      </c>
    </row>
    <row r="244" spans="14:16">
      <c r="N244" s="52" t="s">
        <v>1098</v>
      </c>
      <c r="O244" s="52" t="s">
        <v>1098</v>
      </c>
      <c r="P244" s="52" t="s">
        <v>1098</v>
      </c>
    </row>
    <row r="245" spans="15:15">
      <c r="O245" s="52" t="s">
        <v>161</v>
      </c>
    </row>
  </sheetData>
  <autoFilter ref="A1:AF245"/>
  <dataValidations count="2">
    <dataValidation allowBlank="1" showInputMessage="1" showErrorMessage="1" sqref="C13:D13 C49 D49 C50 D50 C51 D51 C52 D52 C53 D53 C54 D54 C55 D55 C56 D56 C57 D57 C58 D58 C59 D59 C60 D60 C61 D61 C62 D62 C63 D63 C64 D64 C65 D65 C66 D66 C67 D67 C68 D68 C69 D69 C70 D70 C71 D71 C72 D72 C73 D73 C74 D74 C75 D75 C76 D76 C77 D77 C78 D78 C79 D79 C80 D80 C81 D81 C82 D82 C83 D83 C84 D84 C85 D85 C86 D86 C87 D87 C88 D88 C89 D89 C90 D90 C91 D91 C92 D92 C93 D93 C94 D94 C95 D95 C96 D96 C97 D97 C98 D98 C99 D99 C100 D100 C101 D101 C102 D102 C103 D103 C104 D104 C105 D105 C106 D106 C107 D107 C108 D108 C109 D109 C110 D110 C111 D111 C112 D112 C113 D113 C114 D114 C115 D115 C116 D116 C117 D117 C118 D118 C119 D119 C120 D120 C121 D121 C122 D122 C123 D123 C124 D124 C125 D125 C126 D126 C127 D127 C128 D128 C129 D129 C130 D130 C131 D131 C132 D132 C133 D133 C134 D134 C135 D135 C136 D136 C137 D137 C138 D138 C139 D139 C140 D140 C141 D141 C142 D142 C143 D143 C144 D144 C145 D145 C146 D146 C147 D147 C148 D148 C149 D149 C150 D150 C151 D151 C152 D152 C153 D153 C154 D154 C155 D155 C156 D156 C157 D157 C158 D158 C159 D159 C160 D160 C161 D161 C162 D162 C163 D163 C164 D164 C165 D165 C166 D166 C167 D167 C168 D168 C169 D169 C170 D170 C171 D171 C172 D172 C173 D173 C174 D174 C175 D175 C176 D176 C177 D177 C178 D178 C179 D179 C180 D180 C181 D181 C182 D182 C183 D183 C184 D184 C185 D185 C186 D186 C187 D187 C188 D188 C189 D189 C190 D190 C191 D191 C192 D192 C193 D193 C194 D194 C195 D195 C196 D196 C197 D197 C198 D198 C199 D199 C200 D200 C201 D201 C202 D202 C203 D203 C204 D204 C205 D205 C206 D206 C207 D207 C208 D208 C209 D209 C210 D210 C211 D211 C212 D212 C213 D213 C214 D214 C215 D215 C216 D216 C217 D217 C218 D218 C219 D219 C220 D220 C221 D221 C222 D222 C223 D223 C224 D224 C225 D225 C226 D226 C227 D227 C228 D228 C229 D229 C230 D230 C231 D231 C232 D232 C233 D233 C234 D234 C235 D235 C236 D236 C237 D237 C238 D238 C239 D239 C240 D240 C241 D241 C242 D242 C243 D243 C33:C34 D33:D34 C1:D12 C14:D17 C244:D1048576 C35:D48 C18:D32"/>
    <dataValidation type="list" allowBlank="1" showInputMessage="1" showErrorMessage="1" sqref="E13 E14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E12 E15:E17 E18:E32 E33:E34 E35:E48">
      <formula1>$R$4:$U$4</formula1>
    </dataValidation>
  </dataValidations>
  <pageMargins left="0.75" right="0.75" top="1" bottom="1" header="0.511805555555556" footer="0.511805555555556"/>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576" sqref="A6:A576"/>
    </sheetView>
  </sheetViews>
  <sheetFormatPr defaultColWidth="9" defaultRowHeight="13.5"/>
  <cols>
    <col min="1" max="1" width="43.0916666666667"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59" width="9" style="3"/>
    <col min="60" max="60" width="9" style="50"/>
    <col min="61" max="61" width="9" style="3"/>
    <col min="62" max="62" width="9" style="50"/>
    <col min="63"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3</v>
      </c>
      <c r="AG2" s="4" t="s">
        <v>55</v>
      </c>
      <c r="AH2" s="4"/>
      <c r="AI2" s="4">
        <v>8</v>
      </c>
      <c r="AJ2" s="4" t="s">
        <v>908</v>
      </c>
      <c r="AK2" s="4" t="s">
        <v>909</v>
      </c>
      <c r="AL2" s="4" t="s">
        <v>34</v>
      </c>
      <c r="AM2" s="4"/>
      <c r="AN2" s="4" t="s">
        <v>69</v>
      </c>
      <c r="AO2" s="4" t="s">
        <v>157</v>
      </c>
      <c r="AP2" s="4"/>
      <c r="AQ2" s="4" t="s">
        <v>50</v>
      </c>
      <c r="AR2" s="4" t="s">
        <v>910</v>
      </c>
      <c r="AS2" s="4"/>
      <c r="AT2" s="40">
        <v>42828</v>
      </c>
      <c r="AU2" s="4"/>
      <c r="AV2" s="4"/>
      <c r="AW2" s="4"/>
      <c r="AX2" s="4">
        <v>4</v>
      </c>
      <c r="AY2" s="4">
        <v>3</v>
      </c>
      <c r="AZ2" s="4" t="str">
        <f t="shared" ref="AZ2:AZ51" si="0">LEFT(AQ2,2)</f>
        <v>飛行</v>
      </c>
      <c r="BA2" s="4" t="str">
        <f t="shared" ref="BA2:BA51" si="1">IF(ISERROR(FIND(" ",AQ2)),"",MID(AQ2,FIND(" ",AQ2)+1,2))</f>
        <v/>
      </c>
      <c r="BB2" s="4" t="str">
        <f t="shared" ref="BB2:BB51" si="2">IF(LEN(BA2)&gt;1,IF(ISERROR(FIND(" ",AQ2,FIND(" ",AQ2)+1)),"",MID(AQ2,FIND(" ",AQ2)+4,2)),"")</f>
        <v/>
      </c>
      <c r="BC2" s="4"/>
      <c r="BD2" s="4" t="str">
        <f t="shared" ref="BD2:BD51" si="3">IF(AQ2="","",AQ2&amp;IF(AR2="","","&amp;br;"&amp;AR2)&amp;IF(AS2="","","&amp;br;"&amp;AS2))</f>
        <v>飛行&amp;br;このクリーチャーが戦場に出たとき、あなたの手札の各機体は飛行を得る。</v>
      </c>
      <c r="BE2" s="33" t="str">
        <f>IF(AK2="","",VLOOKUP(AK2,BH:BJ,3,FALSE))</f>
        <v>When this creature enters the battlefield, each Vehicle in your hand gains Flying.</v>
      </c>
      <c r="BF2" s="12" t="s">
        <v>0</v>
      </c>
      <c r="BG2" s="3">
        <v>1</v>
      </c>
      <c r="BH2" s="50" t="s">
        <v>917</v>
      </c>
      <c r="BI2" s="3" t="s">
        <v>39</v>
      </c>
      <c r="BJ2" s="50" t="s">
        <v>1099</v>
      </c>
    </row>
    <row r="3" spans="2:62">
      <c r="B3" s="3" t="s">
        <v>0</v>
      </c>
      <c r="Q3" s="5" t="s">
        <v>3</v>
      </c>
      <c r="R3" s="5" t="s">
        <v>28</v>
      </c>
      <c r="S3" s="5" t="s">
        <v>41</v>
      </c>
      <c r="T3" s="5" t="s">
        <v>42</v>
      </c>
      <c r="U3" s="5" t="s">
        <v>43</v>
      </c>
      <c r="V3" s="5" t="s">
        <v>44</v>
      </c>
      <c r="W3" s="5"/>
      <c r="AB3" s="3" t="s">
        <v>41</v>
      </c>
      <c r="AC3" s="3" t="s">
        <v>45</v>
      </c>
      <c r="AD3" s="19" t="s">
        <v>46</v>
      </c>
      <c r="AE3" s="27">
        <v>2</v>
      </c>
      <c r="AF3" s="28" t="s">
        <v>3</v>
      </c>
      <c r="AG3" s="4" t="s">
        <v>55</v>
      </c>
      <c r="AH3" s="4"/>
      <c r="AI3" s="4">
        <v>10</v>
      </c>
      <c r="AJ3" s="4" t="s">
        <v>911</v>
      </c>
      <c r="AK3" s="4" t="s">
        <v>912</v>
      </c>
      <c r="AL3" s="4" t="s">
        <v>34</v>
      </c>
      <c r="AM3" s="4"/>
      <c r="AN3" s="4" t="s">
        <v>35</v>
      </c>
      <c r="AO3" s="4" t="s">
        <v>743</v>
      </c>
      <c r="AP3" s="4"/>
      <c r="AQ3" s="4" t="s">
        <v>50</v>
      </c>
      <c r="AR3" s="4" t="s">
        <v>754</v>
      </c>
      <c r="AS3" s="4"/>
      <c r="AT3" s="40">
        <v>42828</v>
      </c>
      <c r="AU3" s="4"/>
      <c r="AV3" s="4"/>
      <c r="AW3" s="4"/>
      <c r="AX3" s="4">
        <v>4</v>
      </c>
      <c r="AY3" s="4">
        <v>3</v>
      </c>
      <c r="AZ3" s="4" t="str">
        <f t="shared" si="0"/>
        <v>飛行</v>
      </c>
      <c r="BA3" s="4" t="str">
        <f t="shared" si="1"/>
        <v/>
      </c>
      <c r="BB3" s="4" t="str">
        <f t="shared" si="2"/>
        <v/>
      </c>
      <c r="BC3" s="4"/>
      <c r="BD3" s="4" t="str">
        <f t="shared" si="3"/>
        <v>飛行&amp;br;このクリーチャーが戦場に出たとき、あなたは5点のライフを得る。</v>
      </c>
      <c r="BE3" s="33" t="str">
        <f>IF(AK3="","",VLOOKUP(AK3,BH:BJ,3,FALSE))</f>
        <v>When this creature enters the battlefield, you gain 5 life.</v>
      </c>
      <c r="BF3" s="12" t="s">
        <v>0</v>
      </c>
      <c r="BG3" s="3">
        <v>2</v>
      </c>
      <c r="BH3" s="50" t="s">
        <v>909</v>
      </c>
      <c r="BI3" s="3" t="s">
        <v>39</v>
      </c>
      <c r="BJ3" s="50" t="s">
        <v>1100</v>
      </c>
    </row>
    <row r="4" spans="2:62">
      <c r="B4" s="3" t="s">
        <v>0</v>
      </c>
      <c r="Q4" s="3" t="s">
        <v>31</v>
      </c>
      <c r="R4" s="5" t="s">
        <v>55</v>
      </c>
      <c r="S4" s="5" t="s">
        <v>56</v>
      </c>
      <c r="T4" s="5" t="s">
        <v>57</v>
      </c>
      <c r="AB4" s="3" t="s">
        <v>42</v>
      </c>
      <c r="AC4" s="3" t="s">
        <v>58</v>
      </c>
      <c r="AD4" s="19" t="s">
        <v>59</v>
      </c>
      <c r="AE4" s="27">
        <v>3</v>
      </c>
      <c r="AF4" s="28" t="s">
        <v>3</v>
      </c>
      <c r="AG4" s="4" t="s">
        <v>55</v>
      </c>
      <c r="AH4" s="4"/>
      <c r="AI4" s="4">
        <v>21</v>
      </c>
      <c r="AJ4" s="4" t="s">
        <v>913</v>
      </c>
      <c r="AK4" s="4" t="s">
        <v>914</v>
      </c>
      <c r="AL4" s="4" t="s">
        <v>34</v>
      </c>
      <c r="AM4" s="4"/>
      <c r="AN4" s="4" t="s">
        <v>35</v>
      </c>
      <c r="AO4" s="4" t="s">
        <v>36</v>
      </c>
      <c r="AP4" s="4"/>
      <c r="AQ4" s="4" t="s">
        <v>915</v>
      </c>
      <c r="AR4" s="4"/>
      <c r="AS4" s="4"/>
      <c r="AT4" s="40">
        <v>42828</v>
      </c>
      <c r="AU4" s="4"/>
      <c r="AV4" s="4"/>
      <c r="AW4" s="4"/>
      <c r="AX4" s="4">
        <v>4</v>
      </c>
      <c r="AY4" s="4">
        <v>3</v>
      </c>
      <c r="AZ4" s="4" t="str">
        <f t="shared" si="0"/>
        <v>この</v>
      </c>
      <c r="BA4" s="4" t="str">
        <f t="shared" si="1"/>
        <v/>
      </c>
      <c r="BB4" s="4" t="str">
        <f t="shared" si="2"/>
        <v/>
      </c>
      <c r="BC4" s="4"/>
      <c r="BD4" s="4" t="str">
        <f t="shared" si="3"/>
        <v>このクリーチャーが死亡したとき、あなたがコントロールしている破壊された最後の無色のクリーチャーとサポートをあなたの手札に戻す。</v>
      </c>
      <c r="BE4" s="33" t="str">
        <f>IF(AK4="","",VLOOKUP(AK4,BH:BJ,3,FALSE))</f>
        <v>When this creature dies, the last colorless creature and support you controlled that were Destroyed are returned to your hand.</v>
      </c>
      <c r="BF4" s="12" t="s">
        <v>0</v>
      </c>
      <c r="BG4" s="3">
        <v>3</v>
      </c>
      <c r="BH4" s="50" t="s">
        <v>929</v>
      </c>
      <c r="BI4" s="3" t="s">
        <v>39</v>
      </c>
      <c r="BJ4" s="50" t="s">
        <v>1101</v>
      </c>
    </row>
    <row r="5" spans="2:62">
      <c r="B5" s="3" t="s">
        <v>0</v>
      </c>
      <c r="Q5" s="8"/>
      <c r="R5" s="9"/>
      <c r="S5" s="9"/>
      <c r="T5" s="9"/>
      <c r="U5" s="9"/>
      <c r="V5" s="10"/>
      <c r="W5" s="11">
        <v>1</v>
      </c>
      <c r="X5" s="8"/>
      <c r="Y5" s="29"/>
      <c r="Z5" s="29"/>
      <c r="AA5" s="30"/>
      <c r="AB5" s="3" t="s">
        <v>43</v>
      </c>
      <c r="AC5" s="3" t="s">
        <v>65</v>
      </c>
      <c r="AD5" s="19" t="s">
        <v>66</v>
      </c>
      <c r="AE5" s="27">
        <v>4</v>
      </c>
      <c r="AF5" s="28" t="s">
        <v>3</v>
      </c>
      <c r="AG5" s="4" t="s">
        <v>55</v>
      </c>
      <c r="AH5" s="4"/>
      <c r="AI5" s="4">
        <v>4</v>
      </c>
      <c r="AJ5" s="4" t="s">
        <v>916</v>
      </c>
      <c r="AK5" s="4" t="s">
        <v>917</v>
      </c>
      <c r="AL5" s="4" t="s">
        <v>111</v>
      </c>
      <c r="AM5" s="4"/>
      <c r="AN5" s="4"/>
      <c r="AO5" s="4"/>
      <c r="AP5" s="4"/>
      <c r="AQ5" s="4" t="s">
        <v>918</v>
      </c>
      <c r="AR5" s="4"/>
      <c r="AS5" s="4"/>
      <c r="AT5" s="40"/>
      <c r="AU5" s="4"/>
      <c r="AV5" s="4"/>
      <c r="AW5" s="4"/>
      <c r="AX5" s="4" t="s">
        <v>54</v>
      </c>
      <c r="AY5" s="4" t="s">
        <v>54</v>
      </c>
      <c r="AZ5" s="4" t="str">
        <f t="shared" si="0"/>
        <v>クリ</v>
      </c>
      <c r="BA5" s="4" t="str">
        <f t="shared" si="1"/>
        <v/>
      </c>
      <c r="BB5" s="4" t="str">
        <f t="shared" si="2"/>
        <v/>
      </c>
      <c r="BC5" s="4"/>
      <c r="BD5" s="4" t="str">
        <f t="shared" si="3"/>
        <v>クリーチャー1体を対象とする。それは+2/+2の修整を受けるとともに飛行を得る。</v>
      </c>
      <c r="BE5" s="33" t="str">
        <f>IF(AK5="","",VLOOKUP(AK5,BH:BJ,3,FALSE))</f>
        <v>Target creature gets +2/+2 and Flying.</v>
      </c>
      <c r="BF5" s="12" t="s">
        <v>0</v>
      </c>
      <c r="BG5" s="3">
        <v>4</v>
      </c>
      <c r="BH5" s="50" t="s">
        <v>1079</v>
      </c>
      <c r="BI5" s="3" t="s">
        <v>39</v>
      </c>
      <c r="BJ5" s="50" t="s">
        <v>1102</v>
      </c>
    </row>
    <row r="6" spans="1:62">
      <c r="A6" s="3" t="str">
        <f t="shared" ref="A6:A69" si="4">CONCATENATE(C6,D6,E6,F6,G6,H6,I6,J6,K6,L6,M6,N6,O6,P6)</f>
        <v>*飛空士の提督/Aeronaut Admiral</v>
      </c>
      <c r="B6" s="3" t="s">
        <v>0</v>
      </c>
      <c r="C6" s="3" t="str">
        <f>"*"&amp;R6&amp;"/"&amp;T6</f>
        <v>*飛空士の提督/Aeronaut Admiral</v>
      </c>
      <c r="Q6" s="12" t="s">
        <v>9</v>
      </c>
      <c r="R6" s="13" t="str">
        <f>INDEX(AJ:AJ,W5+1)</f>
        <v>飛空士の提督</v>
      </c>
      <c r="S6" s="14" t="s">
        <v>10</v>
      </c>
      <c r="T6" s="13" t="str">
        <f>INDEX(AK:AK,W5+1)</f>
        <v>Aeronaut Admiral</v>
      </c>
      <c r="U6" s="14"/>
      <c r="V6" s="15"/>
      <c r="W6" s="16"/>
      <c r="X6" s="12"/>
      <c r="Y6" s="31"/>
      <c r="Z6" s="31"/>
      <c r="AA6" s="32"/>
      <c r="AB6" s="3" t="s">
        <v>73</v>
      </c>
      <c r="AC6" s="3" t="s">
        <v>74</v>
      </c>
      <c r="AD6" s="19" t="s">
        <v>75</v>
      </c>
      <c r="AE6" s="27">
        <v>5</v>
      </c>
      <c r="AF6" s="28" t="s">
        <v>3</v>
      </c>
      <c r="AG6" s="4" t="s">
        <v>56</v>
      </c>
      <c r="AH6" s="4"/>
      <c r="AI6" s="4">
        <v>6</v>
      </c>
      <c r="AJ6" s="4" t="s">
        <v>919</v>
      </c>
      <c r="AK6" s="4" t="s">
        <v>920</v>
      </c>
      <c r="AL6" s="4" t="s">
        <v>34</v>
      </c>
      <c r="AM6" s="4"/>
      <c r="AN6" s="4" t="s">
        <v>35</v>
      </c>
      <c r="AO6" s="4" t="s">
        <v>694</v>
      </c>
      <c r="AP6" s="4"/>
      <c r="AQ6" s="4" t="s">
        <v>921</v>
      </c>
      <c r="AR6" s="4"/>
      <c r="AS6" s="4"/>
      <c r="AT6" s="40">
        <v>42797</v>
      </c>
      <c r="AU6" s="4"/>
      <c r="AV6" s="4"/>
      <c r="AW6" s="4"/>
      <c r="AX6" s="4">
        <v>3</v>
      </c>
      <c r="AY6" s="4">
        <v>3</v>
      </c>
      <c r="AZ6" s="4" t="str">
        <f t="shared" si="0"/>
        <v>二段</v>
      </c>
      <c r="BA6" s="4" t="str">
        <f t="shared" si="1"/>
        <v/>
      </c>
      <c r="BB6" s="4" t="str">
        <f t="shared" si="2"/>
        <v/>
      </c>
      <c r="BC6" s="4"/>
      <c r="BD6" s="4" t="str">
        <f t="shared" si="3"/>
        <v>二段攻撃</v>
      </c>
      <c r="BE6" s="33" t="str">
        <f>IF(AK6="","",VLOOKUP(AK6,BH:BJ,3,FALSE))</f>
        <v/>
      </c>
      <c r="BF6" s="12" t="s">
        <v>0</v>
      </c>
      <c r="BG6" s="3">
        <v>5</v>
      </c>
      <c r="BH6" s="50" t="s">
        <v>955</v>
      </c>
      <c r="BI6" s="3" t="s">
        <v>39</v>
      </c>
      <c r="BJ6" s="50" t="s">
        <v>1103</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白</v>
      </c>
      <c r="S7" s="18" t="s">
        <v>7</v>
      </c>
      <c r="T7" s="13" t="str">
        <f>INDEX(AG:AG,W5+1)</f>
        <v>アンコモン</v>
      </c>
      <c r="U7" s="18" t="s">
        <v>8</v>
      </c>
      <c r="V7" s="13">
        <f>INDEX(AI:AI,W5+1)</f>
        <v>8</v>
      </c>
      <c r="W7" s="19"/>
      <c r="X7" s="13" t="str">
        <f>INDEX(AQ:AQ,W5+1)</f>
        <v>飛行</v>
      </c>
      <c r="Y7" s="31"/>
      <c r="Z7" s="31"/>
      <c r="AA7" s="32"/>
      <c r="AB7" s="3" t="s">
        <v>85</v>
      </c>
      <c r="AC7" s="3" t="s">
        <v>86</v>
      </c>
      <c r="AD7" s="19" t="s">
        <v>87</v>
      </c>
      <c r="AE7" s="27">
        <v>6</v>
      </c>
      <c r="AF7" s="28" t="s">
        <v>3</v>
      </c>
      <c r="AG7" s="4" t="s">
        <v>56</v>
      </c>
      <c r="AH7" s="4"/>
      <c r="AI7" s="4">
        <v>24</v>
      </c>
      <c r="AJ7" s="4" t="s">
        <v>922</v>
      </c>
      <c r="AK7" s="4" t="s">
        <v>923</v>
      </c>
      <c r="AL7" s="4" t="s">
        <v>111</v>
      </c>
      <c r="AM7" s="4"/>
      <c r="AN7" s="4"/>
      <c r="AO7" s="4"/>
      <c r="AP7" s="4"/>
      <c r="AQ7" s="4" t="s">
        <v>924</v>
      </c>
      <c r="AR7" s="4"/>
      <c r="AS7" s="4"/>
      <c r="AT7" s="40"/>
      <c r="AU7" s="4"/>
      <c r="AV7" s="4"/>
      <c r="AW7" s="4"/>
      <c r="AX7" s="4" t="s">
        <v>54</v>
      </c>
      <c r="AY7" s="4" t="s">
        <v>54</v>
      </c>
      <c r="AZ7" s="4" t="str">
        <f t="shared" si="0"/>
        <v>対戦</v>
      </c>
      <c r="BA7" s="4" t="str">
        <f t="shared" si="1"/>
        <v/>
      </c>
      <c r="BB7" s="4" t="str">
        <f t="shared" si="2"/>
        <v/>
      </c>
      <c r="BC7" s="4"/>
      <c r="BD7" s="4" t="str">
        <f t="shared" si="3"/>
        <v>対戦相手がコントロールする各サポートを破壊する。</v>
      </c>
      <c r="BE7" s="33" t="str">
        <f>IF(AK7="","",VLOOKUP(AK7,BH:BJ,3,FALSE))</f>
        <v>Each support your opponent controls is Destroyed.</v>
      </c>
      <c r="BF7" s="12" t="s">
        <v>0</v>
      </c>
      <c r="BG7" s="3">
        <v>6</v>
      </c>
      <c r="BH7" s="50" t="s">
        <v>1044</v>
      </c>
      <c r="BI7" s="3" t="s">
        <v>39</v>
      </c>
      <c r="BJ7" s="50" t="s">
        <v>1104</v>
      </c>
    </row>
    <row r="8" spans="1:62">
      <c r="A8" s="3" t="str">
        <f t="shared" si="4"/>
        <v>|色|白|レアリティ|アンコモン|マナコスト|8|</v>
      </c>
      <c r="B8" s="3" t="s">
        <v>0</v>
      </c>
      <c r="C8" s="3" t="s">
        <v>83</v>
      </c>
      <c r="D8" s="7" t="s">
        <v>6</v>
      </c>
      <c r="E8" s="3" t="s">
        <v>83</v>
      </c>
      <c r="F8" s="3" t="str">
        <f>IF(R7=0,"",R7)</f>
        <v>白</v>
      </c>
      <c r="G8" s="3" t="s">
        <v>83</v>
      </c>
      <c r="H8" s="7" t="s">
        <v>92</v>
      </c>
      <c r="I8" s="3" t="s">
        <v>83</v>
      </c>
      <c r="J8" s="3" t="str">
        <f>IF(T7=0,"",T7)</f>
        <v>アンコモン</v>
      </c>
      <c r="K8" s="3" t="s">
        <v>83</v>
      </c>
      <c r="L8" s="7" t="s">
        <v>93</v>
      </c>
      <c r="M8" s="3" t="s">
        <v>83</v>
      </c>
      <c r="N8" s="3">
        <f>IF(V7=0,"",V7)</f>
        <v>8</v>
      </c>
      <c r="O8" s="3" t="s">
        <v>83</v>
      </c>
      <c r="Q8" s="12" t="s">
        <v>11</v>
      </c>
      <c r="R8" s="13" t="str">
        <f>INDEX(AL:AL,W5+1)</f>
        <v>クリーチャー</v>
      </c>
      <c r="S8" s="18" t="s">
        <v>94</v>
      </c>
      <c r="T8" s="13" t="str">
        <f>INDEX(AN:AN,W5+1)</f>
        <v>人間</v>
      </c>
      <c r="U8" s="13" t="str">
        <f>INDEX(AO:AO,W5+1)</f>
        <v>操縦士</v>
      </c>
      <c r="V8" s="13">
        <f>INDEX(AP:AP,W5+1)</f>
        <v>0</v>
      </c>
      <c r="W8" s="19"/>
      <c r="X8" s="13" t="str">
        <f>INDEX(AZ:AZ,W5+1)</f>
        <v>飛行</v>
      </c>
      <c r="Y8" s="13" t="str">
        <f>INDEX(BA:BA,W5+1)</f>
        <v/>
      </c>
      <c r="Z8" s="13" t="str">
        <f>INDEX(BB:BB,W5+1)</f>
        <v/>
      </c>
      <c r="AA8" s="13">
        <f>INDEX(BC:BC,W5+1)</f>
        <v>0</v>
      </c>
      <c r="AB8" s="3" t="s">
        <v>95</v>
      </c>
      <c r="AC8" s="3" t="s">
        <v>96</v>
      </c>
      <c r="AD8" s="19" t="s">
        <v>97</v>
      </c>
      <c r="AE8" s="27">
        <v>7</v>
      </c>
      <c r="AF8" s="28" t="s">
        <v>3</v>
      </c>
      <c r="AG8" s="4" t="s">
        <v>56</v>
      </c>
      <c r="AH8" s="4"/>
      <c r="AI8" s="4">
        <v>13</v>
      </c>
      <c r="AJ8" s="4" t="s">
        <v>925</v>
      </c>
      <c r="AK8" s="4" t="s">
        <v>926</v>
      </c>
      <c r="AL8" s="4" t="s">
        <v>111</v>
      </c>
      <c r="AM8" s="4"/>
      <c r="AN8" s="4"/>
      <c r="AO8" s="4"/>
      <c r="AP8" s="4"/>
      <c r="AQ8" s="4" t="s">
        <v>927</v>
      </c>
      <c r="AR8" s="4"/>
      <c r="AS8" s="4"/>
      <c r="AT8" s="40"/>
      <c r="AU8" s="4"/>
      <c r="AV8" s="4"/>
      <c r="AW8" s="4"/>
      <c r="AX8" s="4" t="s">
        <v>54</v>
      </c>
      <c r="AY8" s="4" t="s">
        <v>54</v>
      </c>
      <c r="AZ8" s="4" t="str">
        <f t="shared" si="0"/>
        <v>あな</v>
      </c>
      <c r="BA8" s="4" t="str">
        <f t="shared" si="1"/>
        <v/>
      </c>
      <c r="BB8" s="4" t="str">
        <f t="shared" si="2"/>
        <v/>
      </c>
      <c r="BC8" s="4"/>
      <c r="BD8" s="4" t="str">
        <f t="shared" si="3"/>
        <v>あなたは飛行を持つ1/1の飛行機械･トークンを6体召喚する。その後、あなたの手札のマナ･コストが6以下の最初のカードはいっぱいのマナを得る。</v>
      </c>
      <c r="BE8" s="33" t="str">
        <f>IF(AK8="","",VLOOKUP(AK8,BH:BJ,3,FALSE))</f>
        <v>You summon 6 1/1 Thopter tokens with Flying and the first card in your hand with a cost of 6 or less gains full mana.</v>
      </c>
      <c r="BF8" s="12" t="s">
        <v>0</v>
      </c>
      <c r="BG8" s="3">
        <v>7</v>
      </c>
      <c r="BH8" s="50" t="s">
        <v>912</v>
      </c>
      <c r="BI8" s="3" t="s">
        <v>39</v>
      </c>
      <c r="BJ8" s="50" t="s">
        <v>1105</v>
      </c>
    </row>
    <row r="9" spans="1:62">
      <c r="A9" s="3" t="str">
        <f t="shared" si="4"/>
        <v>|種別|クリーチャー|サブタイプ|人間|操縦士||</v>
      </c>
      <c r="B9" s="3" t="s">
        <v>0</v>
      </c>
      <c r="C9" s="3" t="s">
        <v>83</v>
      </c>
      <c r="D9" s="7" t="s">
        <v>11</v>
      </c>
      <c r="E9" s="3" t="s">
        <v>83</v>
      </c>
      <c r="F9" s="3" t="str">
        <f>IF(R8=0,"",R8)</f>
        <v>クリーチャー</v>
      </c>
      <c r="G9" s="3" t="s">
        <v>83</v>
      </c>
      <c r="H9" s="7" t="s">
        <v>104</v>
      </c>
      <c r="I9" s="3" t="s">
        <v>83</v>
      </c>
      <c r="J9" s="3" t="str">
        <f>IF(T8=0,"",T8)</f>
        <v>人間</v>
      </c>
      <c r="K9" s="3" t="s">
        <v>83</v>
      </c>
      <c r="L9" s="3" t="str">
        <f>IF(U8=0,"",U8)</f>
        <v>操縦士</v>
      </c>
      <c r="M9" s="3" t="s">
        <v>83</v>
      </c>
      <c r="N9" s="3" t="str">
        <f>IF(V8=0,"",V8)</f>
        <v/>
      </c>
      <c r="O9" s="3" t="s">
        <v>83</v>
      </c>
      <c r="Q9" s="12" t="s">
        <v>105</v>
      </c>
      <c r="R9" s="13" t="str">
        <f>INDEX(BD:BD,W5+1)</f>
        <v>飛行&amp;br;このクリーチャーが戦場に出たとき、あなたの手札の各機体は飛行を得る。</v>
      </c>
      <c r="S9" s="14"/>
      <c r="T9" s="14"/>
      <c r="U9" s="14"/>
      <c r="V9" s="15"/>
      <c r="W9" s="19"/>
      <c r="X9" s="11" t="s">
        <v>0</v>
      </c>
      <c r="Y9" s="11"/>
      <c r="Z9" s="11"/>
      <c r="AA9" s="33" t="s">
        <v>0</v>
      </c>
      <c r="AB9" s="3" t="s">
        <v>106</v>
      </c>
      <c r="AC9" s="3" t="s">
        <v>107</v>
      </c>
      <c r="AD9" s="19" t="s">
        <v>108</v>
      </c>
      <c r="AE9" s="27">
        <v>8</v>
      </c>
      <c r="AF9" s="28" t="s">
        <v>3</v>
      </c>
      <c r="AG9" s="4" t="s">
        <v>57</v>
      </c>
      <c r="AH9" s="4"/>
      <c r="AI9" s="4">
        <v>9</v>
      </c>
      <c r="AJ9" s="4" t="s">
        <v>928</v>
      </c>
      <c r="AK9" s="4" t="s">
        <v>929</v>
      </c>
      <c r="AL9" s="4" t="s">
        <v>34</v>
      </c>
      <c r="AM9" s="4"/>
      <c r="AN9" s="4" t="s">
        <v>35</v>
      </c>
      <c r="AO9" s="4" t="s">
        <v>743</v>
      </c>
      <c r="AP9" s="4"/>
      <c r="AQ9" s="4" t="s">
        <v>930</v>
      </c>
      <c r="AR9" s="4" t="s">
        <v>931</v>
      </c>
      <c r="AS9" s="4"/>
      <c r="AT9" s="40">
        <v>42829</v>
      </c>
      <c r="AU9" s="4"/>
      <c r="AV9" s="4"/>
      <c r="AW9" s="4"/>
      <c r="AX9" s="4">
        <v>4</v>
      </c>
      <c r="AY9" s="4">
        <v>4</v>
      </c>
      <c r="AZ9" s="4" t="str">
        <f t="shared" si="0"/>
        <v>この</v>
      </c>
      <c r="BA9" s="4" t="str">
        <f t="shared" si="1"/>
        <v/>
      </c>
      <c r="BB9" s="4" t="str">
        <f t="shared" si="2"/>
        <v/>
      </c>
      <c r="BC9" s="4"/>
      <c r="BD9" s="4" t="str">
        <f t="shared" si="3"/>
        <v>このクリーチャーが戦闘ダメージを与えたとき、エネルギー化2を行う。&amp;br;超過1：エネルギー化2を行う。</v>
      </c>
      <c r="BE9" s="33" t="str">
        <f>IF(AK9="","",VLOOKUP(AK9,BH:BJ,3,FALSE))</f>
        <v>When this creature deals combat damage, Energize 2. Overload 1:Energize 2.</v>
      </c>
      <c r="BF9" s="12" t="s">
        <v>0</v>
      </c>
      <c r="BG9" s="3">
        <v>8</v>
      </c>
      <c r="BH9" s="50" t="s">
        <v>958</v>
      </c>
      <c r="BI9" s="3" t="s">
        <v>39</v>
      </c>
      <c r="BJ9" s="50" t="s">
        <v>1106</v>
      </c>
    </row>
    <row r="10" spans="1:62">
      <c r="A10" s="3" t="str">
        <f t="shared" si="4"/>
        <v>|テキスト|&gt;|&gt;|&gt;|&gt;|飛行&amp;br;このクリーチャーが戦場に出たとき、あなたの手札の各機体は飛行を得る。|</v>
      </c>
      <c r="B10" s="3" t="s">
        <v>0</v>
      </c>
      <c r="C10" s="3" t="s">
        <v>83</v>
      </c>
      <c r="D10" s="7" t="s">
        <v>105</v>
      </c>
      <c r="E10" s="3" t="s">
        <v>83</v>
      </c>
      <c r="F10" s="7" t="s">
        <v>115</v>
      </c>
      <c r="G10" s="3" t="s">
        <v>83</v>
      </c>
      <c r="H10" s="7" t="s">
        <v>115</v>
      </c>
      <c r="I10" s="3" t="s">
        <v>83</v>
      </c>
      <c r="J10" s="7" t="s">
        <v>115</v>
      </c>
      <c r="K10" s="3" t="s">
        <v>83</v>
      </c>
      <c r="L10" s="7" t="s">
        <v>115</v>
      </c>
      <c r="M10" s="3" t="s">
        <v>83</v>
      </c>
      <c r="N10" s="3" t="str">
        <f>IF(R9=0,"",R9)</f>
        <v>飛行&amp;br;このクリーチャーが戦場に出たとき、あなたの手札の各機体は飛行を得る。</v>
      </c>
      <c r="O10" s="3" t="s">
        <v>83</v>
      </c>
      <c r="Q10" s="17" t="s">
        <v>27</v>
      </c>
      <c r="R10" s="13" t="str">
        <f>INDEX(BE:BE,W5+1)</f>
        <v>When this creature enters the battlefield, each Vehicle in your hand gains Flying.</v>
      </c>
      <c r="S10" s="12" t="s">
        <v>116</v>
      </c>
      <c r="T10" s="13" t="str">
        <f>IF(X10="","",X10&amp;IF(Y10="",""," "&amp;Y10)&amp;IF(Z10="",""," "&amp;Z10)&amp;IF(AA10="",""," "&amp;AA10))</f>
        <v>Flying  </v>
      </c>
      <c r="U10" s="14"/>
      <c r="V10" s="15"/>
      <c r="W10" s="19" t="s">
        <v>116</v>
      </c>
      <c r="X10" s="12" t="str">
        <f t="shared" ref="X10:AA10" si="6">IF(ISERROR(IF(LEN(X9)&gt;1,X9,VLOOKUP(X8,$AC:$AD,2,FALSE))),"",IF(LEN(X9)&gt;1,X9,VLOOKUP(X8,$AC:$AD,2,FALSE)))</f>
        <v>Flying</v>
      </c>
      <c r="Y10" s="12" t="str">
        <f t="shared" si="6"/>
        <v/>
      </c>
      <c r="Z10" s="12" t="str">
        <f t="shared" si="6"/>
        <v/>
      </c>
      <c r="AA10" s="12" t="str">
        <f t="shared" si="6"/>
        <v> </v>
      </c>
      <c r="AB10" s="3" t="s">
        <v>117</v>
      </c>
      <c r="AC10" s="3" t="s">
        <v>118</v>
      </c>
      <c r="AD10" s="19" t="s">
        <v>119</v>
      </c>
      <c r="AE10" s="27">
        <v>9</v>
      </c>
      <c r="AF10" s="28" t="s">
        <v>3</v>
      </c>
      <c r="AG10" s="4" t="s">
        <v>57</v>
      </c>
      <c r="AH10" s="4"/>
      <c r="AI10" s="4">
        <v>16</v>
      </c>
      <c r="AJ10" s="4" t="s">
        <v>932</v>
      </c>
      <c r="AK10" s="4" t="s">
        <v>933</v>
      </c>
      <c r="AL10" s="4" t="s">
        <v>34</v>
      </c>
      <c r="AM10" s="4"/>
      <c r="AN10" s="4" t="s">
        <v>228</v>
      </c>
      <c r="AO10" s="4"/>
      <c r="AP10" s="4"/>
      <c r="AQ10" s="4" t="s">
        <v>934</v>
      </c>
      <c r="AR10" s="4" t="s">
        <v>935</v>
      </c>
      <c r="AS10" s="4"/>
      <c r="AT10" s="40">
        <v>42955</v>
      </c>
      <c r="AU10" s="4"/>
      <c r="AV10" s="4"/>
      <c r="AW10" s="4"/>
      <c r="AX10" s="4">
        <v>8</v>
      </c>
      <c r="AY10" s="4">
        <v>8</v>
      </c>
      <c r="AZ10" s="4" t="str">
        <f t="shared" si="0"/>
        <v>飛行</v>
      </c>
      <c r="BA10" s="4" t="str">
        <f t="shared" si="1"/>
        <v>警戒</v>
      </c>
      <c r="BB10" s="4" t="str">
        <f t="shared" si="2"/>
        <v/>
      </c>
      <c r="BC10" s="4"/>
      <c r="BD10" s="4" t="str">
        <f t="shared" si="3"/>
        <v>飛行 警戒&amp;br;このクリーチャーが死亡したとき、あなたは30点のライフを得る。</v>
      </c>
      <c r="BE10" s="33" t="str">
        <f>IF(AK10="","",VLOOKUP(AK10,BH:BJ,3,FALSE))</f>
        <v>When this creature dies, you gain 30 life.</v>
      </c>
      <c r="BF10" s="12" t="s">
        <v>0</v>
      </c>
      <c r="BG10" s="3">
        <v>9</v>
      </c>
      <c r="BH10" s="50" t="s">
        <v>949</v>
      </c>
      <c r="BI10" s="3" t="s">
        <v>39</v>
      </c>
      <c r="BJ10" s="50" t="s">
        <v>1107</v>
      </c>
    </row>
    <row r="11" spans="1:62">
      <c r="A11" s="3" t="str">
        <f t="shared" si="4"/>
        <v>|英テキスト|&gt;|&gt;|&gt;|&gt;|Flying  &amp;br;When this creature enters the battlefield, each Vehicle in your hand gains Flying.|</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Flying  &amp;br;When this creature enters the battlefield, each Vehicle in your hand gains Flying.</v>
      </c>
      <c r="O11" s="3" t="s">
        <v>83</v>
      </c>
      <c r="Q11" s="12" t="s">
        <v>18</v>
      </c>
      <c r="R11" s="13" t="str">
        <f>IF(INDEX(AX:AX,W5+1)="",0,INDEX(AX:AX,W5+1)&amp;"/"&amp;INDEX(AY:AY,W5+1))</f>
        <v>4/3</v>
      </c>
      <c r="S11" s="14"/>
      <c r="T11" s="14"/>
      <c r="U11" s="14"/>
      <c r="V11" s="15"/>
      <c r="W11" s="19"/>
      <c r="X11" s="12"/>
      <c r="Y11" s="31"/>
      <c r="Z11" s="31"/>
      <c r="AA11" s="32"/>
      <c r="AB11" s="3" t="s">
        <v>126</v>
      </c>
      <c r="AC11" s="3" t="s">
        <v>127</v>
      </c>
      <c r="AD11" s="19" t="s">
        <v>128</v>
      </c>
      <c r="AE11" s="27">
        <v>10</v>
      </c>
      <c r="AF11" s="28" t="s">
        <v>3</v>
      </c>
      <c r="AG11" s="4" t="s">
        <v>57</v>
      </c>
      <c r="AH11" s="4"/>
      <c r="AI11" s="4">
        <v>4</v>
      </c>
      <c r="AJ11" s="4" t="s">
        <v>936</v>
      </c>
      <c r="AK11" s="4" t="s">
        <v>937</v>
      </c>
      <c r="AL11" s="4" t="s">
        <v>34</v>
      </c>
      <c r="AM11" s="4"/>
      <c r="AN11" s="4" t="s">
        <v>35</v>
      </c>
      <c r="AO11" s="4" t="s">
        <v>558</v>
      </c>
      <c r="AP11" s="4"/>
      <c r="AQ11" s="4" t="s">
        <v>938</v>
      </c>
      <c r="AR11" s="4"/>
      <c r="AS11" s="4"/>
      <c r="AT11" s="40">
        <v>42829</v>
      </c>
      <c r="AU11" s="4"/>
      <c r="AV11" s="4"/>
      <c r="AW11" s="4"/>
      <c r="AX11" s="4">
        <v>4</v>
      </c>
      <c r="AY11" s="4">
        <v>4</v>
      </c>
      <c r="AZ11" s="4" t="str">
        <f t="shared" si="0"/>
        <v>無色</v>
      </c>
      <c r="BA11" s="4" t="str">
        <f t="shared" si="1"/>
        <v/>
      </c>
      <c r="BB11" s="4" t="str">
        <f t="shared" si="2"/>
        <v/>
      </c>
      <c r="BC11" s="4"/>
      <c r="BD11" s="4" t="str">
        <f t="shared" si="3"/>
        <v>無色のクリーチャーか無色のサポートが戦場に出たとき、このクリーチャーは+1/+1の修整を受ける。</v>
      </c>
      <c r="BE11" s="33" t="str">
        <f>IF(AK11="","",VLOOKUP(AK11,BH:BJ,3,FALSE))</f>
        <v>When a colorless creature or colorless support enters the battlefield, this creature gets +1/+1.</v>
      </c>
      <c r="BF11" s="12" t="s">
        <v>0</v>
      </c>
      <c r="BG11" s="3">
        <v>10</v>
      </c>
      <c r="BH11" s="50" t="s">
        <v>984</v>
      </c>
      <c r="BI11" s="3" t="s">
        <v>39</v>
      </c>
      <c r="BJ11" s="50" t="s">
        <v>1108</v>
      </c>
    </row>
    <row r="12" spans="1:62">
      <c r="A12" s="3" t="str">
        <f t="shared" si="4"/>
        <v>|PT|&gt;|4/3|シールド数|&gt;||</v>
      </c>
      <c r="B12" s="3" t="s">
        <v>0</v>
      </c>
      <c r="C12" s="3" t="s">
        <v>83</v>
      </c>
      <c r="D12" s="3" t="s">
        <v>18</v>
      </c>
      <c r="E12" s="3" t="s">
        <v>83</v>
      </c>
      <c r="F12" s="3" t="s">
        <v>115</v>
      </c>
      <c r="G12" s="3" t="s">
        <v>83</v>
      </c>
      <c r="H12" s="3" t="str">
        <f>IF(R11=0,"",R11)</f>
        <v>4/3</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28</v>
      </c>
      <c r="AG12" s="4" t="s">
        <v>55</v>
      </c>
      <c r="AH12" s="4"/>
      <c r="AI12" s="4">
        <v>10</v>
      </c>
      <c r="AJ12" s="4" t="s">
        <v>939</v>
      </c>
      <c r="AK12" s="4" t="s">
        <v>940</v>
      </c>
      <c r="AL12" s="4" t="s">
        <v>34</v>
      </c>
      <c r="AM12" s="4"/>
      <c r="AN12" s="4" t="s">
        <v>519</v>
      </c>
      <c r="AO12" s="4" t="s">
        <v>520</v>
      </c>
      <c r="AP12" s="4"/>
      <c r="AQ12" s="4" t="s">
        <v>79</v>
      </c>
      <c r="AR12" s="4" t="s">
        <v>941</v>
      </c>
      <c r="AS12" s="4" t="s">
        <v>942</v>
      </c>
      <c r="AT12" s="40">
        <v>42741</v>
      </c>
      <c r="AU12" s="4"/>
      <c r="AV12" s="4"/>
      <c r="AW12" s="4"/>
      <c r="AX12" s="4">
        <v>1</v>
      </c>
      <c r="AY12" s="4">
        <v>6</v>
      </c>
      <c r="AZ12" s="4" t="str">
        <f t="shared" si="0"/>
        <v>ディ</v>
      </c>
      <c r="BA12" s="4" t="str">
        <f t="shared" si="1"/>
        <v/>
      </c>
      <c r="BB12" s="4" t="str">
        <f t="shared" si="2"/>
        <v/>
      </c>
      <c r="BC12" s="4"/>
      <c r="BD12" s="4" t="str">
        <f t="shared" si="3"/>
        <v>ディフェンダー&amp;br;このクリーチャーがブロックしたとき、エネルギー化1を行う。&amp;br;超過1：あなたはカードを1枚引く。</v>
      </c>
      <c r="BE12" s="33" t="str">
        <f>IF(AK12="","",VLOOKUP(AK12,BH:BJ,3,FALSE))</f>
        <v>When this creature blocks, Energize 1.&amp;br;Overload 1:You draw 1 card.</v>
      </c>
      <c r="BF12" s="12" t="s">
        <v>0</v>
      </c>
      <c r="BG12" s="3">
        <v>11</v>
      </c>
      <c r="BH12" s="50" t="s">
        <v>923</v>
      </c>
      <c r="BI12" s="3" t="s">
        <v>39</v>
      </c>
      <c r="BJ12" s="50" t="s">
        <v>1109</v>
      </c>
    </row>
    <row r="13" spans="1:62">
      <c r="A13" s="3" t="str">
        <f t="shared" si="4"/>
        <v>&amp;br;&amp;br;</v>
      </c>
      <c r="B13" s="3" t="s">
        <v>0</v>
      </c>
      <c r="C13" s="3" t="s">
        <v>142</v>
      </c>
      <c r="R13" s="3"/>
      <c r="S13" s="3"/>
      <c r="T13" s="3"/>
      <c r="U13" s="3"/>
      <c r="V13" s="3"/>
      <c r="AB13" s="3" t="s">
        <v>143</v>
      </c>
      <c r="AC13" s="3" t="s">
        <v>144</v>
      </c>
      <c r="AD13" s="19" t="s">
        <v>145</v>
      </c>
      <c r="AE13" s="27">
        <v>12</v>
      </c>
      <c r="AF13" s="28" t="s">
        <v>28</v>
      </c>
      <c r="AG13" s="4" t="s">
        <v>55</v>
      </c>
      <c r="AH13" s="4"/>
      <c r="AI13" s="4">
        <v>7</v>
      </c>
      <c r="AJ13" s="4" t="s">
        <v>943</v>
      </c>
      <c r="AK13" s="4" t="s">
        <v>944</v>
      </c>
      <c r="AL13" s="4" t="s">
        <v>34</v>
      </c>
      <c r="AM13" s="4"/>
      <c r="AN13" s="4" t="s">
        <v>69</v>
      </c>
      <c r="AO13" s="4" t="s">
        <v>36</v>
      </c>
      <c r="AP13" s="4"/>
      <c r="AQ13" s="4" t="s">
        <v>50</v>
      </c>
      <c r="AR13" s="4"/>
      <c r="AS13" s="4"/>
      <c r="AT13" s="40">
        <v>42828</v>
      </c>
      <c r="AU13" s="4"/>
      <c r="AV13" s="4"/>
      <c r="AW13" s="4"/>
      <c r="AX13" s="4">
        <v>4</v>
      </c>
      <c r="AY13" s="4">
        <v>3</v>
      </c>
      <c r="AZ13" s="4" t="str">
        <f t="shared" si="0"/>
        <v>飛行</v>
      </c>
      <c r="BA13" s="4" t="str">
        <f t="shared" si="1"/>
        <v/>
      </c>
      <c r="BB13" s="4" t="str">
        <f t="shared" si="2"/>
        <v/>
      </c>
      <c r="BC13" s="4"/>
      <c r="BD13" s="4" t="str">
        <f t="shared" si="3"/>
        <v>飛行</v>
      </c>
      <c r="BE13" s="33" t="str">
        <f>IF(AK13="","",VLOOKUP(AK13,BH:BJ,3,FALSE))</f>
        <v/>
      </c>
      <c r="BF13" s="12" t="s">
        <v>0</v>
      </c>
      <c r="BG13" s="3">
        <v>12</v>
      </c>
      <c r="BH13" s="50" t="s">
        <v>1068</v>
      </c>
      <c r="BI13" s="3" t="s">
        <v>39</v>
      </c>
      <c r="BJ13" s="50" t="s">
        <v>1110</v>
      </c>
    </row>
    <row r="14" spans="1:62">
      <c r="A14" s="3" t="str">
        <f t="shared" si="4"/>
        <v>#back(text=戻る,left)</v>
      </c>
      <c r="B14" s="3" t="s">
        <v>0</v>
      </c>
      <c r="C14" s="3" t="s">
        <v>151</v>
      </c>
      <c r="R14" s="3"/>
      <c r="S14" s="3"/>
      <c r="T14" s="3"/>
      <c r="U14" s="3"/>
      <c r="V14" s="3"/>
      <c r="AB14" s="3" t="s">
        <v>152</v>
      </c>
      <c r="AC14" s="3" t="s">
        <v>153</v>
      </c>
      <c r="AD14" s="19" t="s">
        <v>154</v>
      </c>
      <c r="AE14" s="27">
        <v>13</v>
      </c>
      <c r="AF14" s="28" t="s">
        <v>28</v>
      </c>
      <c r="AG14" s="4" t="s">
        <v>56</v>
      </c>
      <c r="AH14" s="4"/>
      <c r="AI14" s="4">
        <v>11</v>
      </c>
      <c r="AJ14" s="4" t="s">
        <v>945</v>
      </c>
      <c r="AK14" s="4" t="s">
        <v>946</v>
      </c>
      <c r="AL14" s="4" t="s">
        <v>34</v>
      </c>
      <c r="AM14" s="4"/>
      <c r="AN14" s="4" t="s">
        <v>69</v>
      </c>
      <c r="AO14" s="4" t="s">
        <v>36</v>
      </c>
      <c r="AP14" s="4"/>
      <c r="AQ14" s="4" t="s">
        <v>947</v>
      </c>
      <c r="AR14" s="4"/>
      <c r="AS14" s="4"/>
      <c r="AT14" s="40">
        <v>42830</v>
      </c>
      <c r="AU14" s="4"/>
      <c r="AV14" s="4"/>
      <c r="AW14" s="4"/>
      <c r="AX14" s="4">
        <v>4</v>
      </c>
      <c r="AY14" s="4">
        <v>5</v>
      </c>
      <c r="AZ14" s="4" t="str">
        <f t="shared" si="0"/>
        <v>この</v>
      </c>
      <c r="BA14" s="4" t="str">
        <f t="shared" si="1"/>
        <v/>
      </c>
      <c r="BB14" s="4" t="str">
        <f t="shared" si="2"/>
        <v/>
      </c>
      <c r="BC14" s="4"/>
      <c r="BD14" s="4" t="str">
        <f t="shared" si="3"/>
        <v>このクリーチャーが戦場に出たとき、あなたはカードをX枚引く。Xはあなたがコントロールするサポートの総数に等しい。</v>
      </c>
      <c r="BE14" s="33" t="str">
        <f>IF(AK14="","",VLOOKUP(AK14,BH:BJ,3,FALSE))</f>
        <v>When this creature enters the battlefield, you draw X cards, where X is the amount of supports you control.</v>
      </c>
      <c r="BF14" s="12" t="s">
        <v>0</v>
      </c>
      <c r="BG14" s="3">
        <v>13</v>
      </c>
      <c r="BH14" s="50" t="s">
        <v>1070</v>
      </c>
      <c r="BI14" s="3" t="s">
        <v>39</v>
      </c>
      <c r="BJ14" s="50" t="s">
        <v>1111</v>
      </c>
    </row>
    <row r="15" spans="1:62">
      <c r="A15" s="3" t="str">
        <f t="shared" si="4"/>
        <v>&amp;br;</v>
      </c>
      <c r="B15" s="3" t="s">
        <v>0</v>
      </c>
      <c r="C15" s="3" t="s">
        <v>161</v>
      </c>
      <c r="R15" s="3"/>
      <c r="S15" s="3"/>
      <c r="T15" s="3"/>
      <c r="U15" s="3"/>
      <c r="V15" s="3"/>
      <c r="AB15" s="3" t="s">
        <v>162</v>
      </c>
      <c r="AC15" s="3" t="s">
        <v>163</v>
      </c>
      <c r="AD15" s="19" t="s">
        <v>164</v>
      </c>
      <c r="AE15" s="27">
        <v>14</v>
      </c>
      <c r="AF15" s="28" t="s">
        <v>28</v>
      </c>
      <c r="AG15" s="4" t="s">
        <v>56</v>
      </c>
      <c r="AH15" s="4"/>
      <c r="AI15" s="4">
        <v>10</v>
      </c>
      <c r="AJ15" s="4" t="s">
        <v>948</v>
      </c>
      <c r="AK15" s="4" t="s">
        <v>949</v>
      </c>
      <c r="AL15" s="4" t="s">
        <v>111</v>
      </c>
      <c r="AM15" s="4"/>
      <c r="AN15" s="4"/>
      <c r="AO15" s="4"/>
      <c r="AP15" s="4"/>
      <c r="AQ15" s="4" t="s">
        <v>950</v>
      </c>
      <c r="AR15" s="4"/>
      <c r="AS15" s="4"/>
      <c r="AT15" s="40"/>
      <c r="AU15" s="4"/>
      <c r="AV15" s="4"/>
      <c r="AW15" s="4"/>
      <c r="AX15" s="4" t="s">
        <v>54</v>
      </c>
      <c r="AY15" s="4" t="s">
        <v>54</v>
      </c>
      <c r="AZ15" s="4" t="str">
        <f t="shared" si="0"/>
        <v>対戦</v>
      </c>
      <c r="BA15" s="4" t="str">
        <f t="shared" si="1"/>
        <v/>
      </c>
      <c r="BB15" s="4" t="str">
        <f t="shared" si="2"/>
        <v/>
      </c>
      <c r="BC15" s="4"/>
      <c r="BD15" s="4" t="str">
        <f t="shared" si="3"/>
        <v>対戦相手の手札のカードが5枚以下の場合、対戦相手がコントロールするクリーチャー1体を対象とし、それをオーナーの手札に戻す。あなたの手札のマナ･コストが8以下の最初のカードはいっぱいのマナを得る。</v>
      </c>
      <c r="BE15" s="33" t="str">
        <f>IF(AK15="","",VLOOKUP(AK15,BH:BJ,3,FALSE))</f>
        <v>If your opponent controls 5 or less cards in hand, target creature your opponent controls is Returned to it's owner's hand and the first card in your hand with a cost of 8 or less gains full mana.</v>
      </c>
      <c r="BF15" s="12" t="s">
        <v>0</v>
      </c>
      <c r="BG15" s="3">
        <v>14</v>
      </c>
      <c r="BH15" s="50" t="s">
        <v>998</v>
      </c>
      <c r="BI15" s="3" t="s">
        <v>39</v>
      </c>
      <c r="BJ15" s="50" t="s">
        <v>54</v>
      </c>
    </row>
    <row r="16" spans="1:62">
      <c r="A16" s="3" t="str">
        <f t="shared" si="4"/>
        <v>#comment(above,nsize=[15],size=[30],num=[10])</v>
      </c>
      <c r="B16" s="3" t="s">
        <v>0</v>
      </c>
      <c r="C16" s="3" t="s">
        <v>170</v>
      </c>
      <c r="R16" s="3"/>
      <c r="S16" s="3"/>
      <c r="T16" s="3"/>
      <c r="U16" s="3"/>
      <c r="V16" s="3"/>
      <c r="AB16" s="3" t="s">
        <v>171</v>
      </c>
      <c r="AC16" s="3" t="s">
        <v>172</v>
      </c>
      <c r="AD16" s="19" t="s">
        <v>173</v>
      </c>
      <c r="AE16" s="27">
        <v>15</v>
      </c>
      <c r="AF16" s="28" t="s">
        <v>28</v>
      </c>
      <c r="AG16" s="4" t="s">
        <v>56</v>
      </c>
      <c r="AH16" s="4"/>
      <c r="AI16" s="4">
        <v>11</v>
      </c>
      <c r="AJ16" s="4" t="s">
        <v>951</v>
      </c>
      <c r="AK16" s="4" t="s">
        <v>952</v>
      </c>
      <c r="AL16" s="4" t="s">
        <v>111</v>
      </c>
      <c r="AM16" s="4"/>
      <c r="AN16" s="4"/>
      <c r="AO16" s="4"/>
      <c r="AP16" s="4"/>
      <c r="AQ16" s="4" t="s">
        <v>953</v>
      </c>
      <c r="AR16" s="4"/>
      <c r="AS16" s="4"/>
      <c r="AT16" s="40"/>
      <c r="AU16" s="4"/>
      <c r="AV16" s="4"/>
      <c r="AW16" s="4"/>
      <c r="AX16" s="4" t="s">
        <v>54</v>
      </c>
      <c r="AY16" s="4" t="s">
        <v>54</v>
      </c>
      <c r="AZ16" s="4" t="str">
        <f t="shared" si="0"/>
        <v>あな</v>
      </c>
      <c r="BA16" s="4" t="str">
        <f t="shared" si="1"/>
        <v/>
      </c>
      <c r="BB16" s="4" t="str">
        <f t="shared" si="2"/>
        <v/>
      </c>
      <c r="BC16" s="4"/>
      <c r="BD16" s="4" t="str">
        <f t="shared" si="3"/>
        <v>あなたのライブラリーから最初のサポートを取ってきて、それを戦場に出す。</v>
      </c>
      <c r="BE16" s="33" t="str">
        <f>IF(AK16="","",VLOOKUP(AK16,BH:BJ,3,FALSE))</f>
        <v>Fetch the first support in your library and place it on the battlefield.</v>
      </c>
      <c r="BF16" s="12" t="s">
        <v>0</v>
      </c>
      <c r="BG16" s="3">
        <v>15</v>
      </c>
      <c r="BH16" s="50" t="s">
        <v>933</v>
      </c>
      <c r="BI16" s="3" t="s">
        <v>39</v>
      </c>
      <c r="BJ16" s="50" t="s">
        <v>1112</v>
      </c>
    </row>
    <row r="17" spans="1:62">
      <c r="A17" s="3" t="str">
        <f t="shared" si="4"/>
        <v>&amp;br;&amp;br;</v>
      </c>
      <c r="B17" s="3" t="s">
        <v>0</v>
      </c>
      <c r="C17" s="3" t="s">
        <v>142</v>
      </c>
      <c r="R17" s="3"/>
      <c r="S17" s="3"/>
      <c r="T17" s="3"/>
      <c r="U17" s="3"/>
      <c r="V17" s="3"/>
      <c r="AC17" s="3" t="s">
        <v>50</v>
      </c>
      <c r="AD17" s="19" t="s">
        <v>179</v>
      </c>
      <c r="AE17" s="27">
        <v>16</v>
      </c>
      <c r="AF17" s="28" t="s">
        <v>28</v>
      </c>
      <c r="AG17" s="4" t="s">
        <v>57</v>
      </c>
      <c r="AH17" s="4"/>
      <c r="AI17" s="4">
        <v>17</v>
      </c>
      <c r="AJ17" s="4" t="s">
        <v>954</v>
      </c>
      <c r="AK17" s="4" t="s">
        <v>955</v>
      </c>
      <c r="AL17" s="4" t="s">
        <v>34</v>
      </c>
      <c r="AM17" s="4"/>
      <c r="AN17" s="4" t="s">
        <v>555</v>
      </c>
      <c r="AO17" s="4"/>
      <c r="AP17" s="4"/>
      <c r="AQ17" s="4" t="s">
        <v>50</v>
      </c>
      <c r="AR17" s="4" t="s">
        <v>956</v>
      </c>
      <c r="AS17" s="4"/>
      <c r="AT17" s="40">
        <v>43014</v>
      </c>
      <c r="AU17" s="4"/>
      <c r="AV17" s="4"/>
      <c r="AW17" s="4"/>
      <c r="AX17" s="4">
        <v>10</v>
      </c>
      <c r="AY17" s="4">
        <v>6</v>
      </c>
      <c r="AZ17" s="4" t="str">
        <f t="shared" si="0"/>
        <v>飛行</v>
      </c>
      <c r="BA17" s="4" t="str">
        <f t="shared" si="1"/>
        <v/>
      </c>
      <c r="BB17" s="4" t="str">
        <f t="shared" si="2"/>
        <v/>
      </c>
      <c r="BC17" s="4"/>
      <c r="BD17" s="4" t="str">
        <f t="shared" si="3"/>
        <v>飛行&amp;br;このクリーチャーが戦場に出たとき、エネルギー化10を行う。</v>
      </c>
      <c r="BE17" s="33" t="str">
        <f>IF(AK17="","",VLOOKUP(AK17,BH:BJ,3,FALSE))</f>
        <v>When this creature enters the battlefield, Energize 10.</v>
      </c>
      <c r="BF17" s="12" t="s">
        <v>0</v>
      </c>
      <c r="BG17" s="3">
        <v>16</v>
      </c>
      <c r="BH17" s="50" t="s">
        <v>1011</v>
      </c>
      <c r="BI17" s="3" t="s">
        <v>39</v>
      </c>
      <c r="BJ17" s="50" t="s">
        <v>1113</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
        <v>28</v>
      </c>
      <c r="AG18" s="4" t="s">
        <v>57</v>
      </c>
      <c r="AH18" s="4"/>
      <c r="AI18" s="4">
        <v>8</v>
      </c>
      <c r="AJ18" s="4" t="s">
        <v>957</v>
      </c>
      <c r="AK18" s="4" t="s">
        <v>958</v>
      </c>
      <c r="AL18" s="4" t="s">
        <v>34</v>
      </c>
      <c r="AM18" s="4"/>
      <c r="AN18" s="4" t="s">
        <v>69</v>
      </c>
      <c r="AO18" s="4" t="s">
        <v>959</v>
      </c>
      <c r="AP18" s="4"/>
      <c r="AQ18" s="4" t="s">
        <v>960</v>
      </c>
      <c r="AR18" s="4" t="s">
        <v>961</v>
      </c>
      <c r="AS18" s="4"/>
      <c r="AT18" s="40">
        <v>42860</v>
      </c>
      <c r="AU18" s="4"/>
      <c r="AV18" s="4"/>
      <c r="AW18" s="4"/>
      <c r="AX18" s="4">
        <v>5</v>
      </c>
      <c r="AY18" s="4">
        <v>5</v>
      </c>
      <c r="AZ18" s="4" t="str">
        <f t="shared" si="0"/>
        <v>あな</v>
      </c>
      <c r="BA18" s="4" t="str">
        <f t="shared" si="1"/>
        <v/>
      </c>
      <c r="BB18" s="4" t="str">
        <f t="shared" si="2"/>
        <v/>
      </c>
      <c r="BC18" s="4"/>
      <c r="BD18" s="4" t="str">
        <f t="shared" si="3"/>
        <v>あなたのターン開始時に、あなたの手札の各呪文は4マナを得る。&amp;br;あなたが呪文を唱えたとき、あなたはカードを1枚引く。</v>
      </c>
      <c r="BE18" s="33" t="str">
        <f>IF(AK18="","",VLOOKUP(AK18,BH:BJ,3,FALSE))</f>
        <v>When this creature enters the battlefield, each spell in your hand gains 3 mana.&amp;br;When you draw a spell, that spell gains 3 mana.&amp;br;When you cast a spell, you draw 1 card.</v>
      </c>
      <c r="BF18" s="12" t="s">
        <v>0</v>
      </c>
      <c r="BG18" s="3">
        <v>17</v>
      </c>
      <c r="BH18" s="50" t="s">
        <v>966</v>
      </c>
      <c r="BI18" s="3" t="s">
        <v>39</v>
      </c>
      <c r="BJ18" s="50" t="s">
        <v>54</v>
      </c>
    </row>
    <row r="19" spans="1:62">
      <c r="A19" s="3" t="str">
        <f t="shared" si="4"/>
        <v>*急降下飛空士/Airdrop Aeronauts</v>
      </c>
      <c r="B19" s="3" t="s">
        <v>0</v>
      </c>
      <c r="C19" s="3" t="str">
        <f>"*"&amp;R19&amp;"/"&amp;T19</f>
        <v>*急降下飛空士/Airdrop Aeronauts</v>
      </c>
      <c r="Q19" s="12" t="s">
        <v>9</v>
      </c>
      <c r="R19" s="13" t="str">
        <f>INDEX(AJ:AJ,W18+1)</f>
        <v>急降下飛空士</v>
      </c>
      <c r="S19" s="14" t="s">
        <v>10</v>
      </c>
      <c r="T19" s="13" t="str">
        <f>INDEX(AK:AK,W18+1)</f>
        <v>Airdrop Aeronauts</v>
      </c>
      <c r="U19" s="14"/>
      <c r="V19" s="15"/>
      <c r="W19" s="16"/>
      <c r="X19" s="12"/>
      <c r="Y19" s="31"/>
      <c r="Z19" s="31"/>
      <c r="AA19" s="32"/>
      <c r="AC19" s="3" t="s">
        <v>195</v>
      </c>
      <c r="AD19" s="19" t="s">
        <v>196</v>
      </c>
      <c r="AE19" s="27">
        <v>18</v>
      </c>
      <c r="AF19" s="28" t="s">
        <v>28</v>
      </c>
      <c r="AG19" s="4" t="s">
        <v>57</v>
      </c>
      <c r="AH19" s="4"/>
      <c r="AI19" s="4">
        <v>6</v>
      </c>
      <c r="AJ19" s="4" t="s">
        <v>962</v>
      </c>
      <c r="AK19" s="4" t="s">
        <v>963</v>
      </c>
      <c r="AL19" s="4" t="s">
        <v>182</v>
      </c>
      <c r="AM19" s="4"/>
      <c r="AN19" s="4"/>
      <c r="AO19" s="4"/>
      <c r="AP19" s="4"/>
      <c r="AQ19" s="4" t="s">
        <v>964</v>
      </c>
      <c r="AR19" s="4"/>
      <c r="AS19" s="4"/>
      <c r="AT19" s="40"/>
      <c r="AU19" s="4"/>
      <c r="AV19" s="4"/>
      <c r="AW19" s="4">
        <v>3</v>
      </c>
      <c r="AX19" s="4" t="s">
        <v>54</v>
      </c>
      <c r="AY19" s="4" t="s">
        <v>54</v>
      </c>
      <c r="AZ19" s="4" t="str">
        <f t="shared" si="0"/>
        <v>超過</v>
      </c>
      <c r="BA19" s="4" t="str">
        <f t="shared" si="1"/>
        <v/>
      </c>
      <c r="BB19" s="4" t="str">
        <f t="shared" si="2"/>
        <v/>
      </c>
      <c r="BC19" s="4"/>
      <c r="BD19" s="4" t="str">
        <f t="shared" si="3"/>
        <v>超過3：あなたがコントロールする各クリーチャーを強化する。</v>
      </c>
      <c r="BE19" s="33" t="str">
        <f>IF(AK19="","",VLOOKUP(AK19,BH:BJ,3,FALSE))</f>
        <v>Overload 3:Each creature you control is Reinforced.</v>
      </c>
      <c r="BF19" s="12" t="s">
        <v>0</v>
      </c>
      <c r="BG19" s="3">
        <v>18</v>
      </c>
      <c r="BH19" s="50" t="s">
        <v>980</v>
      </c>
      <c r="BI19" s="3" t="s">
        <v>39</v>
      </c>
      <c r="BJ19" s="50" t="s">
        <v>1114</v>
      </c>
    </row>
    <row r="20" spans="1:62">
      <c r="A20" s="3" t="str">
        <f t="shared" si="4"/>
        <v>|LEFT:80|LEFT:100|LEFT:100|LEFT:100|LEFT:100|LEFT:100|c</v>
      </c>
      <c r="B20" s="3" t="s">
        <v>0</v>
      </c>
      <c r="C20" s="3" t="s">
        <v>83</v>
      </c>
      <c r="D20" s="6" t="str">
        <f>$Q$1</f>
        <v>LEFT:80</v>
      </c>
      <c r="E20" s="6" t="s">
        <v>83</v>
      </c>
      <c r="F20" s="6" t="str">
        <f t="shared" ref="F20:J20" si="7">$R$1</f>
        <v>LEFT:100</v>
      </c>
      <c r="G20" s="6" t="s">
        <v>83</v>
      </c>
      <c r="H20" s="6" t="str">
        <f t="shared" si="7"/>
        <v>LEFT:100</v>
      </c>
      <c r="I20" s="6" t="s">
        <v>83</v>
      </c>
      <c r="J20" s="6" t="str">
        <f t="shared" si="7"/>
        <v>LEFT:100</v>
      </c>
      <c r="K20" s="6" t="s">
        <v>83</v>
      </c>
      <c r="L20" s="6" t="str">
        <f>$R$1</f>
        <v>LEFT:100</v>
      </c>
      <c r="M20" s="6" t="s">
        <v>83</v>
      </c>
      <c r="N20" s="6" t="str">
        <f>$R$1</f>
        <v>LEFT:100</v>
      </c>
      <c r="O20" s="3" t="s">
        <v>83</v>
      </c>
      <c r="P20" s="3" t="s">
        <v>84</v>
      </c>
      <c r="Q20" s="17" t="s">
        <v>6</v>
      </c>
      <c r="R20" s="13" t="str">
        <f>INDEX(AF:AF,W18+1)</f>
        <v>白</v>
      </c>
      <c r="S20" s="18" t="s">
        <v>7</v>
      </c>
      <c r="T20" s="13" t="str">
        <f>INDEX(AG:AG,W18+1)</f>
        <v>アンコモン</v>
      </c>
      <c r="U20" s="18" t="s">
        <v>8</v>
      </c>
      <c r="V20" s="13">
        <f>INDEX(AI:AI,W18+1)</f>
        <v>10</v>
      </c>
      <c r="W20" s="19"/>
      <c r="X20" s="13" t="str">
        <f>INDEX(AQ:AQ,W18+1)</f>
        <v>飛行</v>
      </c>
      <c r="Y20" s="31"/>
      <c r="Z20" s="31"/>
      <c r="AA20" s="32"/>
      <c r="AC20" s="3">
        <v>0</v>
      </c>
      <c r="AD20" s="19" t="s">
        <v>0</v>
      </c>
      <c r="AE20" s="27">
        <v>19</v>
      </c>
      <c r="AF20" s="28" t="s">
        <v>41</v>
      </c>
      <c r="AG20" s="4" t="s">
        <v>55</v>
      </c>
      <c r="AH20" s="4"/>
      <c r="AI20" s="4">
        <v>13</v>
      </c>
      <c r="AJ20" s="4" t="s">
        <v>965</v>
      </c>
      <c r="AK20" s="4" t="s">
        <v>966</v>
      </c>
      <c r="AL20" s="4" t="s">
        <v>34</v>
      </c>
      <c r="AM20" s="4"/>
      <c r="AN20" s="4" t="s">
        <v>588</v>
      </c>
      <c r="AO20" s="4" t="s">
        <v>967</v>
      </c>
      <c r="AP20" s="4"/>
      <c r="AQ20" s="4" t="s">
        <v>968</v>
      </c>
      <c r="AR20" s="4"/>
      <c r="AS20" s="4"/>
      <c r="AT20" s="40">
        <v>42798</v>
      </c>
      <c r="AU20" s="4"/>
      <c r="AV20" s="4"/>
      <c r="AW20" s="4"/>
      <c r="AX20" s="4">
        <v>3</v>
      </c>
      <c r="AY20" s="4">
        <v>4</v>
      </c>
      <c r="AZ20" s="4" t="str">
        <f t="shared" si="0"/>
        <v>接死</v>
      </c>
      <c r="BA20" s="4" t="str">
        <f t="shared" si="1"/>
        <v>絆魂</v>
      </c>
      <c r="BB20" s="4" t="str">
        <f t="shared" si="2"/>
        <v/>
      </c>
      <c r="BC20" s="4"/>
      <c r="BD20" s="4" t="str">
        <f t="shared" si="3"/>
        <v>接死 絆魂</v>
      </c>
      <c r="BE20" s="33" t="str">
        <f>IF(AK20="","",VLOOKUP(AK20,BH:BJ,3,FALSE))</f>
        <v/>
      </c>
      <c r="BF20" s="12" t="s">
        <v>0</v>
      </c>
      <c r="BG20" s="3">
        <v>19</v>
      </c>
      <c r="BH20" s="50" t="s">
        <v>1092</v>
      </c>
      <c r="BI20" s="3" t="s">
        <v>39</v>
      </c>
      <c r="BJ20" s="50" t="s">
        <v>1115</v>
      </c>
    </row>
    <row r="21" spans="1:62">
      <c r="A21" s="3" t="str">
        <f t="shared" si="4"/>
        <v>|色|白|レアリティ|アンコモン|マナコスト|10|</v>
      </c>
      <c r="B21" s="3" t="s">
        <v>0</v>
      </c>
      <c r="C21" s="3" t="s">
        <v>83</v>
      </c>
      <c r="D21" s="7" t="s">
        <v>6</v>
      </c>
      <c r="E21" s="3" t="s">
        <v>83</v>
      </c>
      <c r="F21" s="3" t="str">
        <f>IF(R20=0,"",R20)</f>
        <v>白</v>
      </c>
      <c r="G21" s="3" t="s">
        <v>83</v>
      </c>
      <c r="H21" s="7" t="s">
        <v>92</v>
      </c>
      <c r="I21" s="3" t="s">
        <v>83</v>
      </c>
      <c r="J21" s="3" t="str">
        <f>IF(T20=0,"",T20)</f>
        <v>アンコモン</v>
      </c>
      <c r="K21" s="3" t="s">
        <v>83</v>
      </c>
      <c r="L21" s="7" t="s">
        <v>93</v>
      </c>
      <c r="M21" s="3" t="s">
        <v>83</v>
      </c>
      <c r="N21" s="3">
        <f>IF(V20=0,"",V20)</f>
        <v>10</v>
      </c>
      <c r="O21" s="3" t="s">
        <v>83</v>
      </c>
      <c r="Q21" s="12" t="s">
        <v>11</v>
      </c>
      <c r="R21" s="13" t="str">
        <f>INDEX(AL:AL,W18+1)</f>
        <v>クリーチャー</v>
      </c>
      <c r="S21" s="18" t="s">
        <v>94</v>
      </c>
      <c r="T21" s="13" t="str">
        <f>INDEX(AN:AN,W18+1)</f>
        <v>ドワーフ</v>
      </c>
      <c r="U21" s="13" t="str">
        <f>INDEX(AO:AO,W18+1)</f>
        <v>スカウト</v>
      </c>
      <c r="V21" s="13">
        <f>INDEX(AP:AP,W18+1)</f>
        <v>0</v>
      </c>
      <c r="W21" s="19"/>
      <c r="X21" s="13" t="str">
        <f>INDEX(AZ:AZ,W18+1)</f>
        <v>飛行</v>
      </c>
      <c r="Y21" s="13" t="str">
        <f>INDEX(BA:BA,W18+1)</f>
        <v/>
      </c>
      <c r="Z21" s="13" t="str">
        <f>INDEX(BB:BB,W18+1)</f>
        <v/>
      </c>
      <c r="AA21" s="13">
        <f>INDEX(BC:BC,W18+1)</f>
        <v>0</v>
      </c>
      <c r="AD21" s="19"/>
      <c r="AE21" s="27">
        <v>20</v>
      </c>
      <c r="AF21" s="28" t="s">
        <v>41</v>
      </c>
      <c r="AG21" s="4" t="s">
        <v>55</v>
      </c>
      <c r="AH21" s="4"/>
      <c r="AI21" s="4">
        <v>8</v>
      </c>
      <c r="AJ21" s="4" t="s">
        <v>969</v>
      </c>
      <c r="AK21" s="4" t="s">
        <v>970</v>
      </c>
      <c r="AL21" s="4" t="s">
        <v>34</v>
      </c>
      <c r="AM21" s="4"/>
      <c r="AN21" s="4" t="s">
        <v>588</v>
      </c>
      <c r="AO21" s="4" t="s">
        <v>36</v>
      </c>
      <c r="AP21" s="4"/>
      <c r="AQ21" s="4" t="s">
        <v>971</v>
      </c>
      <c r="AR21" s="4"/>
      <c r="AS21" s="4"/>
      <c r="AT21" s="40">
        <v>42829</v>
      </c>
      <c r="AU21" s="4"/>
      <c r="AV21" s="4"/>
      <c r="AW21" s="4"/>
      <c r="AX21" s="4">
        <v>4</v>
      </c>
      <c r="AY21" s="4">
        <v>4</v>
      </c>
      <c r="AZ21" s="4" t="str">
        <f t="shared" si="0"/>
        <v>この</v>
      </c>
      <c r="BA21" s="4" t="str">
        <f t="shared" si="1"/>
        <v/>
      </c>
      <c r="BB21" s="4" t="str">
        <f t="shared" si="2"/>
        <v/>
      </c>
      <c r="BC21" s="4"/>
      <c r="BD21" s="4" t="str">
        <f t="shared" si="3"/>
        <v>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BE21" s="33" t="str">
        <f>IF(AK21="","",VLOOKUP(AK21,BH:BJ,3,FALSE))</f>
        <v>When this creature enters the battlefield, if you control at least 1 support, this creature gets +2/+2, your opponent takes 2 damage and a support you control is Destroyed.</v>
      </c>
      <c r="BF21" s="12" t="s">
        <v>0</v>
      </c>
      <c r="BG21" s="3">
        <v>20</v>
      </c>
      <c r="BH21" s="50" t="s">
        <v>976</v>
      </c>
      <c r="BI21" s="3" t="s">
        <v>39</v>
      </c>
      <c r="BJ21" s="50" t="s">
        <v>1116</v>
      </c>
    </row>
    <row r="22" spans="1:62">
      <c r="A22" s="3" t="str">
        <f t="shared" si="4"/>
        <v>|種別|クリーチャー|サブタイプ|ドワーフ|スカウト||</v>
      </c>
      <c r="B22" s="3" t="s">
        <v>0</v>
      </c>
      <c r="C22" s="3" t="s">
        <v>83</v>
      </c>
      <c r="D22" s="7" t="s">
        <v>11</v>
      </c>
      <c r="E22" s="3" t="s">
        <v>83</v>
      </c>
      <c r="F22" s="3" t="str">
        <f>IF(R21=0,"",R21)</f>
        <v>クリーチャー</v>
      </c>
      <c r="G22" s="3" t="s">
        <v>83</v>
      </c>
      <c r="H22" s="7" t="s">
        <v>104</v>
      </c>
      <c r="I22" s="3" t="s">
        <v>83</v>
      </c>
      <c r="J22" s="3" t="str">
        <f>IF(T21=0,"",T21)</f>
        <v>ドワーフ</v>
      </c>
      <c r="K22" s="3" t="s">
        <v>83</v>
      </c>
      <c r="L22" s="3" t="str">
        <f>IF(U21=0,"",U21)</f>
        <v>スカウト</v>
      </c>
      <c r="M22" s="3" t="s">
        <v>83</v>
      </c>
      <c r="N22" s="3" t="str">
        <f>IF(V21=0,"",V21)</f>
        <v/>
      </c>
      <c r="O22" s="3" t="s">
        <v>83</v>
      </c>
      <c r="Q22" s="12" t="s">
        <v>105</v>
      </c>
      <c r="R22" s="13" t="str">
        <f>INDEX(BD:BD,W18+1)</f>
        <v>飛行&amp;br;このクリーチャーが戦場に出たとき、あなたは5点のライフを得る。</v>
      </c>
      <c r="S22" s="14"/>
      <c r="T22" s="14"/>
      <c r="U22" s="14"/>
      <c r="V22" s="15"/>
      <c r="W22" s="19"/>
      <c r="X22" s="11"/>
      <c r="Y22" s="11"/>
      <c r="Z22" s="11"/>
      <c r="AA22" s="33"/>
      <c r="AD22" s="19"/>
      <c r="AE22" s="27">
        <v>21</v>
      </c>
      <c r="AF22" s="28" t="s">
        <v>41</v>
      </c>
      <c r="AG22" s="4" t="s">
        <v>55</v>
      </c>
      <c r="AH22" s="4"/>
      <c r="AI22" s="4">
        <v>10</v>
      </c>
      <c r="AJ22" s="4" t="s">
        <v>972</v>
      </c>
      <c r="AK22" s="4" t="s">
        <v>973</v>
      </c>
      <c r="AL22" s="4" t="s">
        <v>34</v>
      </c>
      <c r="AM22" s="4"/>
      <c r="AN22" s="4" t="s">
        <v>69</v>
      </c>
      <c r="AO22" s="4" t="s">
        <v>36</v>
      </c>
      <c r="AP22" s="4"/>
      <c r="AQ22" s="4" t="s">
        <v>974</v>
      </c>
      <c r="AR22" s="4"/>
      <c r="AS22" s="4"/>
      <c r="AT22" s="40">
        <v>42829</v>
      </c>
      <c r="AU22" s="4"/>
      <c r="AV22" s="4"/>
      <c r="AW22" s="4"/>
      <c r="AX22" s="4">
        <v>4</v>
      </c>
      <c r="AY22" s="4">
        <v>4</v>
      </c>
      <c r="AZ22" s="4" t="str">
        <f t="shared" si="0"/>
        <v>あな</v>
      </c>
      <c r="BA22" s="4" t="str">
        <f t="shared" si="1"/>
        <v/>
      </c>
      <c r="BB22" s="4" t="str">
        <f t="shared" si="2"/>
        <v/>
      </c>
      <c r="BC22" s="4"/>
      <c r="BD22" s="4" t="str">
        <f t="shared" si="3"/>
        <v>あなたがコントロールするサポートが破壊されたとき、あなたは飛行を持つ1/1の飛行機械･トークンを1体召喚する。</v>
      </c>
      <c r="BE22" s="33" t="str">
        <f>IF(AK22="","",VLOOKUP(AK22,BH:BJ,3,FALSE))</f>
        <v>When a non-token support you control is Destroyed, you summon 1 1/1 Thopter token with Flying.</v>
      </c>
      <c r="BF22" s="12" t="s">
        <v>0</v>
      </c>
      <c r="BG22" s="3">
        <v>21</v>
      </c>
      <c r="BH22" s="50" t="s">
        <v>1037</v>
      </c>
      <c r="BI22" s="3" t="s">
        <v>39</v>
      </c>
      <c r="BJ22" s="50" t="s">
        <v>1117</v>
      </c>
    </row>
    <row r="23" spans="1:62">
      <c r="A23" s="3" t="str">
        <f t="shared" si="4"/>
        <v>|テキスト|&gt;|&gt;|&gt;|&gt;|飛行&amp;br;このクリーチャーが戦場に出たとき、あなたは5点のライフを得る。|</v>
      </c>
      <c r="B23" s="3" t="s">
        <v>0</v>
      </c>
      <c r="C23" s="3" t="s">
        <v>83</v>
      </c>
      <c r="D23" s="7" t="s">
        <v>105</v>
      </c>
      <c r="E23" s="3" t="s">
        <v>83</v>
      </c>
      <c r="F23" s="7" t="s">
        <v>115</v>
      </c>
      <c r="G23" s="3" t="s">
        <v>83</v>
      </c>
      <c r="H23" s="7" t="s">
        <v>115</v>
      </c>
      <c r="I23" s="3" t="s">
        <v>83</v>
      </c>
      <c r="J23" s="7" t="s">
        <v>115</v>
      </c>
      <c r="K23" s="3" t="s">
        <v>83</v>
      </c>
      <c r="L23" s="7" t="s">
        <v>115</v>
      </c>
      <c r="M23" s="3" t="s">
        <v>83</v>
      </c>
      <c r="N23" s="3" t="str">
        <f>IF(R22=0,"",R22)</f>
        <v>飛行&amp;br;このクリーチャーが戦場に出たとき、あなたは5点のライフを得る。</v>
      </c>
      <c r="O23" s="3" t="s">
        <v>83</v>
      </c>
      <c r="Q23" s="17" t="s">
        <v>27</v>
      </c>
      <c r="R23" s="13" t="str">
        <f>INDEX(BE:BE,W18+1)</f>
        <v>When this creature enters the battlefield, you gain 5 life.</v>
      </c>
      <c r="S23" s="12" t="s">
        <v>116</v>
      </c>
      <c r="T23" s="13" t="str">
        <f>IF(X23="","",X23&amp;IF(Y23="",""," "&amp;Y23)&amp;IF(Z23="",""," "&amp;Z23)&amp;IF(AA23="",""," "&amp;AA23))</f>
        <v>Flying  </v>
      </c>
      <c r="U23" s="14"/>
      <c r="V23" s="15"/>
      <c r="W23" s="19" t="s">
        <v>116</v>
      </c>
      <c r="X23" s="12" t="str">
        <f t="shared" ref="X23:AA23" si="8">IF(ISERROR(IF(LEN(X22)&gt;1,X22,VLOOKUP(X21,$AC:$AD,2,FALSE))),"",IF(LEN(X22)&gt;1,X22,VLOOKUP(X21,$AC:$AD,2,FALSE)))</f>
        <v>Flying</v>
      </c>
      <c r="Y23" s="12" t="str">
        <f t="shared" si="8"/>
        <v/>
      </c>
      <c r="Z23" s="12" t="str">
        <f t="shared" si="8"/>
        <v/>
      </c>
      <c r="AA23" s="12" t="str">
        <f t="shared" si="8"/>
        <v> </v>
      </c>
      <c r="AD23" s="19"/>
      <c r="AE23" s="27">
        <v>22</v>
      </c>
      <c r="AF23" s="28" t="s">
        <v>41</v>
      </c>
      <c r="AG23" s="4" t="s">
        <v>55</v>
      </c>
      <c r="AH23" s="4"/>
      <c r="AI23" s="4">
        <v>11</v>
      </c>
      <c r="AJ23" s="4" t="s">
        <v>975</v>
      </c>
      <c r="AK23" s="4" t="s">
        <v>976</v>
      </c>
      <c r="AL23" s="4" t="s">
        <v>182</v>
      </c>
      <c r="AM23" s="4"/>
      <c r="AN23" s="4"/>
      <c r="AO23" s="4"/>
      <c r="AP23" s="4"/>
      <c r="AQ23" s="4" t="s">
        <v>977</v>
      </c>
      <c r="AR23" s="4" t="s">
        <v>978</v>
      </c>
      <c r="AS23" s="4"/>
      <c r="AT23" s="40"/>
      <c r="AU23" s="4"/>
      <c r="AV23" s="4"/>
      <c r="AW23" s="4">
        <v>3</v>
      </c>
      <c r="AX23" s="4" t="s">
        <v>54</v>
      </c>
      <c r="AY23" s="4" t="s">
        <v>54</v>
      </c>
      <c r="AZ23" s="4" t="str">
        <f t="shared" si="0"/>
        <v>あな</v>
      </c>
      <c r="BA23" s="4" t="str">
        <f t="shared" si="1"/>
        <v/>
      </c>
      <c r="BB23" s="4" t="str">
        <f t="shared" si="2"/>
        <v/>
      </c>
      <c r="BC23" s="4"/>
      <c r="BD23" s="4" t="str">
        <f t="shared" si="3"/>
        <v>あなたがダメージを受けたとき、エネルギー1を行う。&amp;br;このサポートが破壊されたとき、ボード上にエネルギー化ジェムが2個以上ある場合、対戦相手は5点のダメージを受け、あなたは5点のライフを得て、ボード上からエネルギー化ジェムを2個取り除く。</v>
      </c>
      <c r="BE23" s="33" t="str">
        <f>IF(AK23="","",VLOOKUP(AK23,BH:BJ,3,FALSE))</f>
        <v>When you take damage, Energize 1.&amp;br;When this support is Destroyed, if there are at least 2 Energize gems on the board, your opponent takes 5 damage, you gain 5 life and you remove 2 Energize gems from the board.</v>
      </c>
      <c r="BF23" s="12" t="s">
        <v>0</v>
      </c>
      <c r="BG23" s="3">
        <v>22</v>
      </c>
      <c r="BH23" s="50" t="s">
        <v>1007</v>
      </c>
      <c r="BI23" s="3" t="s">
        <v>39</v>
      </c>
      <c r="BJ23" s="50" t="s">
        <v>1118</v>
      </c>
    </row>
    <row r="24" spans="1:62">
      <c r="A24" s="3" t="str">
        <f t="shared" si="4"/>
        <v>|英テキスト|&gt;|&gt;|&gt;|&gt;|Flying  &amp;br;When this creature enters the battlefield, you gain 5 life.|</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Flying  &amp;br;When this creature enters the battlefield, you gain 5 life.</v>
      </c>
      <c r="O24" s="3" t="s">
        <v>83</v>
      </c>
      <c r="Q24" s="12" t="s">
        <v>18</v>
      </c>
      <c r="R24" s="13" t="str">
        <f>IF(INDEX(AX:AX,W18+1)="",0,INDEX(AX:AX,W18+1)&amp;"/"&amp;INDEX(AY:AY,W18+1))</f>
        <v>4/3</v>
      </c>
      <c r="S24" s="14"/>
      <c r="T24" s="14"/>
      <c r="U24" s="14"/>
      <c r="V24" s="15"/>
      <c r="W24" s="19"/>
      <c r="X24" s="12"/>
      <c r="Y24" s="31"/>
      <c r="Z24" s="31"/>
      <c r="AA24" s="32"/>
      <c r="AD24" s="23"/>
      <c r="AE24" s="27">
        <v>23</v>
      </c>
      <c r="AF24" s="28" t="s">
        <v>41</v>
      </c>
      <c r="AG24" s="4" t="s">
        <v>56</v>
      </c>
      <c r="AH24" s="4"/>
      <c r="AI24" s="4">
        <v>17</v>
      </c>
      <c r="AJ24" s="4" t="s">
        <v>979</v>
      </c>
      <c r="AK24" s="4" t="s">
        <v>980</v>
      </c>
      <c r="AL24" s="4" t="s">
        <v>34</v>
      </c>
      <c r="AM24" s="4"/>
      <c r="AN24" s="4" t="s">
        <v>69</v>
      </c>
      <c r="AO24" s="4" t="s">
        <v>520</v>
      </c>
      <c r="AP24" s="4"/>
      <c r="AQ24" s="4" t="s">
        <v>4</v>
      </c>
      <c r="AR24" s="4" t="s">
        <v>981</v>
      </c>
      <c r="AS24" s="4" t="s">
        <v>982</v>
      </c>
      <c r="AT24" s="40">
        <v>42891</v>
      </c>
      <c r="AU24" s="4"/>
      <c r="AV24" s="4"/>
      <c r="AW24" s="4"/>
      <c r="AX24" s="4">
        <v>6</v>
      </c>
      <c r="AY24" s="4">
        <v>5</v>
      </c>
      <c r="AZ24" s="4" t="str">
        <f t="shared" si="0"/>
        <v>威迫</v>
      </c>
      <c r="BA24" s="4" t="str">
        <f t="shared" si="1"/>
        <v/>
      </c>
      <c r="BB24" s="4" t="str">
        <f t="shared" si="2"/>
        <v/>
      </c>
      <c r="BC24" s="4"/>
      <c r="BD24" s="4" t="str">
        <f t="shared" si="3"/>
        <v>威迫&amp;br;このクリーチャーが戦場に出たか戦闘ダメージを与えたとき、エネルギー化1を行う。&amp;br;あなたのターン開始時に、ボード上にエネルギー化ジェムが2個以上ある場合、ボード上からエネルギー化ジェムを2個取り除き、あなたはカードを1枚引く。</v>
      </c>
      <c r="BE24" s="33" t="str">
        <f>IF(AK24="","",VLOOKUP(AK24,BH:BJ,3,FALSE))</f>
        <v>When this creature enters the battlefield or deals combat damage, Energize 1.&amp;br;At the beginning of your turn, if there are 2 or more Energize gems on the board, remove 2 Energize gems from the board and you draw 1 card.</v>
      </c>
      <c r="BF24" s="12" t="s">
        <v>0</v>
      </c>
      <c r="BG24" s="3">
        <v>23</v>
      </c>
      <c r="BH24" s="50" t="s">
        <v>1088</v>
      </c>
      <c r="BI24" s="3" t="s">
        <v>39</v>
      </c>
      <c r="BJ24" s="50" t="s">
        <v>1119</v>
      </c>
    </row>
    <row r="25" spans="1:62">
      <c r="A25" s="3" t="str">
        <f t="shared" si="4"/>
        <v>|PT|&gt;|4/3|シールド数|&gt;||</v>
      </c>
      <c r="B25" s="3" t="s">
        <v>0</v>
      </c>
      <c r="C25" s="3" t="s">
        <v>83</v>
      </c>
      <c r="D25" s="3" t="s">
        <v>18</v>
      </c>
      <c r="E25" s="3" t="s">
        <v>83</v>
      </c>
      <c r="F25" s="3" t="s">
        <v>115</v>
      </c>
      <c r="G25" s="3" t="s">
        <v>83</v>
      </c>
      <c r="H25" s="3" t="str">
        <f>IF(R24=0,"",R24)</f>
        <v>4/3</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
        <v>41</v>
      </c>
      <c r="AG25" s="4" t="s">
        <v>56</v>
      </c>
      <c r="AH25" s="4"/>
      <c r="AI25" s="4">
        <v>7</v>
      </c>
      <c r="AJ25" s="4" t="s">
        <v>983</v>
      </c>
      <c r="AK25" s="4" t="s">
        <v>984</v>
      </c>
      <c r="AL25" s="4" t="s">
        <v>111</v>
      </c>
      <c r="AM25" s="4"/>
      <c r="AN25" s="4"/>
      <c r="AO25" s="4"/>
      <c r="AP25" s="4"/>
      <c r="AQ25" s="4" t="s">
        <v>985</v>
      </c>
      <c r="AR25" s="4"/>
      <c r="AS25" s="4"/>
      <c r="AT25" s="40"/>
      <c r="AU25" s="4"/>
      <c r="AV25" s="4"/>
      <c r="AW25" s="4"/>
      <c r="AX25" s="4" t="s">
        <v>54</v>
      </c>
      <c r="AY25" s="4" t="s">
        <v>54</v>
      </c>
      <c r="AZ25" s="4" t="str">
        <f t="shared" si="0"/>
        <v>クリ</v>
      </c>
      <c r="BA25" s="4" t="str">
        <f t="shared" si="1"/>
        <v/>
      </c>
      <c r="BB25" s="4" t="str">
        <f t="shared" si="2"/>
        <v/>
      </c>
      <c r="BC25" s="4"/>
      <c r="BD25" s="4" t="str">
        <f t="shared" si="3"/>
        <v>クリーチャー1体を対象とする。-X/-Xの修整を受け、あなたはX点のライフを得る。Xはあなたがコントロールするサポートの総数に等しい。</v>
      </c>
      <c r="BE25" s="33" t="str">
        <f>IF(AK25="","",VLOOKUP(AK25,BH:BJ,3,FALSE))</f>
        <v>Target creature gets -X/-X and you gain X life, where X is the amount of supports you control.</v>
      </c>
      <c r="BF25" s="12" t="s">
        <v>0</v>
      </c>
      <c r="BG25" s="3">
        <v>24</v>
      </c>
      <c r="BH25" s="50" t="s">
        <v>990</v>
      </c>
      <c r="BI25" s="3" t="s">
        <v>39</v>
      </c>
      <c r="BJ25" s="50" t="s">
        <v>1120</v>
      </c>
    </row>
    <row r="26" spans="1:62">
      <c r="A26" s="3" t="str">
        <f t="shared" si="4"/>
        <v>&amp;br;&amp;br;</v>
      </c>
      <c r="B26" s="3" t="s">
        <v>0</v>
      </c>
      <c r="C26" s="3" t="s">
        <v>142</v>
      </c>
      <c r="R26" s="3"/>
      <c r="S26" s="3"/>
      <c r="T26" s="3"/>
      <c r="U26" s="3"/>
      <c r="V26" s="3"/>
      <c r="AE26" s="27">
        <v>25</v>
      </c>
      <c r="AF26" s="28" t="s">
        <v>41</v>
      </c>
      <c r="AG26" s="4" t="s">
        <v>56</v>
      </c>
      <c r="AH26" s="4"/>
      <c r="AI26" s="4">
        <v>14</v>
      </c>
      <c r="AJ26" s="4" t="s">
        <v>986</v>
      </c>
      <c r="AK26" s="4" t="s">
        <v>987</v>
      </c>
      <c r="AL26" s="4" t="s">
        <v>111</v>
      </c>
      <c r="AM26" s="4"/>
      <c r="AN26" s="4"/>
      <c r="AO26" s="4"/>
      <c r="AP26" s="4"/>
      <c r="AQ26" s="4" t="s">
        <v>988</v>
      </c>
      <c r="AR26" s="4"/>
      <c r="AS26" s="4"/>
      <c r="AT26" s="40"/>
      <c r="AU26" s="4"/>
      <c r="AV26" s="4"/>
      <c r="AW26" s="4"/>
      <c r="AX26" s="4" t="s">
        <v>54</v>
      </c>
      <c r="AY26" s="4" t="s">
        <v>54</v>
      </c>
      <c r="AZ26" s="4" t="str">
        <f t="shared" si="0"/>
        <v>あな</v>
      </c>
      <c r="BA26" s="4" t="str">
        <f t="shared" si="1"/>
        <v/>
      </c>
      <c r="BB26" s="4" t="str">
        <f t="shared" si="2"/>
        <v/>
      </c>
      <c r="BC26" s="4"/>
      <c r="BD26" s="4" t="str">
        <f t="shared" si="3"/>
        <v>あなたの次のターン開始時まで、各クリーチャーは-5/-5の修整を受ける。その後、あなたの手札のマナ･コストが6以下の最初のクリーチャーはいっぱいのマナを得る。</v>
      </c>
      <c r="BE26" s="33" t="str">
        <f>IF(AK26="","",VLOOKUP(AK26,BH:BJ,3,FALSE))</f>
        <v>Each creature gets -5/-5 until the beginning of your next turn and the first creature in your hand with a cost of 6 or less gains full mana.</v>
      </c>
      <c r="BF26" s="12" t="s">
        <v>0</v>
      </c>
      <c r="BG26" s="3">
        <v>25</v>
      </c>
      <c r="BH26" s="50" t="s">
        <v>1041</v>
      </c>
      <c r="BI26" s="3" t="s">
        <v>39</v>
      </c>
      <c r="BJ26" s="50" t="s">
        <v>1121</v>
      </c>
    </row>
    <row r="27" spans="1:62">
      <c r="A27" s="3" t="str">
        <f t="shared" si="4"/>
        <v>#back(text=戻る,left)</v>
      </c>
      <c r="B27" s="3" t="s">
        <v>0</v>
      </c>
      <c r="C27" s="3" t="s">
        <v>151</v>
      </c>
      <c r="R27" s="3"/>
      <c r="S27" s="3"/>
      <c r="T27" s="3"/>
      <c r="U27" s="3"/>
      <c r="V27" s="3"/>
      <c r="AE27" s="27">
        <v>26</v>
      </c>
      <c r="AF27" s="28" t="s">
        <v>41</v>
      </c>
      <c r="AG27" s="4" t="s">
        <v>57</v>
      </c>
      <c r="AH27" s="4"/>
      <c r="AI27" s="4">
        <v>13</v>
      </c>
      <c r="AJ27" s="4" t="s">
        <v>989</v>
      </c>
      <c r="AK27" s="4" t="s">
        <v>990</v>
      </c>
      <c r="AL27" s="4" t="s">
        <v>34</v>
      </c>
      <c r="AM27" s="4"/>
      <c r="AN27" s="4" t="s">
        <v>641</v>
      </c>
      <c r="AO27" s="4"/>
      <c r="AP27" s="4"/>
      <c r="AQ27" s="4" t="s">
        <v>50</v>
      </c>
      <c r="AR27" s="4" t="s">
        <v>991</v>
      </c>
      <c r="AS27" s="4" t="s">
        <v>992</v>
      </c>
      <c r="AT27" s="40">
        <v>42860</v>
      </c>
      <c r="AU27" s="4"/>
      <c r="AV27" s="4"/>
      <c r="AW27" s="4"/>
      <c r="AX27" s="4">
        <v>5</v>
      </c>
      <c r="AY27" s="4">
        <v>5</v>
      </c>
      <c r="AZ27" s="4" t="str">
        <f t="shared" si="0"/>
        <v>飛行</v>
      </c>
      <c r="BA27" s="4" t="str">
        <f t="shared" si="1"/>
        <v/>
      </c>
      <c r="BB27" s="4" t="str">
        <f t="shared" si="2"/>
        <v/>
      </c>
      <c r="BC27" s="4"/>
      <c r="BD27" s="4" t="str">
        <f t="shared" si="3"/>
        <v>飛行&amp;br;あなたのターン終了時に、対戦相手はカードを1枚捨てる。&amp;br;あなたがコントロールするサポートが破壊されたとき、対戦相手がコントロールする最初のクリーチャーは-2/-2の修整を受ける。</v>
      </c>
      <c r="BE27" s="33" t="str">
        <f>IF(AK27="","",VLOOKUP(AK27,BH:BJ,3,FALSE))</f>
        <v>At the end of your turn, your opponent discards 1 card.&amp;br;When a support you control is Destroyed, the first creature your opponent controls gets -2/-2.</v>
      </c>
      <c r="BF27" s="12" t="s">
        <v>0</v>
      </c>
      <c r="BG27" s="3">
        <v>26</v>
      </c>
      <c r="BH27" s="50" t="s">
        <v>1029</v>
      </c>
      <c r="BI27" s="3" t="s">
        <v>39</v>
      </c>
      <c r="BJ27" s="50" t="s">
        <v>515</v>
      </c>
    </row>
    <row r="28" spans="1:62">
      <c r="A28" s="3" t="str">
        <f t="shared" si="4"/>
        <v>&amp;br;</v>
      </c>
      <c r="B28" s="3" t="s">
        <v>0</v>
      </c>
      <c r="C28" s="3" t="s">
        <v>161</v>
      </c>
      <c r="R28" s="3"/>
      <c r="S28" s="3"/>
      <c r="T28" s="3"/>
      <c r="U28" s="3"/>
      <c r="V28" s="3"/>
      <c r="AE28" s="27">
        <v>27</v>
      </c>
      <c r="AF28" s="28" t="s">
        <v>41</v>
      </c>
      <c r="AG28" s="4" t="s">
        <v>57</v>
      </c>
      <c r="AH28" s="4"/>
      <c r="AI28" s="4">
        <v>11</v>
      </c>
      <c r="AJ28" s="4" t="s">
        <v>993</v>
      </c>
      <c r="AK28" s="4" t="s">
        <v>994</v>
      </c>
      <c r="AL28" s="4" t="s">
        <v>34</v>
      </c>
      <c r="AM28" s="4"/>
      <c r="AN28" s="4" t="s">
        <v>588</v>
      </c>
      <c r="AO28" s="4" t="s">
        <v>967</v>
      </c>
      <c r="AP28" s="4"/>
      <c r="AQ28" s="4" t="s">
        <v>118</v>
      </c>
      <c r="AR28" s="4" t="s">
        <v>995</v>
      </c>
      <c r="AS28" s="4" t="s">
        <v>996</v>
      </c>
      <c r="AT28" s="40">
        <v>42768</v>
      </c>
      <c r="AU28" s="4"/>
      <c r="AV28" s="4"/>
      <c r="AW28" s="4"/>
      <c r="AX28" s="4">
        <v>2</v>
      </c>
      <c r="AY28" s="4">
        <v>2</v>
      </c>
      <c r="AZ28" s="4" t="str">
        <f t="shared" si="0"/>
        <v>速攻</v>
      </c>
      <c r="BA28" s="4" t="str">
        <f t="shared" si="1"/>
        <v/>
      </c>
      <c r="BB28" s="4" t="str">
        <f t="shared" si="2"/>
        <v/>
      </c>
      <c r="BC28" s="4"/>
      <c r="BD28" s="4" t="str">
        <f t="shared" si="3"/>
        <v>速攻&amp;br;対戦相手がコントロールするクリーチャーが死亡したとき、このクリーチャーは+1/+1の修整を受ける。&amp;br;あなたがコントロールするクリーチャーが死亡したとき、あなたのターン終了時まで、このクリーチャーはダメージ軽減とバーサーカーを得る。</v>
      </c>
      <c r="BE28" s="33" t="str">
        <f>IF(AK28="","",VLOOKUP(AK28,BH:BJ,3,FALSE))</f>
        <v>When a creature your opponent controls dies, this creature gets +1/+1.&amp;br;When a creature you control dies, this creature gains Prevent Damage and Berserker until the end of your turn.</v>
      </c>
      <c r="BF28" s="12" t="s">
        <v>0</v>
      </c>
      <c r="BG28" s="3">
        <v>27</v>
      </c>
      <c r="BH28" s="50" t="s">
        <v>1004</v>
      </c>
      <c r="BI28" s="3" t="s">
        <v>39</v>
      </c>
      <c r="BJ28" s="50" t="s">
        <v>1122</v>
      </c>
    </row>
    <row r="29" spans="1:62">
      <c r="A29" s="3" t="str">
        <f t="shared" si="4"/>
        <v>#comment(above,nsize=[15],size=[30],num=[10])</v>
      </c>
      <c r="B29" s="3" t="s">
        <v>0</v>
      </c>
      <c r="C29" s="3" t="s">
        <v>170</v>
      </c>
      <c r="R29" s="3"/>
      <c r="S29" s="3"/>
      <c r="T29" s="3"/>
      <c r="U29" s="3"/>
      <c r="V29" s="3"/>
      <c r="AE29" s="27">
        <v>28</v>
      </c>
      <c r="AF29" s="28" t="s">
        <v>42</v>
      </c>
      <c r="AG29" s="4" t="s">
        <v>55</v>
      </c>
      <c r="AH29" s="4"/>
      <c r="AI29" s="4">
        <v>13</v>
      </c>
      <c r="AJ29" s="4" t="s">
        <v>997</v>
      </c>
      <c r="AK29" s="4" t="s">
        <v>998</v>
      </c>
      <c r="AL29" s="4" t="s">
        <v>34</v>
      </c>
      <c r="AM29" s="4"/>
      <c r="AN29" s="4" t="s">
        <v>999</v>
      </c>
      <c r="AO29" s="4"/>
      <c r="AP29" s="4"/>
      <c r="AQ29" s="4" t="s">
        <v>1000</v>
      </c>
      <c r="AR29" s="4"/>
      <c r="AS29" s="4"/>
      <c r="AT29" s="40">
        <v>42829</v>
      </c>
      <c r="AU29" s="4"/>
      <c r="AV29" s="4"/>
      <c r="AW29" s="4"/>
      <c r="AX29" s="4">
        <v>4</v>
      </c>
      <c r="AY29" s="4">
        <v>4</v>
      </c>
      <c r="AZ29" s="4" t="str">
        <f t="shared" si="0"/>
        <v>トラ</v>
      </c>
      <c r="BA29" s="4" t="str">
        <f t="shared" si="1"/>
        <v>速攻</v>
      </c>
      <c r="BB29" s="4" t="str">
        <f t="shared" si="2"/>
        <v/>
      </c>
      <c r="BC29" s="4"/>
      <c r="BD29" s="4" t="str">
        <f t="shared" si="3"/>
        <v>トランプル 速攻</v>
      </c>
      <c r="BE29" s="33" t="str">
        <f>IF(AK29="","",VLOOKUP(AK29,BH:BJ,3,FALSE))</f>
        <v/>
      </c>
      <c r="BF29" s="12" t="s">
        <v>0</v>
      </c>
      <c r="BG29" s="3">
        <v>28</v>
      </c>
      <c r="BH29" s="50" t="s">
        <v>970</v>
      </c>
      <c r="BI29" s="3" t="s">
        <v>39</v>
      </c>
      <c r="BJ29" s="50" t="s">
        <v>1123</v>
      </c>
    </row>
    <row r="30" spans="1:62">
      <c r="A30" s="3" t="str">
        <f t="shared" si="4"/>
        <v>&amp;br;&amp;br;</v>
      </c>
      <c r="B30" s="3" t="s">
        <v>0</v>
      </c>
      <c r="C30" s="3" t="s">
        <v>142</v>
      </c>
      <c r="R30" s="3"/>
      <c r="S30" s="3"/>
      <c r="T30" s="3"/>
      <c r="U30" s="3"/>
      <c r="V30" s="3"/>
      <c r="AE30" s="27">
        <v>29</v>
      </c>
      <c r="AF30" s="28" t="s">
        <v>42</v>
      </c>
      <c r="AG30" s="4" t="s">
        <v>55</v>
      </c>
      <c r="AH30" s="4"/>
      <c r="AI30" s="4">
        <v>9</v>
      </c>
      <c r="AJ30" s="4" t="s">
        <v>1001</v>
      </c>
      <c r="AK30" s="4" t="s">
        <v>1002</v>
      </c>
      <c r="AL30" s="4" t="s">
        <v>34</v>
      </c>
      <c r="AM30" s="4"/>
      <c r="AN30" s="4" t="s">
        <v>69</v>
      </c>
      <c r="AO30" s="4" t="s">
        <v>157</v>
      </c>
      <c r="AP30" s="4"/>
      <c r="AQ30" s="4" t="s">
        <v>158</v>
      </c>
      <c r="AR30" s="4" t="s">
        <v>869</v>
      </c>
      <c r="AS30" s="4"/>
      <c r="AT30" s="40">
        <v>42769</v>
      </c>
      <c r="AU30" s="4"/>
      <c r="AV30" s="4"/>
      <c r="AW30" s="4"/>
      <c r="AX30" s="4">
        <v>2</v>
      </c>
      <c r="AY30" s="4">
        <v>3</v>
      </c>
      <c r="AZ30" s="4" t="str">
        <f t="shared" si="0"/>
        <v>先制</v>
      </c>
      <c r="BA30" s="4" t="str">
        <f t="shared" si="1"/>
        <v/>
      </c>
      <c r="BB30" s="4" t="str">
        <f t="shared" si="2"/>
        <v/>
      </c>
      <c r="BC30" s="4"/>
      <c r="BD30" s="4" t="str">
        <f t="shared" si="3"/>
        <v>先制攻撃&amp;br;このクリーチャーが攻撃したとき、あなたはカードを1枚捨てて、1枚引く。</v>
      </c>
      <c r="BE30" s="33" t="str">
        <f>IF(AK30="","",VLOOKUP(AK30,BH:BJ,3,FALSE))</f>
        <v>When this creature attacks, you discard 1 card and you draw 1 card.</v>
      </c>
      <c r="BF30" s="12" t="s">
        <v>0</v>
      </c>
      <c r="BG30" s="3">
        <v>29</v>
      </c>
      <c r="BH30" s="50" t="s">
        <v>1020</v>
      </c>
      <c r="BI30" s="3" t="s">
        <v>39</v>
      </c>
      <c r="BJ30" s="50" t="s">
        <v>1124</v>
      </c>
    </row>
    <row r="31" spans="1:62">
      <c r="A31" s="3" t="str">
        <f t="shared" si="4"/>
        <v/>
      </c>
      <c r="B31" s="3" t="s">
        <v>0</v>
      </c>
      <c r="Q31" s="8"/>
      <c r="R31" s="9"/>
      <c r="S31" s="9"/>
      <c r="T31" s="9"/>
      <c r="U31" s="9"/>
      <c r="V31" s="10"/>
      <c r="W31" s="11">
        <v>3</v>
      </c>
      <c r="X31" s="8"/>
      <c r="Y31" s="29"/>
      <c r="Z31" s="29"/>
      <c r="AA31" s="30"/>
      <c r="AE31" s="27">
        <v>30</v>
      </c>
      <c r="AF31" s="28" t="s">
        <v>42</v>
      </c>
      <c r="AG31" s="4" t="s">
        <v>55</v>
      </c>
      <c r="AH31" s="4"/>
      <c r="AI31" s="4">
        <v>9</v>
      </c>
      <c r="AJ31" s="4" t="s">
        <v>1003</v>
      </c>
      <c r="AK31" s="4" t="s">
        <v>1004</v>
      </c>
      <c r="AL31" s="4" t="s">
        <v>111</v>
      </c>
      <c r="AM31" s="4"/>
      <c r="AN31" s="4"/>
      <c r="AO31" s="4"/>
      <c r="AP31" s="4"/>
      <c r="AQ31" s="4" t="s">
        <v>1005</v>
      </c>
      <c r="AR31" s="4"/>
      <c r="AS31" s="4"/>
      <c r="AT31" s="40"/>
      <c r="AU31" s="4"/>
      <c r="AV31" s="4"/>
      <c r="AW31" s="4"/>
      <c r="AX31" s="4" t="s">
        <v>54</v>
      </c>
      <c r="AY31" s="4" t="s">
        <v>54</v>
      </c>
      <c r="AZ31" s="4" t="str">
        <f t="shared" si="0"/>
        <v>対戦</v>
      </c>
      <c r="BA31" s="4" t="str">
        <f t="shared" si="1"/>
        <v/>
      </c>
      <c r="BB31" s="4" t="str">
        <f t="shared" si="2"/>
        <v/>
      </c>
      <c r="BC31" s="4"/>
      <c r="BD31" s="4" t="str">
        <f t="shared" si="3"/>
        <v>対戦相手がコントロールするクリーチャー1体を対象とする。それは3点のダメージを受け、対戦相手は3点のダメージを受ける。</v>
      </c>
      <c r="BE31" s="33" t="str">
        <f>IF(AK31="","",VLOOKUP(AK31,BH:BJ,3,FALSE))</f>
        <v>Target creature your opponent controls takes 3 damage and your opponent takes 3 damage.</v>
      </c>
      <c r="BF31" s="12" t="s">
        <v>0</v>
      </c>
      <c r="BG31" s="3">
        <v>30</v>
      </c>
      <c r="BH31" s="50" t="s">
        <v>1014</v>
      </c>
      <c r="BI31" s="3" t="s">
        <v>39</v>
      </c>
      <c r="BJ31" s="50" t="s">
        <v>1125</v>
      </c>
    </row>
    <row r="32" spans="1:62">
      <c r="A32" s="3" t="str">
        <f t="shared" si="4"/>
        <v>*修復専門家/Restoration Specialist</v>
      </c>
      <c r="B32" s="3" t="s">
        <v>0</v>
      </c>
      <c r="C32" s="3" t="str">
        <f>"*"&amp;R32&amp;"/"&amp;T32</f>
        <v>*修復専門家/Restoration Specialist</v>
      </c>
      <c r="Q32" s="12" t="s">
        <v>9</v>
      </c>
      <c r="R32" s="13" t="str">
        <f>INDEX(AJ:AJ,W31+1)</f>
        <v>修復専門家</v>
      </c>
      <c r="S32" s="14" t="s">
        <v>10</v>
      </c>
      <c r="T32" s="13" t="str">
        <f>INDEX(AK:AK,W31+1)</f>
        <v>Restoration Specialist</v>
      </c>
      <c r="U32" s="14"/>
      <c r="V32" s="15"/>
      <c r="W32" s="16"/>
      <c r="X32" s="12"/>
      <c r="Y32" s="31"/>
      <c r="Z32" s="31"/>
      <c r="AA32" s="32"/>
      <c r="AE32" s="27">
        <v>31</v>
      </c>
      <c r="AF32" s="28" t="s">
        <v>42</v>
      </c>
      <c r="AG32" s="4" t="s">
        <v>55</v>
      </c>
      <c r="AH32" s="4"/>
      <c r="AI32" s="4">
        <v>8</v>
      </c>
      <c r="AJ32" s="4" t="s">
        <v>1006</v>
      </c>
      <c r="AK32" s="4" t="s">
        <v>1007</v>
      </c>
      <c r="AL32" s="4" t="s">
        <v>182</v>
      </c>
      <c r="AM32" s="4"/>
      <c r="AN32" s="4"/>
      <c r="AO32" s="4"/>
      <c r="AP32" s="4"/>
      <c r="AQ32" s="4" t="s">
        <v>1008</v>
      </c>
      <c r="AR32" s="4" t="s">
        <v>1009</v>
      </c>
      <c r="AS32" s="4"/>
      <c r="AT32" s="40"/>
      <c r="AU32" s="4"/>
      <c r="AV32" s="4"/>
      <c r="AW32" s="4">
        <v>3</v>
      </c>
      <c r="AX32" s="4" t="s">
        <v>54</v>
      </c>
      <c r="AY32" s="4" t="s">
        <v>54</v>
      </c>
      <c r="AZ32" s="4" t="str">
        <f t="shared" si="0"/>
        <v>あな</v>
      </c>
      <c r="BA32" s="4" t="str">
        <f t="shared" si="1"/>
        <v/>
      </c>
      <c r="BB32" s="4" t="str">
        <f t="shared" si="2"/>
        <v/>
      </c>
      <c r="BC32" s="4"/>
      <c r="BD32" s="4" t="str">
        <f t="shared" si="3"/>
        <v>あなたのターン終了時に、対戦相手が1個以上のサポートをコントロールしている場合、対戦相手は2点のダメージを受ける。&amp;br;対戦相手のコントロールするトークンでないサポートが破壊されたとき、2/2のグレムリン･トークンを2体召喚し、このサポートを破壊する。</v>
      </c>
      <c r="BE32" s="33" t="str">
        <f>IF(AK32="","",VLOOKUP(AK32,BH:BJ,3,FALSE))</f>
        <v>At the end of your turn, if your opponent controls at least 1 support, your opponent takes 2 damage.&amp;br;When a non-token support your opponent controls is Destroyed, you summon 2 2/2 Gremlin tokens and this support is Destroyed.</v>
      </c>
      <c r="BF32" s="12" t="s">
        <v>0</v>
      </c>
      <c r="BG32" s="3">
        <v>31</v>
      </c>
      <c r="BH32" s="50" t="s">
        <v>1025</v>
      </c>
      <c r="BI32" s="3" t="s">
        <v>39</v>
      </c>
      <c r="BJ32" s="50" t="s">
        <v>1126</v>
      </c>
    </row>
    <row r="33" spans="1:62">
      <c r="A33" s="3" t="str">
        <f t="shared" si="4"/>
        <v>|LEFT:80|LEFT:100|LEFT:100|LEFT:100|LEFT:100|LEFT:100|c</v>
      </c>
      <c r="B33" s="3" t="s">
        <v>0</v>
      </c>
      <c r="C33" s="3" t="s">
        <v>83</v>
      </c>
      <c r="D33" s="6" t="str">
        <f>$Q$1</f>
        <v>LEFT:80</v>
      </c>
      <c r="E33" s="6" t="s">
        <v>83</v>
      </c>
      <c r="F33" s="6" t="str">
        <f t="shared" ref="F33:J33" si="9">$R$1</f>
        <v>LEFT:100</v>
      </c>
      <c r="G33" s="6" t="s">
        <v>83</v>
      </c>
      <c r="H33" s="6" t="str">
        <f t="shared" si="9"/>
        <v>LEFT:100</v>
      </c>
      <c r="I33" s="6" t="s">
        <v>83</v>
      </c>
      <c r="J33" s="6" t="str">
        <f t="shared" si="9"/>
        <v>LEFT:100</v>
      </c>
      <c r="K33" s="6" t="s">
        <v>83</v>
      </c>
      <c r="L33" s="6" t="str">
        <f>$R$1</f>
        <v>LEFT:100</v>
      </c>
      <c r="M33" s="6" t="s">
        <v>83</v>
      </c>
      <c r="N33" s="6" t="str">
        <f>$R$1</f>
        <v>LEFT:100</v>
      </c>
      <c r="O33" s="3" t="s">
        <v>83</v>
      </c>
      <c r="P33" s="3" t="s">
        <v>84</v>
      </c>
      <c r="Q33" s="17" t="s">
        <v>6</v>
      </c>
      <c r="R33" s="13" t="str">
        <f>INDEX(AF:AF,W31+1)</f>
        <v>白</v>
      </c>
      <c r="S33" s="18" t="s">
        <v>7</v>
      </c>
      <c r="T33" s="13" t="str">
        <f>INDEX(AG:AG,W31+1)</f>
        <v>アンコモン</v>
      </c>
      <c r="U33" s="18" t="s">
        <v>8</v>
      </c>
      <c r="V33" s="13">
        <f>INDEX(AI:AI,W31+1)</f>
        <v>21</v>
      </c>
      <c r="W33" s="19"/>
      <c r="X33" s="13" t="str">
        <f>INDEX(AQ:AQ,W31+1)</f>
        <v>このクリーチャーが死亡したとき、あなたがコントロールしている破壊された最後の無色のクリーチャーとサポートをあなたの手札に戻す。</v>
      </c>
      <c r="Y33" s="31"/>
      <c r="Z33" s="31"/>
      <c r="AA33" s="32"/>
      <c r="AE33" s="27">
        <v>32</v>
      </c>
      <c r="AF33" s="28" t="s">
        <v>42</v>
      </c>
      <c r="AG33" s="4" t="s">
        <v>56</v>
      </c>
      <c r="AH33" s="4"/>
      <c r="AI33" s="4">
        <v>15</v>
      </c>
      <c r="AJ33" s="4" t="s">
        <v>1010</v>
      </c>
      <c r="AK33" s="4" t="s">
        <v>1011</v>
      </c>
      <c r="AL33" s="4" t="s">
        <v>34</v>
      </c>
      <c r="AM33" s="4"/>
      <c r="AN33" s="4" t="s">
        <v>697</v>
      </c>
      <c r="AO33" s="4"/>
      <c r="AP33" s="4"/>
      <c r="AQ33" s="4" t="s">
        <v>556</v>
      </c>
      <c r="AR33" s="4" t="s">
        <v>1012</v>
      </c>
      <c r="AS33" s="4"/>
      <c r="AT33" s="40">
        <v>42892</v>
      </c>
      <c r="AU33" s="4"/>
      <c r="AV33" s="4"/>
      <c r="AW33" s="4"/>
      <c r="AX33" s="4">
        <v>6</v>
      </c>
      <c r="AY33" s="4">
        <v>6</v>
      </c>
      <c r="AZ33" s="4" t="str">
        <f t="shared" si="0"/>
        <v>飛行</v>
      </c>
      <c r="BA33" s="4" t="str">
        <f t="shared" si="1"/>
        <v>ディ</v>
      </c>
      <c r="BB33" s="4" t="str">
        <f t="shared" si="2"/>
        <v/>
      </c>
      <c r="BC33" s="4"/>
      <c r="BD33" s="4" t="str">
        <f t="shared" si="3"/>
        <v>飛行 ディフェンダー&amp;br;超過1：あなたの次のターン開始時まで、このクリーチャーは+2/0の修整を受ける。</v>
      </c>
      <c r="BE33" s="33" t="str">
        <f>IF(AK33="","",VLOOKUP(AK33,BH:BJ,3,FALSE))</f>
        <v>Overload 1:This creature gets +2/0 until the beginning of your next turn.</v>
      </c>
      <c r="BF33" s="12" t="s">
        <v>0</v>
      </c>
      <c r="BG33" s="3">
        <v>32</v>
      </c>
      <c r="BH33" s="50" t="s">
        <v>1055</v>
      </c>
      <c r="BI33" s="3" t="s">
        <v>39</v>
      </c>
      <c r="BJ33" s="50" t="s">
        <v>305</v>
      </c>
    </row>
    <row r="34" spans="1:62">
      <c r="A34" s="3" t="str">
        <f t="shared" si="4"/>
        <v>|色|白|レアリティ|アンコモン|マナコスト|21|</v>
      </c>
      <c r="B34" s="3" t="s">
        <v>0</v>
      </c>
      <c r="C34" s="3" t="s">
        <v>83</v>
      </c>
      <c r="D34" s="7" t="s">
        <v>6</v>
      </c>
      <c r="E34" s="3" t="s">
        <v>83</v>
      </c>
      <c r="F34" s="3" t="str">
        <f>IF(R33=0,"",R33)</f>
        <v>白</v>
      </c>
      <c r="G34" s="3" t="s">
        <v>83</v>
      </c>
      <c r="H34" s="7" t="s">
        <v>92</v>
      </c>
      <c r="I34" s="3" t="s">
        <v>83</v>
      </c>
      <c r="J34" s="3" t="str">
        <f>IF(T33=0,"",T33)</f>
        <v>アンコモン</v>
      </c>
      <c r="K34" s="3" t="s">
        <v>83</v>
      </c>
      <c r="L34" s="7" t="s">
        <v>93</v>
      </c>
      <c r="M34" s="3" t="s">
        <v>83</v>
      </c>
      <c r="N34" s="3">
        <f>IF(V33=0,"",V33)</f>
        <v>21</v>
      </c>
      <c r="O34" s="3" t="s">
        <v>83</v>
      </c>
      <c r="Q34" s="12" t="s">
        <v>11</v>
      </c>
      <c r="R34" s="13" t="str">
        <f>INDEX(AL:AL,W31+1)</f>
        <v>クリーチャー</v>
      </c>
      <c r="S34" s="18" t="s">
        <v>94</v>
      </c>
      <c r="T34" s="13" t="str">
        <f>INDEX(AN:AN,W31+1)</f>
        <v>ドワーフ</v>
      </c>
      <c r="U34" s="13" t="str">
        <f>INDEX(AO:AO,W31+1)</f>
        <v>工匠</v>
      </c>
      <c r="V34" s="13">
        <f>INDEX(AP:AP,W31+1)</f>
        <v>0</v>
      </c>
      <c r="W34" s="19"/>
      <c r="X34" s="13" t="str">
        <f>INDEX(AZ:AZ,W31+1)</f>
        <v>この</v>
      </c>
      <c r="Y34" s="13" t="str">
        <f>INDEX(BA:BA,W31+1)</f>
        <v/>
      </c>
      <c r="Z34" s="13" t="str">
        <f>INDEX(BB:BB,W31+1)</f>
        <v/>
      </c>
      <c r="AA34" s="13">
        <f>INDEX(BC:BC,W31+1)</f>
        <v>0</v>
      </c>
      <c r="AE34" s="27">
        <v>33</v>
      </c>
      <c r="AF34" s="28" t="s">
        <v>42</v>
      </c>
      <c r="AG34" s="4" t="s">
        <v>56</v>
      </c>
      <c r="AH34" s="4"/>
      <c r="AI34" s="4">
        <v>6</v>
      </c>
      <c r="AJ34" s="4" t="s">
        <v>1013</v>
      </c>
      <c r="AK34" s="4" t="s">
        <v>1014</v>
      </c>
      <c r="AL34" s="4" t="s">
        <v>111</v>
      </c>
      <c r="AM34" s="4"/>
      <c r="AN34" s="4"/>
      <c r="AO34" s="4"/>
      <c r="AP34" s="4"/>
      <c r="AQ34" s="4" t="s">
        <v>1015</v>
      </c>
      <c r="AR34" s="4"/>
      <c r="AS34" s="4"/>
      <c r="AT34" s="40"/>
      <c r="AU34" s="4"/>
      <c r="AV34" s="4"/>
      <c r="AW34" s="4"/>
      <c r="AX34" s="4" t="s">
        <v>54</v>
      </c>
      <c r="AY34" s="4" t="s">
        <v>54</v>
      </c>
      <c r="AZ34" s="4" t="str">
        <f t="shared" si="0"/>
        <v>対戦</v>
      </c>
      <c r="BA34" s="4" t="str">
        <f t="shared" si="1"/>
        <v/>
      </c>
      <c r="BB34" s="4" t="str">
        <f t="shared" si="2"/>
        <v/>
      </c>
      <c r="BC34" s="4"/>
      <c r="BD34" s="4" t="str">
        <f t="shared" si="3"/>
        <v>対戦相手がコントロールする機体1つを対象とする。ターン終了時まで、あなたはそれのコントロールを得る。それは速攻を得る。その後、あなたの手札のマナ･コストが4以下の最初のカードはいっぱいのマナを得る。</v>
      </c>
      <c r="BE34" s="33" t="str">
        <f>IF(AK34="","",VLOOKUP(AK34,BH:BJ,3,FALSE))</f>
        <v>Target Vehicle your opponent controls is controlled by you and gains Haste until the end of your turn and the first card in your hand with a cost of 4 or less gains full mana.</v>
      </c>
      <c r="BF34" s="12" t="s">
        <v>0</v>
      </c>
      <c r="BG34" s="3">
        <v>33</v>
      </c>
      <c r="BH34" s="50" t="s">
        <v>963</v>
      </c>
      <c r="BI34" s="3" t="s">
        <v>39</v>
      </c>
      <c r="BJ34" s="50" t="s">
        <v>1127</v>
      </c>
    </row>
    <row r="35" spans="1:62">
      <c r="A35" s="3" t="str">
        <f t="shared" si="4"/>
        <v>|種別|クリーチャー|サブタイプ|ドワーフ|工匠||</v>
      </c>
      <c r="B35" s="3" t="s">
        <v>0</v>
      </c>
      <c r="C35" s="3" t="s">
        <v>83</v>
      </c>
      <c r="D35" s="7" t="s">
        <v>11</v>
      </c>
      <c r="E35" s="3" t="s">
        <v>83</v>
      </c>
      <c r="F35" s="3" t="str">
        <f>IF(R34=0,"",R34)</f>
        <v>クリーチャー</v>
      </c>
      <c r="G35" s="3" t="s">
        <v>83</v>
      </c>
      <c r="H35" s="7" t="s">
        <v>104</v>
      </c>
      <c r="I35" s="3" t="s">
        <v>83</v>
      </c>
      <c r="J35" s="3" t="str">
        <f>IF(T34=0,"",T34)</f>
        <v>ドワーフ</v>
      </c>
      <c r="K35" s="3" t="s">
        <v>83</v>
      </c>
      <c r="L35" s="3" t="str">
        <f>IF(U34=0,"",U34)</f>
        <v>工匠</v>
      </c>
      <c r="M35" s="3" t="s">
        <v>83</v>
      </c>
      <c r="N35" s="3" t="str">
        <f>IF(V34=0,"",V34)</f>
        <v/>
      </c>
      <c r="O35" s="3" t="s">
        <v>83</v>
      </c>
      <c r="Q35" s="12" t="s">
        <v>105</v>
      </c>
      <c r="R35" s="13" t="str">
        <f>INDEX(BD:BD,W31+1)</f>
        <v>このクリーチャーが死亡したとき、あなたがコントロールしている破壊された最後の無色のクリーチャーとサポートをあなたの手札に戻す。</v>
      </c>
      <c r="S35" s="14"/>
      <c r="T35" s="14"/>
      <c r="U35" s="14"/>
      <c r="V35" s="15"/>
      <c r="W35" s="19"/>
      <c r="X35" s="11"/>
      <c r="Y35" s="11"/>
      <c r="Z35" s="11"/>
      <c r="AA35" s="33"/>
      <c r="AE35" s="27">
        <v>34</v>
      </c>
      <c r="AF35" s="28" t="s">
        <v>42</v>
      </c>
      <c r="AG35" s="4" t="s">
        <v>56</v>
      </c>
      <c r="AH35" s="4"/>
      <c r="AI35" s="4">
        <v>16</v>
      </c>
      <c r="AJ35" s="4" t="s">
        <v>1016</v>
      </c>
      <c r="AK35" s="4" t="s">
        <v>1017</v>
      </c>
      <c r="AL35" s="4" t="s">
        <v>111</v>
      </c>
      <c r="AM35" s="4"/>
      <c r="AN35" s="4"/>
      <c r="AO35" s="4"/>
      <c r="AP35" s="4"/>
      <c r="AQ35" s="4" t="s">
        <v>1018</v>
      </c>
      <c r="AR35" s="4"/>
      <c r="AS35" s="4"/>
      <c r="AT35" s="40"/>
      <c r="AU35" s="4"/>
      <c r="AV35" s="4"/>
      <c r="AW35" s="4"/>
      <c r="AX35" s="4" t="s">
        <v>54</v>
      </c>
      <c r="AY35" s="4" t="s">
        <v>54</v>
      </c>
      <c r="AZ35" s="4" t="str">
        <f t="shared" si="0"/>
        <v>対戦</v>
      </c>
      <c r="BA35" s="4" t="str">
        <f t="shared" si="1"/>
        <v/>
      </c>
      <c r="BB35" s="4" t="str">
        <f t="shared" si="2"/>
        <v/>
      </c>
      <c r="BC35" s="4"/>
      <c r="BD35" s="4" t="str">
        <f t="shared" si="3"/>
        <v>対戦相手がコントロールするサポートを最大3個破壊し、その後、あなたは2/2のグレムリン･トークンを3体召喚する。</v>
      </c>
      <c r="BE35" s="33" t="str">
        <f>IF(AK35="","",VLOOKUP(AK35,BH:BJ,3,FALSE))</f>
        <v>Up to 3 supports your opponent controls are Destroyed and you summon 3 2/2 Gremlin tokens</v>
      </c>
      <c r="BF35" s="12" t="s">
        <v>0</v>
      </c>
      <c r="BG35" s="3">
        <v>34</v>
      </c>
      <c r="BH35" s="50" t="s">
        <v>1031</v>
      </c>
      <c r="BI35" s="3" t="s">
        <v>39</v>
      </c>
      <c r="BJ35" s="50" t="s">
        <v>54</v>
      </c>
    </row>
    <row r="36" spans="1:62">
      <c r="A36" s="3" t="str">
        <f t="shared" si="4"/>
        <v>|テキスト|&gt;|&gt;|&gt;|&gt;|このクリーチャーが死亡したとき、あなたがコントロールしている破壊された最後の無色のクリーチャーとサポートをあなたの手札に戻す。|</v>
      </c>
      <c r="B36" s="3" t="s">
        <v>0</v>
      </c>
      <c r="C36" s="3" t="s">
        <v>83</v>
      </c>
      <c r="D36" s="7" t="s">
        <v>105</v>
      </c>
      <c r="E36" s="3" t="s">
        <v>83</v>
      </c>
      <c r="F36" s="7" t="s">
        <v>115</v>
      </c>
      <c r="G36" s="3" t="s">
        <v>83</v>
      </c>
      <c r="H36" s="7" t="s">
        <v>115</v>
      </c>
      <c r="I36" s="3" t="s">
        <v>83</v>
      </c>
      <c r="J36" s="7" t="s">
        <v>115</v>
      </c>
      <c r="K36" s="3" t="s">
        <v>83</v>
      </c>
      <c r="L36" s="7" t="s">
        <v>115</v>
      </c>
      <c r="M36" s="3" t="s">
        <v>83</v>
      </c>
      <c r="N36" s="3" t="str">
        <f>IF(R35=0,"",R35)</f>
        <v>このクリーチャーが死亡したとき、あなたがコントロールしている破壊された最後の無色のクリーチャーとサポートをあなたの手札に戻す。</v>
      </c>
      <c r="O36" s="3" t="s">
        <v>83</v>
      </c>
      <c r="Q36" s="17" t="s">
        <v>27</v>
      </c>
      <c r="R36" s="13" t="str">
        <f>INDEX(BE:BE,W31+1)</f>
        <v>When this creature dies, the last colorless creature and support you controlled that were Destroyed are returned to your hand.</v>
      </c>
      <c r="S36" s="12" t="s">
        <v>116</v>
      </c>
      <c r="T36" s="13" t="str">
        <f>IF(X36="","",X36&amp;IF(Y36="",""," "&amp;Y36)&amp;IF(Z36="",""," "&amp;Z36)&amp;IF(AA36="",""," "&amp;AA36))</f>
        <v/>
      </c>
      <c r="U36" s="14"/>
      <c r="V36" s="15"/>
      <c r="W36" s="19" t="s">
        <v>116</v>
      </c>
      <c r="X36" s="12" t="str">
        <f t="shared" ref="X36:AA36" si="10">IF(ISERROR(IF(LEN(X35)&gt;1,X35,VLOOKUP(X34,$AC:$AD,2,FALSE))),"",IF(LEN(X35)&gt;1,X35,VLOOKUP(X34,$AC:$AD,2,FALSE)))</f>
        <v/>
      </c>
      <c r="Y36" s="12" t="str">
        <f t="shared" si="10"/>
        <v/>
      </c>
      <c r="Z36" s="12" t="str">
        <f t="shared" si="10"/>
        <v/>
      </c>
      <c r="AA36" s="12" t="str">
        <f t="shared" si="10"/>
        <v> </v>
      </c>
      <c r="AE36" s="27">
        <v>35</v>
      </c>
      <c r="AF36" s="28" t="s">
        <v>42</v>
      </c>
      <c r="AG36" s="4" t="s">
        <v>57</v>
      </c>
      <c r="AH36" s="4"/>
      <c r="AI36" s="4">
        <v>5</v>
      </c>
      <c r="AJ36" s="4" t="s">
        <v>1019</v>
      </c>
      <c r="AK36" s="4" t="s">
        <v>1020</v>
      </c>
      <c r="AL36" s="4" t="s">
        <v>34</v>
      </c>
      <c r="AM36" s="4"/>
      <c r="AN36" s="4" t="s">
        <v>69</v>
      </c>
      <c r="AO36" s="4" t="s">
        <v>1021</v>
      </c>
      <c r="AP36" s="4"/>
      <c r="AQ36" s="4" t="s">
        <v>1022</v>
      </c>
      <c r="AR36" s="4" t="s">
        <v>616</v>
      </c>
      <c r="AS36" s="4" t="s">
        <v>1023</v>
      </c>
      <c r="AT36" s="40">
        <v>42738</v>
      </c>
      <c r="AU36" s="4"/>
      <c r="AV36" s="4"/>
      <c r="AW36" s="4"/>
      <c r="AX36" s="4">
        <v>1</v>
      </c>
      <c r="AY36" s="4">
        <v>3</v>
      </c>
      <c r="AZ36" s="4" t="str">
        <f t="shared" si="0"/>
        <v>先制</v>
      </c>
      <c r="BA36" s="4" t="str">
        <f t="shared" si="1"/>
        <v>威迫</v>
      </c>
      <c r="BB36" s="4" t="str">
        <f t="shared" si="2"/>
        <v/>
      </c>
      <c r="BC36" s="4"/>
      <c r="BD36" s="4" t="str">
        <f t="shared" si="3"/>
        <v>先制攻撃 威迫&amp;br;このクリーチャーはブロックできない。&amp;br;このクリーチャーが攻撃したとき、このクリーチャーは+2/+1の修整を受ける。</v>
      </c>
      <c r="BE36" s="33" t="str">
        <f>IF(AK36="","",VLOOKUP(AK36,BH:BJ,3,FALSE))</f>
        <v>This creature can't block.&amp;br;When this creature attacks, this creature gets +2/+1.</v>
      </c>
      <c r="BF36" s="12" t="s">
        <v>0</v>
      </c>
      <c r="BG36" s="3">
        <v>35</v>
      </c>
      <c r="BH36" s="50" t="s">
        <v>1064</v>
      </c>
      <c r="BI36" s="3" t="s">
        <v>39</v>
      </c>
      <c r="BJ36" s="50" t="s">
        <v>1128</v>
      </c>
    </row>
    <row r="37" spans="1:62">
      <c r="A37" s="3" t="str">
        <f t="shared" si="4"/>
        <v>|英テキスト|&gt;|&gt;|&gt;|&gt;|When this creature dies, the last colorless creature and support you controlled that were Destroyed are returned to your hand.|</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When this creature dies, the last colorless creature and support you controlled that were Destroyed are returned to your hand.</v>
      </c>
      <c r="O37" s="3" t="s">
        <v>83</v>
      </c>
      <c r="Q37" s="12" t="s">
        <v>18</v>
      </c>
      <c r="R37" s="13" t="str">
        <f>IF(INDEX(AX:AX,W31+1)="",0,INDEX(AX:AX,W31+1)&amp;"/"&amp;INDEX(AY:AY,W31+1))</f>
        <v>4/3</v>
      </c>
      <c r="S37" s="14"/>
      <c r="T37" s="14"/>
      <c r="U37" s="14"/>
      <c r="V37" s="15"/>
      <c r="W37" s="19"/>
      <c r="X37" s="12"/>
      <c r="Y37" s="31"/>
      <c r="Z37" s="31"/>
      <c r="AA37" s="32"/>
      <c r="AE37" s="27">
        <v>36</v>
      </c>
      <c r="AF37" s="28" t="s">
        <v>42</v>
      </c>
      <c r="AG37" s="4" t="s">
        <v>57</v>
      </c>
      <c r="AH37" s="4"/>
      <c r="AI37" s="4">
        <v>6</v>
      </c>
      <c r="AJ37" s="4" t="s">
        <v>1024</v>
      </c>
      <c r="AK37" s="4" t="s">
        <v>1025</v>
      </c>
      <c r="AL37" s="4" t="s">
        <v>34</v>
      </c>
      <c r="AM37" s="4"/>
      <c r="AN37" s="4" t="s">
        <v>69</v>
      </c>
      <c r="AO37" s="4" t="s">
        <v>694</v>
      </c>
      <c r="AP37" s="4"/>
      <c r="AQ37" s="4" t="s">
        <v>1026</v>
      </c>
      <c r="AR37" s="4" t="s">
        <v>930</v>
      </c>
      <c r="AS37" s="4" t="s">
        <v>1027</v>
      </c>
      <c r="AT37" s="40">
        <v>42768</v>
      </c>
      <c r="AU37" s="4"/>
      <c r="AV37" s="4"/>
      <c r="AW37" s="4"/>
      <c r="AX37" s="4">
        <v>2</v>
      </c>
      <c r="AY37" s="4">
        <v>2</v>
      </c>
      <c r="AZ37" s="4" t="str">
        <f t="shared" si="0"/>
        <v>二段</v>
      </c>
      <c r="BA37" s="4" t="str">
        <f t="shared" si="1"/>
        <v>速攻</v>
      </c>
      <c r="BB37" s="4" t="str">
        <f t="shared" si="2"/>
        <v/>
      </c>
      <c r="BC37" s="4"/>
      <c r="BD37" s="4" t="str">
        <f t="shared" si="3"/>
        <v>二段攻撃 速攻&amp;br;このクリーチャーが戦闘ダメージを与えたとき、エネルギー化2を行う。&amp;br;超過1：あなたのターン終了時まで、あなたがコントロールする各クリーチャーは+X/+Yの修整を受ける。Xはそのクリーチャーの基本のパワーに等しく、Yはそのクリーチャーの基本のタフネスに等しい。</v>
      </c>
      <c r="BE37" s="33" t="str">
        <f>IF(AK37="","",VLOOKUP(AK37,BH:BJ,3,FALSE))</f>
        <v>When this creature deals combat damage, Energize 2.&amp;br;Overload 1:Each creature you control gets +X/+Y, where X is the creature's base power and Y is the creature's base toughness until the end of your turn.</v>
      </c>
      <c r="BF37" s="12" t="s">
        <v>0</v>
      </c>
      <c r="BG37" s="3">
        <v>36</v>
      </c>
      <c r="BH37" s="50" t="s">
        <v>1057</v>
      </c>
      <c r="BI37" s="3" t="s">
        <v>39</v>
      </c>
      <c r="BJ37" s="50" t="s">
        <v>1129</v>
      </c>
    </row>
    <row r="38" spans="1:62">
      <c r="A38" s="3" t="str">
        <f t="shared" si="4"/>
        <v>|PT|&gt;|4/3|シールド数|&gt;||</v>
      </c>
      <c r="B38" s="3" t="s">
        <v>0</v>
      </c>
      <c r="C38" s="3" t="s">
        <v>83</v>
      </c>
      <c r="D38" s="3" t="s">
        <v>18</v>
      </c>
      <c r="E38" s="3" t="s">
        <v>83</v>
      </c>
      <c r="F38" s="3" t="s">
        <v>115</v>
      </c>
      <c r="G38" s="3" t="s">
        <v>83</v>
      </c>
      <c r="H38" s="3" t="str">
        <f>IF(R37=0,"",R37)</f>
        <v>4/3</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
        <v>43</v>
      </c>
      <c r="AG38" s="4" t="s">
        <v>55</v>
      </c>
      <c r="AH38" s="4"/>
      <c r="AI38" s="4">
        <v>10</v>
      </c>
      <c r="AJ38" s="4" t="s">
        <v>1028</v>
      </c>
      <c r="AK38" s="4" t="s">
        <v>1029</v>
      </c>
      <c r="AL38" s="4" t="s">
        <v>34</v>
      </c>
      <c r="AM38" s="4"/>
      <c r="AN38" s="4" t="s">
        <v>69</v>
      </c>
      <c r="AO38" s="4" t="s">
        <v>717</v>
      </c>
      <c r="AP38" s="4"/>
      <c r="AQ38" s="4" t="s">
        <v>726</v>
      </c>
      <c r="AR38" s="4"/>
      <c r="AS38" s="4"/>
      <c r="AT38" s="40">
        <v>42829</v>
      </c>
      <c r="AU38" s="4"/>
      <c r="AV38" s="4"/>
      <c r="AW38" s="4"/>
      <c r="AX38" s="4">
        <v>4</v>
      </c>
      <c r="AY38" s="4">
        <v>4</v>
      </c>
      <c r="AZ38" s="4" t="str">
        <f t="shared" si="0"/>
        <v>この</v>
      </c>
      <c r="BA38" s="4" t="str">
        <f t="shared" si="1"/>
        <v/>
      </c>
      <c r="BB38" s="4" t="str">
        <f t="shared" si="2"/>
        <v/>
      </c>
      <c r="BC38" s="4"/>
      <c r="BD38" s="4" t="str">
        <f t="shared" si="3"/>
        <v>このクリーチャーが戦場に出たとき、ジェム3個を緑ジェムに変換する。</v>
      </c>
      <c r="BE38" s="33" t="str">
        <f>IF(AK38="","",VLOOKUP(AK38,BH:BJ,3,FALSE))</f>
        <v>When this creature enters the battlefield, 3 gems are converted to green gems.</v>
      </c>
      <c r="BF38" s="12" t="s">
        <v>0</v>
      </c>
      <c r="BG38" s="3">
        <v>37</v>
      </c>
      <c r="BH38" s="50" t="s">
        <v>1082</v>
      </c>
      <c r="BI38" s="3" t="s">
        <v>39</v>
      </c>
      <c r="BJ38" s="50" t="s">
        <v>1130</v>
      </c>
    </row>
    <row r="39" spans="1:62">
      <c r="A39" s="3" t="str">
        <f t="shared" si="4"/>
        <v>&amp;br;&amp;br;</v>
      </c>
      <c r="B39" s="3" t="s">
        <v>0</v>
      </c>
      <c r="C39" s="3" t="s">
        <v>142</v>
      </c>
      <c r="R39" s="3"/>
      <c r="S39" s="3"/>
      <c r="T39" s="3"/>
      <c r="U39" s="3"/>
      <c r="V39" s="3"/>
      <c r="AE39" s="27">
        <v>38</v>
      </c>
      <c r="AF39" s="28" t="s">
        <v>43</v>
      </c>
      <c r="AG39" s="4" t="s">
        <v>55</v>
      </c>
      <c r="AH39" s="4"/>
      <c r="AI39" s="4">
        <v>11</v>
      </c>
      <c r="AJ39" s="4" t="s">
        <v>1030</v>
      </c>
      <c r="AK39" s="4" t="s">
        <v>1031</v>
      </c>
      <c r="AL39" s="4" t="s">
        <v>34</v>
      </c>
      <c r="AM39" s="4"/>
      <c r="AN39" s="4" t="s">
        <v>715</v>
      </c>
      <c r="AO39" s="4" t="s">
        <v>694</v>
      </c>
      <c r="AP39" s="4"/>
      <c r="AQ39" s="4" t="s">
        <v>96</v>
      </c>
      <c r="AR39" s="4"/>
      <c r="AS39" s="4"/>
      <c r="AT39" s="40">
        <v>42830</v>
      </c>
      <c r="AU39" s="4"/>
      <c r="AV39" s="4"/>
      <c r="AW39" s="4"/>
      <c r="AX39" s="4">
        <v>4</v>
      </c>
      <c r="AY39" s="4">
        <v>5</v>
      </c>
      <c r="AZ39" s="4" t="str">
        <f t="shared" si="0"/>
        <v>接死</v>
      </c>
      <c r="BA39" s="4" t="str">
        <f t="shared" si="1"/>
        <v/>
      </c>
      <c r="BB39" s="4" t="str">
        <f t="shared" si="2"/>
        <v/>
      </c>
      <c r="BC39" s="4"/>
      <c r="BD39" s="4" t="str">
        <f t="shared" si="3"/>
        <v>接死</v>
      </c>
      <c r="BE39" s="33" t="str">
        <f>IF(AK39="","",VLOOKUP(AK39,BH:BJ,3,FALSE))</f>
        <v/>
      </c>
      <c r="BF39" s="12" t="s">
        <v>0</v>
      </c>
      <c r="BG39" s="3">
        <v>38</v>
      </c>
      <c r="BH39" s="50" t="s">
        <v>1033</v>
      </c>
      <c r="BI39" s="3" t="s">
        <v>39</v>
      </c>
      <c r="BJ39" s="50" t="s">
        <v>1131</v>
      </c>
    </row>
    <row r="40" spans="1:62">
      <c r="A40" s="3" t="str">
        <f t="shared" si="4"/>
        <v>#back(text=戻る,left)</v>
      </c>
      <c r="B40" s="3" t="s">
        <v>0</v>
      </c>
      <c r="C40" s="3" t="s">
        <v>151</v>
      </c>
      <c r="R40" s="3"/>
      <c r="S40" s="3"/>
      <c r="T40" s="3"/>
      <c r="U40" s="3"/>
      <c r="V40" s="3"/>
      <c r="AE40" s="27">
        <v>39</v>
      </c>
      <c r="AF40" s="28" t="s">
        <v>43</v>
      </c>
      <c r="AG40" s="4" t="s">
        <v>55</v>
      </c>
      <c r="AH40" s="4"/>
      <c r="AI40" s="4">
        <v>13</v>
      </c>
      <c r="AJ40" s="4" t="s">
        <v>1032</v>
      </c>
      <c r="AK40" s="4" t="s">
        <v>1033</v>
      </c>
      <c r="AL40" s="4" t="s">
        <v>34</v>
      </c>
      <c r="AM40" s="4"/>
      <c r="AN40" s="4" t="s">
        <v>715</v>
      </c>
      <c r="AO40" s="4" t="s">
        <v>717</v>
      </c>
      <c r="AP40" s="4"/>
      <c r="AQ40" s="4" t="s">
        <v>1034</v>
      </c>
      <c r="AR40" s="4" t="s">
        <v>1035</v>
      </c>
      <c r="AS40" s="4"/>
      <c r="AT40" s="40">
        <v>42828</v>
      </c>
      <c r="AU40" s="4"/>
      <c r="AV40" s="4"/>
      <c r="AW40" s="4"/>
      <c r="AX40" s="4">
        <v>4</v>
      </c>
      <c r="AY40" s="4">
        <v>3</v>
      </c>
      <c r="AZ40" s="4" t="str">
        <f t="shared" si="0"/>
        <v>この</v>
      </c>
      <c r="BA40" s="4" t="str">
        <f t="shared" si="1"/>
        <v/>
      </c>
      <c r="BB40" s="4" t="str">
        <f t="shared" si="2"/>
        <v/>
      </c>
      <c r="BC40" s="4"/>
      <c r="BD40" s="4" t="str">
        <f t="shared" si="3"/>
        <v>このクリーチャーが戦場に出たとき、エネルギー化Xを行う。Xはあなたの手札のカードの枚数に等しい。&amp;br;超過2：あなたのターン終了時まで、あなたがコントロールする最初のクリーチャーはバーサーカーを得る。</v>
      </c>
      <c r="BE40" s="33" t="str">
        <f>IF(AK40="","",VLOOKUP(AK40,BH:BJ,3,FALSE))</f>
        <v>When this creature enters the battlefield, Energize X, where X is the amount of cards in your hand.&amp;br;Overload 2:The first creature you control gains Berserker until the end of your turn.</v>
      </c>
      <c r="BF40" s="12" t="s">
        <v>0</v>
      </c>
      <c r="BG40" s="3">
        <v>39</v>
      </c>
      <c r="BH40" s="50" t="s">
        <v>1096</v>
      </c>
      <c r="BI40" s="3" t="s">
        <v>39</v>
      </c>
      <c r="BJ40" s="50" t="s">
        <v>1132</v>
      </c>
    </row>
    <row r="41" spans="1:62">
      <c r="A41" s="3" t="str">
        <f t="shared" si="4"/>
        <v>&amp;br;</v>
      </c>
      <c r="B41" s="3" t="s">
        <v>0</v>
      </c>
      <c r="C41" s="3" t="s">
        <v>161</v>
      </c>
      <c r="R41" s="3"/>
      <c r="S41" s="3"/>
      <c r="T41" s="3"/>
      <c r="U41" s="3"/>
      <c r="V41" s="3"/>
      <c r="AE41" s="27">
        <v>40</v>
      </c>
      <c r="AF41" s="28" t="s">
        <v>43</v>
      </c>
      <c r="AG41" s="4" t="s">
        <v>56</v>
      </c>
      <c r="AH41" s="4"/>
      <c r="AI41" s="4">
        <v>7</v>
      </c>
      <c r="AJ41" s="4" t="s">
        <v>1036</v>
      </c>
      <c r="AK41" s="4" t="s">
        <v>1037</v>
      </c>
      <c r="AL41" s="4" t="s">
        <v>34</v>
      </c>
      <c r="AM41" s="4"/>
      <c r="AN41" s="4" t="s">
        <v>740</v>
      </c>
      <c r="AO41" s="4"/>
      <c r="AP41" s="4"/>
      <c r="AQ41" s="4" t="s">
        <v>1038</v>
      </c>
      <c r="AR41" s="4" t="s">
        <v>1039</v>
      </c>
      <c r="AS41" s="4"/>
      <c r="AT41" s="40">
        <v>42892</v>
      </c>
      <c r="AU41" s="4"/>
      <c r="AV41" s="4"/>
      <c r="AW41" s="4"/>
      <c r="AX41" s="4">
        <v>6</v>
      </c>
      <c r="AY41" s="4">
        <v>6</v>
      </c>
      <c r="AZ41" s="4" t="str">
        <f t="shared" si="0"/>
        <v>この</v>
      </c>
      <c r="BA41" s="4" t="str">
        <f t="shared" si="1"/>
        <v/>
      </c>
      <c r="BB41" s="4" t="str">
        <f t="shared" si="2"/>
        <v/>
      </c>
      <c r="BC41" s="4"/>
      <c r="BD41" s="4" t="str">
        <f t="shared" si="3"/>
        <v>このクリーチャーが戦場に出たとき、ボード上にエネルギー化ジェムが2個以上ある場合、ボード上からエネルギー化ジェムを2個取り除く。&amp;br;このクリーチャーが戦場に出たとき、ボード上のエネルギー化ジェムが2個以下(2個未満)の場合、エネルギー化1を行い、このクリーチャーをあなたの手札に戻す。</v>
      </c>
      <c r="BE41" s="33" t="str">
        <f>IF(AK41="","",VLOOKUP(AK41,BH:BJ,3,FALSE))</f>
        <v>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v>
      </c>
      <c r="BF41" s="12" t="s">
        <v>0</v>
      </c>
      <c r="BG41" s="3">
        <v>40</v>
      </c>
      <c r="BH41" s="50" t="s">
        <v>946</v>
      </c>
      <c r="BI41" s="3" t="s">
        <v>39</v>
      </c>
      <c r="BJ41" s="50" t="s">
        <v>1133</v>
      </c>
    </row>
    <row r="42" spans="1:62">
      <c r="A42" s="3" t="str">
        <f t="shared" si="4"/>
        <v>#comment(above,nsize=[15],size=[30],num=[10])</v>
      </c>
      <c r="B42" s="3" t="s">
        <v>0</v>
      </c>
      <c r="C42" s="3" t="s">
        <v>170</v>
      </c>
      <c r="R42" s="3"/>
      <c r="S42" s="3"/>
      <c r="T42" s="3"/>
      <c r="U42" s="3"/>
      <c r="V42" s="3"/>
      <c r="AE42" s="27">
        <v>41</v>
      </c>
      <c r="AF42" s="28" t="s">
        <v>43</v>
      </c>
      <c r="AG42" s="4" t="s">
        <v>56</v>
      </c>
      <c r="AH42" s="4"/>
      <c r="AI42" s="4">
        <v>14</v>
      </c>
      <c r="AJ42" s="4" t="s">
        <v>1040</v>
      </c>
      <c r="AK42" s="4" t="s">
        <v>1041</v>
      </c>
      <c r="AL42" s="4" t="s">
        <v>111</v>
      </c>
      <c r="AM42" s="4"/>
      <c r="AN42" s="4"/>
      <c r="AO42" s="4"/>
      <c r="AP42" s="4"/>
      <c r="AQ42" s="4" t="s">
        <v>1042</v>
      </c>
      <c r="AR42" s="4"/>
      <c r="AS42" s="4"/>
      <c r="AT42" s="40"/>
      <c r="AU42" s="4"/>
      <c r="AV42" s="4"/>
      <c r="AW42" s="4"/>
      <c r="AX42" s="4" t="s">
        <v>54</v>
      </c>
      <c r="AY42" s="4" t="s">
        <v>54</v>
      </c>
      <c r="AZ42" s="4" t="str">
        <f t="shared" si="0"/>
        <v>あな</v>
      </c>
      <c r="BA42" s="4" t="str">
        <f t="shared" si="1"/>
        <v/>
      </c>
      <c r="BB42" s="4" t="str">
        <f t="shared" si="2"/>
        <v/>
      </c>
      <c r="BC42" s="4"/>
      <c r="BD42" s="4" t="str">
        <f t="shared" si="3"/>
        <v>あなたの次のターン開始時まで、あなたがコントロールする各クリーチャーはダメージ軽減と呪禁を得る。</v>
      </c>
      <c r="BE42" s="33" t="str">
        <f>IF(AK42="","",VLOOKUP(AK42,BH:BJ,3,FALSE))</f>
        <v>Each creature you control gains Prevent Damage and Hexproof until the beginning of your next turn.</v>
      </c>
      <c r="BF42" s="12" t="s">
        <v>0</v>
      </c>
      <c r="BG42" s="3">
        <v>41</v>
      </c>
      <c r="BH42" s="50" t="s">
        <v>1002</v>
      </c>
      <c r="BI42" s="3" t="s">
        <v>39</v>
      </c>
      <c r="BJ42" s="50" t="s">
        <v>1134</v>
      </c>
    </row>
    <row r="43" spans="1:62">
      <c r="A43" s="3" t="str">
        <f t="shared" si="4"/>
        <v>&amp;br;&amp;br;</v>
      </c>
      <c r="B43" s="3" t="s">
        <v>0</v>
      </c>
      <c r="C43" s="3" t="s">
        <v>142</v>
      </c>
      <c r="R43" s="3"/>
      <c r="S43" s="3"/>
      <c r="T43" s="3"/>
      <c r="U43" s="3"/>
      <c r="V43" s="3"/>
      <c r="AE43" s="27">
        <v>42</v>
      </c>
      <c r="AF43" s="28" t="s">
        <v>43</v>
      </c>
      <c r="AG43" s="4" t="s">
        <v>57</v>
      </c>
      <c r="AH43" s="4"/>
      <c r="AI43" s="4">
        <v>20</v>
      </c>
      <c r="AJ43" s="4" t="s">
        <v>1043</v>
      </c>
      <c r="AK43" s="4" t="s">
        <v>1044</v>
      </c>
      <c r="AL43" s="4" t="s">
        <v>34</v>
      </c>
      <c r="AM43" s="4"/>
      <c r="AN43" s="4" t="s">
        <v>828</v>
      </c>
      <c r="AO43" s="4"/>
      <c r="AP43" s="4"/>
      <c r="AQ43" s="4" t="s">
        <v>712</v>
      </c>
      <c r="AR43" s="4" t="s">
        <v>1045</v>
      </c>
      <c r="AS43" s="4" t="s">
        <v>1046</v>
      </c>
      <c r="AT43" s="40">
        <v>42955</v>
      </c>
      <c r="AU43" s="4"/>
      <c r="AV43" s="4"/>
      <c r="AW43" s="4"/>
      <c r="AX43" s="4">
        <v>8</v>
      </c>
      <c r="AY43" s="4">
        <v>8</v>
      </c>
      <c r="AZ43" s="4" t="str">
        <f t="shared" si="0"/>
        <v>トラ</v>
      </c>
      <c r="BA43" s="4" t="str">
        <f t="shared" si="1"/>
        <v/>
      </c>
      <c r="BB43" s="4" t="str">
        <f t="shared" si="2"/>
        <v/>
      </c>
      <c r="BC43" s="4"/>
      <c r="BD43" s="4" t="str">
        <f t="shared" si="3"/>
        <v>トランプル&amp;br;このクリーチャーが戦場に出たかダメージを与えたとき、エネルギー化Xを行う。Xはあなたがコントロールするクリーチャーの総数に等しい。&amp;br;超過1：あなたのターン終了時まで、このクリーチャーは+3/+3の修整を受ける。</v>
      </c>
      <c r="BE43" s="33" t="str">
        <f>IF(AK43="","",VLOOKUP(AK43,BH:BJ,3,FALSE))</f>
        <v>When this creature enters the battlefield or deals damage, Energize X, where X is the amount of creatures you control.&amp;br;Overload 1:this creature gets +3/+3 until the end of your turn.</v>
      </c>
      <c r="BF43" s="12" t="s">
        <v>0</v>
      </c>
      <c r="BG43" s="3">
        <v>42</v>
      </c>
      <c r="BH43" s="50" t="s">
        <v>1017</v>
      </c>
      <c r="BI43" s="3" t="s">
        <v>39</v>
      </c>
      <c r="BJ43" s="50" t="s">
        <v>1135</v>
      </c>
    </row>
    <row r="44" spans="1:62">
      <c r="A44" s="3" t="str">
        <f t="shared" si="4"/>
        <v/>
      </c>
      <c r="B44" s="3" t="s">
        <v>0</v>
      </c>
      <c r="Q44" s="8"/>
      <c r="R44" s="9"/>
      <c r="S44" s="9"/>
      <c r="T44" s="9"/>
      <c r="U44" s="9"/>
      <c r="V44" s="10"/>
      <c r="W44" s="11">
        <v>4</v>
      </c>
      <c r="X44" s="8"/>
      <c r="Y44" s="29"/>
      <c r="Z44" s="29"/>
      <c r="AA44" s="30"/>
      <c r="AE44" s="27">
        <v>43</v>
      </c>
      <c r="AF44" s="28" t="s">
        <v>43</v>
      </c>
      <c r="AG44" s="4" t="s">
        <v>57</v>
      </c>
      <c r="AH44" s="4"/>
      <c r="AI44" s="4">
        <v>16</v>
      </c>
      <c r="AJ44" s="4" t="s">
        <v>1047</v>
      </c>
      <c r="AK44" s="4" t="s">
        <v>1048</v>
      </c>
      <c r="AL44" s="4" t="s">
        <v>34</v>
      </c>
      <c r="AM44" s="4"/>
      <c r="AN44" s="4" t="s">
        <v>715</v>
      </c>
      <c r="AO44" s="4" t="s">
        <v>717</v>
      </c>
      <c r="AP44" s="4"/>
      <c r="AQ44" s="4" t="s">
        <v>1049</v>
      </c>
      <c r="AR44" s="4" t="s">
        <v>1050</v>
      </c>
      <c r="AS44" s="4"/>
      <c r="AT44" s="40">
        <v>42860</v>
      </c>
      <c r="AU44" s="4"/>
      <c r="AV44" s="4"/>
      <c r="AW44" s="4"/>
      <c r="AX44" s="4">
        <v>5</v>
      </c>
      <c r="AY44" s="4">
        <v>5</v>
      </c>
      <c r="AZ44" s="4" t="str">
        <f t="shared" si="0"/>
        <v>この</v>
      </c>
      <c r="BA44" s="4" t="str">
        <f t="shared" si="1"/>
        <v/>
      </c>
      <c r="BB44" s="4" t="str">
        <f t="shared" si="2"/>
        <v/>
      </c>
      <c r="BC44" s="4"/>
      <c r="BD44" s="4" t="str">
        <f t="shared" si="3"/>
        <v>このクリーチャーが戦場に出たとき、あなたがコントロールする各クリーチャーは+3/+3の修整を受ける。&amp;br;あなたのターン開始時に、ジェムX個を緑に変換する。Xはあなたがコントロールするクリーチャーの総数に等しい。</v>
      </c>
      <c r="BE44" s="33" t="str">
        <f>IF(AK44="","",VLOOKUP(AK44,BH:BJ,3,FALSE))</f>
        <v>When this creature enters the battlefield, each creature you control gets +3/+3.&amp;br;At the beginning of your turn, X gems are converted to green gems, where X is the amount of creatures you control.</v>
      </c>
      <c r="BF44" s="12" t="s">
        <v>0</v>
      </c>
      <c r="BG44" s="3">
        <v>43</v>
      </c>
      <c r="BH44" s="50" t="s">
        <v>914</v>
      </c>
      <c r="BI44" s="3" t="s">
        <v>39</v>
      </c>
      <c r="BJ44" s="50" t="s">
        <v>1136</v>
      </c>
    </row>
    <row r="45" spans="1:62">
      <c r="A45" s="3" t="str">
        <f t="shared" si="4"/>
        <v>*浮遊化改造/Aerial Modification</v>
      </c>
      <c r="B45" s="3" t="s">
        <v>0</v>
      </c>
      <c r="C45" s="3" t="str">
        <f>"*"&amp;R45&amp;"/"&amp;T45</f>
        <v>*浮遊化改造/Aerial Modification</v>
      </c>
      <c r="Q45" s="12" t="s">
        <v>9</v>
      </c>
      <c r="R45" s="13" t="str">
        <f>INDEX(AJ:AJ,W44+1)</f>
        <v>浮遊化改造</v>
      </c>
      <c r="S45" s="14" t="s">
        <v>10</v>
      </c>
      <c r="T45" s="13" t="str">
        <f>INDEX(AK:AK,W44+1)</f>
        <v>Aerial Modification</v>
      </c>
      <c r="U45" s="14"/>
      <c r="V45" s="15"/>
      <c r="W45" s="16"/>
      <c r="X45" s="12"/>
      <c r="Y45" s="31"/>
      <c r="Z45" s="31"/>
      <c r="AA45" s="32"/>
      <c r="AE45" s="27">
        <v>44</v>
      </c>
      <c r="AF45" s="28" t="s">
        <v>43</v>
      </c>
      <c r="AG45" s="4" t="s">
        <v>57</v>
      </c>
      <c r="AH45" s="4"/>
      <c r="AI45" s="4">
        <v>5</v>
      </c>
      <c r="AJ45" s="4" t="s">
        <v>1051</v>
      </c>
      <c r="AK45" s="4" t="s">
        <v>1052</v>
      </c>
      <c r="AL45" s="4" t="s">
        <v>111</v>
      </c>
      <c r="AM45" s="4"/>
      <c r="AN45" s="4"/>
      <c r="AO45" s="4"/>
      <c r="AP45" s="4"/>
      <c r="AQ45" s="4" t="s">
        <v>1053</v>
      </c>
      <c r="AR45" s="4"/>
      <c r="AS45" s="4"/>
      <c r="AT45" s="40"/>
      <c r="AU45" s="4"/>
      <c r="AV45" s="4"/>
      <c r="AW45" s="4"/>
      <c r="AX45" s="4" t="s">
        <v>54</v>
      </c>
      <c r="AY45" s="4" t="s">
        <v>54</v>
      </c>
      <c r="AZ45" s="4" t="str">
        <f t="shared" si="0"/>
        <v>ジェ</v>
      </c>
      <c r="BA45" s="4" t="str">
        <f t="shared" si="1"/>
        <v/>
      </c>
      <c r="BB45" s="4" t="str">
        <f t="shared" si="2"/>
        <v/>
      </c>
      <c r="BC45" s="4"/>
      <c r="BD45" s="4" t="str">
        <f t="shared" si="3"/>
        <v>ジェムX個を緑ジェムに変換する。Xはあなたの手札のカードの枚数の4倍に等しい。</v>
      </c>
      <c r="BE45" s="33" t="str">
        <f>IF(AK45="","",VLOOKUP(AK45,BH:BJ,3,FALSE))</f>
        <v>X gems are converted to green gems, where X is the amount of cards in your hand multiplied by 4.</v>
      </c>
      <c r="BF45" s="12" t="s">
        <v>0</v>
      </c>
      <c r="BG45" s="3">
        <v>44</v>
      </c>
      <c r="BH45" s="50" t="s">
        <v>1048</v>
      </c>
      <c r="BI45" s="3" t="s">
        <v>39</v>
      </c>
      <c r="BJ45" s="50" t="s">
        <v>1137</v>
      </c>
    </row>
    <row r="46" spans="1:62">
      <c r="A46" s="3" t="str">
        <f t="shared" si="4"/>
        <v>|LEFT:80|LEFT:100|LEFT:100|LEFT:100|LEFT:100|LEFT:100|c</v>
      </c>
      <c r="B46" s="3" t="s">
        <v>0</v>
      </c>
      <c r="C46" s="3" t="s">
        <v>83</v>
      </c>
      <c r="D46" s="6" t="str">
        <f>$Q$1</f>
        <v>LEFT:80</v>
      </c>
      <c r="E46" s="6" t="s">
        <v>83</v>
      </c>
      <c r="F46" s="6" t="str">
        <f t="shared" ref="F46:J46" si="11">$R$1</f>
        <v>LEFT:100</v>
      </c>
      <c r="G46" s="6" t="s">
        <v>83</v>
      </c>
      <c r="H46" s="6" t="str">
        <f t="shared" si="11"/>
        <v>LEFT:100</v>
      </c>
      <c r="I46" s="6" t="s">
        <v>83</v>
      </c>
      <c r="J46" s="6" t="str">
        <f t="shared" si="11"/>
        <v>LEFT:100</v>
      </c>
      <c r="K46" s="6" t="s">
        <v>83</v>
      </c>
      <c r="L46" s="6" t="str">
        <f>$R$1</f>
        <v>LEFT:100</v>
      </c>
      <c r="M46" s="6" t="s">
        <v>83</v>
      </c>
      <c r="N46" s="6" t="str">
        <f>$R$1</f>
        <v>LEFT:100</v>
      </c>
      <c r="O46" s="3" t="s">
        <v>83</v>
      </c>
      <c r="P46" s="3" t="s">
        <v>84</v>
      </c>
      <c r="Q46" s="17" t="s">
        <v>6</v>
      </c>
      <c r="R46" s="13" t="str">
        <f>INDEX(AF:AF,W44+1)</f>
        <v>白</v>
      </c>
      <c r="S46" s="18" t="s">
        <v>7</v>
      </c>
      <c r="T46" s="13" t="str">
        <f>INDEX(AG:AG,W44+1)</f>
        <v>アンコモン</v>
      </c>
      <c r="U46" s="18" t="s">
        <v>8</v>
      </c>
      <c r="V46" s="13">
        <f>INDEX(AI:AI,W44+1)</f>
        <v>4</v>
      </c>
      <c r="W46" s="19"/>
      <c r="X46" s="13" t="str">
        <f>INDEX(AQ:AQ,W44+1)</f>
        <v>クリーチャー1体を対象とする。それは+2/+2の修整を受けるとともに飛行を得る。</v>
      </c>
      <c r="Y46" s="31"/>
      <c r="Z46" s="31"/>
      <c r="AA46" s="32"/>
      <c r="AE46" s="27">
        <v>45</v>
      </c>
      <c r="AF46" s="28" t="str">
        <f>AF45</f>
        <v>緑</v>
      </c>
      <c r="AG46" s="4"/>
      <c r="AH46" s="4"/>
      <c r="AI46" s="4"/>
      <c r="AJ46" s="4"/>
      <c r="AK46" s="4"/>
      <c r="AL46" s="4"/>
      <c r="AM46" s="4"/>
      <c r="AN46" s="4"/>
      <c r="AO46" s="4"/>
      <c r="AP46" s="4"/>
      <c r="AQ46" s="4"/>
      <c r="AR46" s="4"/>
      <c r="AS46" s="4"/>
      <c r="AT46" s="40"/>
      <c r="AU46" s="4"/>
      <c r="AV46" s="4"/>
      <c r="AW46" s="4"/>
      <c r="AX46" s="4" t="str">
        <f>IF(AT46&gt;1,MONTH(AT46),"")</f>
        <v/>
      </c>
      <c r="AY46" s="4" t="str">
        <f>IF(AT46&gt;1,DAY(AT46),"")</f>
        <v/>
      </c>
      <c r="AZ46" s="4" t="str">
        <f t="shared" si="0"/>
        <v/>
      </c>
      <c r="BA46" s="4" t="str">
        <f t="shared" si="1"/>
        <v/>
      </c>
      <c r="BB46" s="4" t="str">
        <f t="shared" si="2"/>
        <v/>
      </c>
      <c r="BC46" s="4"/>
      <c r="BD46" s="4" t="str">
        <f t="shared" si="3"/>
        <v/>
      </c>
      <c r="BE46" s="33" t="str">
        <f>IF(AK46="","",VLOOKUP(AK46,BH:BJ,3,FALSE))</f>
        <v/>
      </c>
      <c r="BF46" s="12" t="s">
        <v>0</v>
      </c>
      <c r="BG46" s="3">
        <v>45</v>
      </c>
      <c r="BH46" s="50" t="s">
        <v>1052</v>
      </c>
      <c r="BI46" s="3" t="s">
        <v>39</v>
      </c>
      <c r="BJ46" s="50" t="s">
        <v>1138</v>
      </c>
    </row>
    <row r="47" spans="1:62">
      <c r="A47" s="3" t="str">
        <f t="shared" si="4"/>
        <v>|色|白|レアリティ|アンコモン|マナコスト|4|</v>
      </c>
      <c r="B47" s="3" t="s">
        <v>0</v>
      </c>
      <c r="C47" s="3" t="s">
        <v>83</v>
      </c>
      <c r="D47" s="7" t="s">
        <v>6</v>
      </c>
      <c r="E47" s="3" t="s">
        <v>83</v>
      </c>
      <c r="F47" s="3" t="str">
        <f>IF(R46=0,"",R46)</f>
        <v>白</v>
      </c>
      <c r="G47" s="3" t="s">
        <v>83</v>
      </c>
      <c r="H47" s="7" t="s">
        <v>92</v>
      </c>
      <c r="I47" s="3" t="s">
        <v>83</v>
      </c>
      <c r="J47" s="3" t="str">
        <f>IF(T46=0,"",T46)</f>
        <v>アンコモン</v>
      </c>
      <c r="K47" s="3" t="s">
        <v>83</v>
      </c>
      <c r="L47" s="7" t="s">
        <v>93</v>
      </c>
      <c r="M47" s="3" t="s">
        <v>83</v>
      </c>
      <c r="N47" s="3">
        <f>IF(V46=0,"",V46)</f>
        <v>4</v>
      </c>
      <c r="O47" s="3" t="s">
        <v>83</v>
      </c>
      <c r="Q47" s="12" t="s">
        <v>11</v>
      </c>
      <c r="R47" s="13" t="str">
        <f>INDEX(AL:AL,W44+1)</f>
        <v>呪文</v>
      </c>
      <c r="S47" s="18" t="s">
        <v>94</v>
      </c>
      <c r="T47" s="13">
        <f>INDEX(AN:AN,W44+1)</f>
        <v>0</v>
      </c>
      <c r="U47" s="13">
        <f>INDEX(AO:AO,W44+1)</f>
        <v>0</v>
      </c>
      <c r="V47" s="13">
        <f>INDEX(AP:AP,W44+1)</f>
        <v>0</v>
      </c>
      <c r="W47" s="19"/>
      <c r="X47" s="13" t="str">
        <f>INDEX(AZ:AZ,W44+1)</f>
        <v>クリ</v>
      </c>
      <c r="Y47" s="13" t="str">
        <f>INDEX(BA:BA,W44+1)</f>
        <v/>
      </c>
      <c r="Z47" s="13" t="str">
        <f>INDEX(BB:BB,W44+1)</f>
        <v/>
      </c>
      <c r="AA47" s="13">
        <f>INDEX(BC:BC,W44+1)</f>
        <v>0</v>
      </c>
      <c r="AE47" s="27">
        <v>46</v>
      </c>
      <c r="AF47" s="28" t="str">
        <f>AF46</f>
        <v>緑</v>
      </c>
      <c r="AG47" s="4"/>
      <c r="AH47" s="4"/>
      <c r="AI47" s="4"/>
      <c r="AJ47" s="4"/>
      <c r="AK47" s="4"/>
      <c r="AL47" s="4"/>
      <c r="AM47" s="4"/>
      <c r="AN47" s="4"/>
      <c r="AO47" s="4"/>
      <c r="AP47" s="4"/>
      <c r="AQ47" s="4"/>
      <c r="AR47" s="4"/>
      <c r="AS47" s="4"/>
      <c r="AT47" s="40"/>
      <c r="AU47" s="4"/>
      <c r="AV47" s="4"/>
      <c r="AW47" s="4"/>
      <c r="AX47" s="4" t="str">
        <f>IF(AT47&gt;1,MONTH(AT47),"")</f>
        <v/>
      </c>
      <c r="AY47" s="4" t="str">
        <f>IF(AT47&gt;1,DAY(AT47),"")</f>
        <v/>
      </c>
      <c r="AZ47" s="4" t="str">
        <f t="shared" si="0"/>
        <v/>
      </c>
      <c r="BA47" s="4" t="str">
        <f t="shared" si="1"/>
        <v/>
      </c>
      <c r="BB47" s="4" t="str">
        <f t="shared" si="2"/>
        <v/>
      </c>
      <c r="BC47" s="4"/>
      <c r="BD47" s="4" t="str">
        <f t="shared" si="3"/>
        <v/>
      </c>
      <c r="BE47" s="33" t="str">
        <f>IF(AK47="","",VLOOKUP(AK47,BH:BJ,3,FALSE))</f>
        <v/>
      </c>
      <c r="BF47" s="12" t="s">
        <v>0</v>
      </c>
      <c r="BG47" s="3">
        <v>46</v>
      </c>
      <c r="BH47" s="50" t="s">
        <v>1061</v>
      </c>
      <c r="BI47" s="3" t="s">
        <v>39</v>
      </c>
      <c r="BJ47" s="50" t="s">
        <v>1139</v>
      </c>
    </row>
    <row r="48" spans="1:62">
      <c r="A48" s="3" t="str">
        <f t="shared" si="4"/>
        <v>|種別|呪文|サブタイプ||||</v>
      </c>
      <c r="B48" s="3" t="s">
        <v>0</v>
      </c>
      <c r="C48" s="3" t="s">
        <v>83</v>
      </c>
      <c r="D48" s="7" t="s">
        <v>11</v>
      </c>
      <c r="E48" s="3" t="s">
        <v>83</v>
      </c>
      <c r="F48" s="3" t="str">
        <f>IF(R47=0,"",R47)</f>
        <v>呪文</v>
      </c>
      <c r="G48" s="3" t="s">
        <v>83</v>
      </c>
      <c r="H48" s="7" t="s">
        <v>104</v>
      </c>
      <c r="I48" s="3" t="s">
        <v>83</v>
      </c>
      <c r="J48" s="3" t="str">
        <f>IF(T47=0,"",T47)</f>
        <v/>
      </c>
      <c r="K48" s="3" t="s">
        <v>83</v>
      </c>
      <c r="L48" s="3" t="str">
        <f>IF(U47=0,"",U47)</f>
        <v/>
      </c>
      <c r="M48" s="3" t="s">
        <v>83</v>
      </c>
      <c r="N48" s="3" t="str">
        <f>IF(V47=0,"",V47)</f>
        <v/>
      </c>
      <c r="O48" s="3" t="s">
        <v>83</v>
      </c>
      <c r="Q48" s="12" t="s">
        <v>105</v>
      </c>
      <c r="R48" s="13" t="str">
        <f>INDEX(BD:BD,W44+1)</f>
        <v>クリーチャー1体を対象とする。それは+2/+2の修整を受けるとともに飛行を得る。</v>
      </c>
      <c r="S48" s="14"/>
      <c r="T48" s="14"/>
      <c r="U48" s="14"/>
      <c r="V48" s="15"/>
      <c r="W48" s="19"/>
      <c r="X48" s="11"/>
      <c r="Y48" s="11"/>
      <c r="Z48" s="11"/>
      <c r="AA48" s="33"/>
      <c r="AE48" s="27">
        <v>47</v>
      </c>
      <c r="AF48" s="28" t="str">
        <f>AF47</f>
        <v>緑</v>
      </c>
      <c r="AG48" s="4"/>
      <c r="AH48" s="4"/>
      <c r="AI48" s="4"/>
      <c r="AJ48" s="4"/>
      <c r="AK48" s="4"/>
      <c r="AL48" s="4"/>
      <c r="AM48" s="4"/>
      <c r="AN48" s="4"/>
      <c r="AO48" s="4"/>
      <c r="AP48" s="4"/>
      <c r="AQ48" s="4"/>
      <c r="AR48" s="4"/>
      <c r="AS48" s="4"/>
      <c r="AT48" s="40"/>
      <c r="AU48" s="4"/>
      <c r="AV48" s="4"/>
      <c r="AW48" s="4"/>
      <c r="AX48" s="4" t="str">
        <f>IF(AT48&gt;1,MONTH(AT48),"")</f>
        <v/>
      </c>
      <c r="AY48" s="4" t="str">
        <f>IF(AT48&gt;1,DAY(AT48),"")</f>
        <v/>
      </c>
      <c r="AZ48" s="4" t="str">
        <f t="shared" si="0"/>
        <v/>
      </c>
      <c r="BA48" s="4" t="str">
        <f t="shared" si="1"/>
        <v/>
      </c>
      <c r="BB48" s="4" t="str">
        <f t="shared" si="2"/>
        <v/>
      </c>
      <c r="BC48" s="4"/>
      <c r="BD48" s="4" t="str">
        <f t="shared" si="3"/>
        <v/>
      </c>
      <c r="BE48" s="33" t="str">
        <f>IF(AK48="","",VLOOKUP(AK48,BH:BJ,3,FALSE))</f>
        <v/>
      </c>
      <c r="BF48" s="12" t="s">
        <v>0</v>
      </c>
      <c r="BG48" s="3">
        <v>47</v>
      </c>
      <c r="BH48" s="50" t="s">
        <v>940</v>
      </c>
      <c r="BI48" s="3" t="s">
        <v>39</v>
      </c>
      <c r="BJ48" s="50" t="s">
        <v>1140</v>
      </c>
    </row>
    <row r="49" spans="1:62">
      <c r="A49" s="3" t="str">
        <f t="shared" si="4"/>
        <v>|テキスト|&gt;|&gt;|&gt;|&gt;|クリーチャー1体を対象とする。それは+2/+2の修整を受けるとともに飛行を得る。|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クリーチャー1体を対象とする。それは+2/+2の修整を受けるとともに飛行を得る。</v>
      </c>
      <c r="O49" s="3" t="s">
        <v>83</v>
      </c>
      <c r="Q49" s="17" t="s">
        <v>27</v>
      </c>
      <c r="R49" s="13" t="str">
        <f>INDEX(BE:BE,W44+1)</f>
        <v>Target creature gets +2/+2 and Flying.</v>
      </c>
      <c r="S49" s="12" t="s">
        <v>116</v>
      </c>
      <c r="T49" s="13" t="str">
        <f>IF(X49="","",X49&amp;IF(Y49="",""," "&amp;Y49)&amp;IF(Z49="",""," "&amp;Z49)&amp;IF(AA49="",""," "&amp;AA49))</f>
        <v/>
      </c>
      <c r="U49" s="14"/>
      <c r="V49" s="15"/>
      <c r="W49" s="19" t="s">
        <v>116</v>
      </c>
      <c r="X49" s="12" t="str">
        <f t="shared" ref="X49:AA49" si="12">IF(ISERROR(IF(LEN(X48)&gt;1,X48,VLOOKUP(X47,$AC:$AD,2,FALSE))),"",IF(LEN(X48)&gt;1,X48,VLOOKUP(X47,$AC:$AD,2,FALSE)))</f>
        <v/>
      </c>
      <c r="Y49" s="12" t="str">
        <f t="shared" si="12"/>
        <v/>
      </c>
      <c r="Z49" s="12" t="str">
        <f t="shared" si="12"/>
        <v/>
      </c>
      <c r="AA49" s="12" t="str">
        <f t="shared" si="12"/>
        <v> </v>
      </c>
      <c r="AE49" s="27">
        <v>48</v>
      </c>
      <c r="AF49" s="28" t="str">
        <f>AF48</f>
        <v>緑</v>
      </c>
      <c r="AG49" s="4"/>
      <c r="AH49" s="4"/>
      <c r="AI49" s="4"/>
      <c r="AJ49" s="4"/>
      <c r="AK49" s="4"/>
      <c r="AL49" s="4"/>
      <c r="AM49" s="4"/>
      <c r="AN49" s="4"/>
      <c r="AO49" s="4"/>
      <c r="AP49" s="4"/>
      <c r="AQ49" s="4"/>
      <c r="AR49" s="4"/>
      <c r="AS49" s="4"/>
      <c r="AT49" s="40"/>
      <c r="AU49" s="4"/>
      <c r="AV49" s="4"/>
      <c r="AW49" s="4"/>
      <c r="AX49" s="4" t="str">
        <f>IF(AT49&gt;1,MONTH(AT49),"")</f>
        <v/>
      </c>
      <c r="AY49" s="4" t="str">
        <f>IF(AT49&gt;1,DAY(AT49),"")</f>
        <v/>
      </c>
      <c r="AZ49" s="4" t="str">
        <f t="shared" si="0"/>
        <v/>
      </c>
      <c r="BA49" s="4" t="str">
        <f t="shared" si="1"/>
        <v/>
      </c>
      <c r="BB49" s="4" t="str">
        <f t="shared" si="2"/>
        <v/>
      </c>
      <c r="BC49" s="4"/>
      <c r="BD49" s="4" t="str">
        <f t="shared" si="3"/>
        <v/>
      </c>
      <c r="BE49" s="33" t="str">
        <f>IF(AK49="","",VLOOKUP(AK49,BH:BJ,3,FALSE))</f>
        <v/>
      </c>
      <c r="BF49" s="12" t="s">
        <v>0</v>
      </c>
      <c r="BG49" s="3">
        <v>48</v>
      </c>
      <c r="BH49" s="50" t="s">
        <v>973</v>
      </c>
      <c r="BI49" s="3" t="s">
        <v>39</v>
      </c>
      <c r="BJ49" s="50" t="s">
        <v>1141</v>
      </c>
    </row>
    <row r="50" spans="1:62">
      <c r="A50" s="3" t="str">
        <f t="shared" si="4"/>
        <v>|英テキスト|&gt;|&gt;|&gt;|&gt;|Target creature gets +2/+2 and Flying.|</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Target creature gets +2/+2 and Flying.</v>
      </c>
      <c r="O50" s="3" t="s">
        <v>83</v>
      </c>
      <c r="Q50" s="12" t="s">
        <v>18</v>
      </c>
      <c r="R50" s="13">
        <f>IF(INDEX(AX:AX,W44+1)="",0,INDEX(AX:AX,W44+1)&amp;"/"&amp;INDEX(AY:AY,W44+1))</f>
        <v>0</v>
      </c>
      <c r="S50" s="14"/>
      <c r="T50" s="14"/>
      <c r="U50" s="14"/>
      <c r="V50" s="15"/>
      <c r="W50" s="19"/>
      <c r="X50" s="12"/>
      <c r="Y50" s="31"/>
      <c r="Z50" s="31"/>
      <c r="AA50" s="32"/>
      <c r="AE50" s="27">
        <v>49</v>
      </c>
      <c r="AF50" s="28" t="str">
        <f>AF49</f>
        <v>緑</v>
      </c>
      <c r="AG50" s="4"/>
      <c r="AH50" s="4"/>
      <c r="AI50" s="4"/>
      <c r="AJ50" s="4"/>
      <c r="AK50" s="4"/>
      <c r="AL50" s="4"/>
      <c r="AM50" s="4"/>
      <c r="AN50" s="4"/>
      <c r="AO50" s="4"/>
      <c r="AP50" s="4"/>
      <c r="AQ50" s="4"/>
      <c r="AR50" s="4"/>
      <c r="AS50" s="4"/>
      <c r="AT50" s="40"/>
      <c r="AU50" s="4"/>
      <c r="AV50" s="4"/>
      <c r="AW50" s="4"/>
      <c r="AX50" s="4" t="str">
        <f>IF(AT50&gt;1,MONTH(AT50),"")</f>
        <v/>
      </c>
      <c r="AY50" s="4" t="str">
        <f>IF(AT50&gt;1,DAY(AT50),"")</f>
        <v/>
      </c>
      <c r="AZ50" s="4" t="str">
        <f t="shared" si="0"/>
        <v/>
      </c>
      <c r="BA50" s="4" t="str">
        <f t="shared" si="1"/>
        <v/>
      </c>
      <c r="BB50" s="4" t="str">
        <f t="shared" si="2"/>
        <v/>
      </c>
      <c r="BC50" s="4"/>
      <c r="BD50" s="4" t="str">
        <f t="shared" si="3"/>
        <v/>
      </c>
      <c r="BE50" s="33" t="str">
        <f>IF(AK50="","",VLOOKUP(AK50,BH:BJ,3,FALSE))</f>
        <v/>
      </c>
      <c r="BF50" s="12" t="s">
        <v>0</v>
      </c>
      <c r="BG50" s="3">
        <v>49</v>
      </c>
      <c r="BH50" s="50" t="s">
        <v>920</v>
      </c>
      <c r="BI50" s="3" t="s">
        <v>39</v>
      </c>
      <c r="BJ50" s="50" t="s">
        <v>54</v>
      </c>
    </row>
    <row r="51" ht="14.25" spans="1:62">
      <c r="A51" s="3" t="str">
        <f t="shared" si="4"/>
        <v>|PT|&gt;||シールド数|&gt;||</v>
      </c>
      <c r="B51" s="3" t="s">
        <v>0</v>
      </c>
      <c r="C51" s="3" t="s">
        <v>83</v>
      </c>
      <c r="D51" s="3" t="s">
        <v>18</v>
      </c>
      <c r="E51" s="3" t="s">
        <v>83</v>
      </c>
      <c r="F51" s="3" t="s">
        <v>115</v>
      </c>
      <c r="G51" s="3" t="s">
        <v>83</v>
      </c>
      <c r="H51" s="3" t="str">
        <f>IF(R50=0,"",R50)</f>
        <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AF50</f>
        <v>緑</v>
      </c>
      <c r="AG51" s="39"/>
      <c r="AH51" s="39"/>
      <c r="AI51" s="39"/>
      <c r="AJ51" s="39"/>
      <c r="AK51" s="39"/>
      <c r="AL51" s="39"/>
      <c r="AM51" s="39"/>
      <c r="AN51" s="39"/>
      <c r="AO51" s="39"/>
      <c r="AP51" s="39"/>
      <c r="AQ51" s="39"/>
      <c r="AR51" s="39"/>
      <c r="AS51" s="39"/>
      <c r="AT51" s="41"/>
      <c r="AU51" s="39"/>
      <c r="AV51" s="39"/>
      <c r="AW51" s="4"/>
      <c r="AX51" s="4" t="str">
        <f>IF(AT51&gt;1,MONTH(AT51),"")</f>
        <v/>
      </c>
      <c r="AY51" s="4" t="str">
        <f>IF(AT51&gt;1,DAY(AT51),"")</f>
        <v/>
      </c>
      <c r="AZ51" s="4" t="str">
        <f t="shared" si="0"/>
        <v/>
      </c>
      <c r="BA51" s="4" t="str">
        <f t="shared" si="1"/>
        <v/>
      </c>
      <c r="BB51" s="4" t="str">
        <f t="shared" si="2"/>
        <v/>
      </c>
      <c r="BC51" s="4"/>
      <c r="BD51" s="39" t="str">
        <f t="shared" si="3"/>
        <v/>
      </c>
      <c r="BE51" s="43" t="str">
        <f>IF(AK51="","",VLOOKUP(AK51,BH:BJ,3,FALSE))</f>
        <v/>
      </c>
      <c r="BF51" s="12" t="s">
        <v>0</v>
      </c>
      <c r="BG51" s="3">
        <v>50</v>
      </c>
      <c r="BH51" s="50" t="s">
        <v>937</v>
      </c>
      <c r="BI51" s="3" t="s">
        <v>39</v>
      </c>
      <c r="BJ51" s="50" t="s">
        <v>1142</v>
      </c>
    </row>
    <row r="52" spans="1:62">
      <c r="A52" s="3" t="str">
        <f t="shared" si="4"/>
        <v>&amp;br;&amp;br;</v>
      </c>
      <c r="B52" s="3" t="s">
        <v>0</v>
      </c>
      <c r="C52" s="3" t="s">
        <v>142</v>
      </c>
      <c r="R52" s="3"/>
      <c r="S52" s="3"/>
      <c r="T52" s="3"/>
      <c r="U52" s="3"/>
      <c r="V52" s="3"/>
      <c r="BF52" s="12" t="s">
        <v>0</v>
      </c>
      <c r="BG52" s="3">
        <v>51</v>
      </c>
      <c r="BH52" s="50" t="s">
        <v>926</v>
      </c>
      <c r="BI52" s="3" t="s">
        <v>39</v>
      </c>
      <c r="BJ52" s="50" t="s">
        <v>1143</v>
      </c>
    </row>
    <row r="53" spans="1:62">
      <c r="A53" s="3" t="str">
        <f t="shared" si="4"/>
        <v>#back(text=戻る,left)</v>
      </c>
      <c r="B53" s="3" t="s">
        <v>0</v>
      </c>
      <c r="C53" s="3" t="s">
        <v>151</v>
      </c>
      <c r="R53" s="3"/>
      <c r="S53" s="3"/>
      <c r="T53" s="3"/>
      <c r="U53" s="3"/>
      <c r="V53" s="3"/>
      <c r="BF53" s="12" t="s">
        <v>0</v>
      </c>
      <c r="BG53" s="3">
        <v>52</v>
      </c>
      <c r="BH53" s="50" t="s">
        <v>1073</v>
      </c>
      <c r="BI53" s="3" t="s">
        <v>39</v>
      </c>
      <c r="BJ53" s="50" t="s">
        <v>1144</v>
      </c>
    </row>
    <row r="54" spans="1:62">
      <c r="A54" s="3" t="str">
        <f t="shared" si="4"/>
        <v>&amp;br;</v>
      </c>
      <c r="B54" s="3" t="s">
        <v>0</v>
      </c>
      <c r="C54" s="3" t="s">
        <v>161</v>
      </c>
      <c r="R54" s="3"/>
      <c r="S54" s="3"/>
      <c r="T54" s="3"/>
      <c r="U54" s="3"/>
      <c r="V54" s="3"/>
      <c r="BF54" s="12" t="s">
        <v>0</v>
      </c>
      <c r="BG54" s="3">
        <v>53</v>
      </c>
      <c r="BH54" s="50" t="s">
        <v>1076</v>
      </c>
      <c r="BI54" s="3" t="s">
        <v>39</v>
      </c>
      <c r="BJ54" s="50" t="s">
        <v>1145</v>
      </c>
    </row>
    <row r="55" spans="1:62">
      <c r="A55" s="3" t="str">
        <f t="shared" si="4"/>
        <v>#comment(above,nsize=[15],size=[30],num=[10])</v>
      </c>
      <c r="B55" s="3" t="s">
        <v>0</v>
      </c>
      <c r="C55" s="3" t="s">
        <v>170</v>
      </c>
      <c r="R55" s="3"/>
      <c r="S55" s="3"/>
      <c r="T55" s="3"/>
      <c r="U55" s="3"/>
      <c r="V55" s="3"/>
      <c r="BF55" s="12" t="s">
        <v>0</v>
      </c>
      <c r="BG55" s="3">
        <v>54</v>
      </c>
      <c r="BH55" s="50" t="s">
        <v>1085</v>
      </c>
      <c r="BI55" s="3" t="s">
        <v>39</v>
      </c>
      <c r="BJ55" s="50" t="s">
        <v>1146</v>
      </c>
    </row>
    <row r="56" spans="1:62">
      <c r="A56" s="3" t="str">
        <f t="shared" si="4"/>
        <v>&amp;br;&amp;br;</v>
      </c>
      <c r="B56" s="3" t="s">
        <v>0</v>
      </c>
      <c r="C56" s="3" t="s">
        <v>142</v>
      </c>
      <c r="R56" s="3"/>
      <c r="S56" s="3"/>
      <c r="T56" s="3"/>
      <c r="U56" s="3"/>
      <c r="V56" s="3"/>
      <c r="BF56" s="12" t="s">
        <v>0</v>
      </c>
      <c r="BG56" s="3">
        <v>55</v>
      </c>
      <c r="BH56" s="50" t="s">
        <v>952</v>
      </c>
      <c r="BI56" s="3" t="s">
        <v>39</v>
      </c>
      <c r="BJ56" s="50" t="s">
        <v>1147</v>
      </c>
    </row>
    <row r="57" spans="1:62">
      <c r="A57" s="3" t="str">
        <f t="shared" si="4"/>
        <v/>
      </c>
      <c r="B57" s="3" t="s">
        <v>0</v>
      </c>
      <c r="Q57" s="8"/>
      <c r="R57" s="9"/>
      <c r="S57" s="9"/>
      <c r="T57" s="9"/>
      <c r="U57" s="9"/>
      <c r="V57" s="10"/>
      <c r="W57" s="11">
        <v>5</v>
      </c>
      <c r="X57" s="8"/>
      <c r="Y57" s="29"/>
      <c r="Z57" s="29"/>
      <c r="AA57" s="30"/>
      <c r="BF57" s="12" t="s">
        <v>0</v>
      </c>
      <c r="BG57" s="3">
        <v>56</v>
      </c>
      <c r="BH57" s="50" t="s">
        <v>944</v>
      </c>
      <c r="BI57" s="3" t="s">
        <v>39</v>
      </c>
      <c r="BJ57" s="50" t="s">
        <v>54</v>
      </c>
    </row>
    <row r="58" spans="1:62">
      <c r="A58" s="3" t="str">
        <f t="shared" si="4"/>
        <v>*生真面目な補充兵/Solemn Recruit</v>
      </c>
      <c r="B58" s="3" t="s">
        <v>0</v>
      </c>
      <c r="C58" s="3" t="str">
        <f>"*"&amp;R58&amp;"/"&amp;T58</f>
        <v>*生真面目な補充兵/Solemn Recruit</v>
      </c>
      <c r="Q58" s="12" t="s">
        <v>9</v>
      </c>
      <c r="R58" s="13" t="str">
        <f>INDEX(AJ:AJ,W57+1)</f>
        <v>生真面目な補充兵</v>
      </c>
      <c r="S58" s="14" t="s">
        <v>10</v>
      </c>
      <c r="T58" s="13" t="str">
        <f>INDEX(AK:AK,W57+1)</f>
        <v>Solemn Recruit</v>
      </c>
      <c r="U58" s="14"/>
      <c r="V58" s="15"/>
      <c r="W58" s="16"/>
      <c r="X58" s="12"/>
      <c r="Y58" s="31"/>
      <c r="Z58" s="31"/>
      <c r="AA58" s="32"/>
      <c r="BF58" s="12" t="s">
        <v>0</v>
      </c>
      <c r="BG58" s="3">
        <v>57</v>
      </c>
      <c r="BH58" s="50" t="s">
        <v>994</v>
      </c>
      <c r="BI58" s="3" t="s">
        <v>39</v>
      </c>
      <c r="BJ58" s="50" t="s">
        <v>1148</v>
      </c>
    </row>
    <row r="59" spans="1:62">
      <c r="A59" s="3" t="str">
        <f t="shared" si="4"/>
        <v>|LEFT:80|LEFT:100|LEFT:100|LEFT:100|LEFT:100|LEFT:100|c</v>
      </c>
      <c r="B59" s="3" t="s">
        <v>0</v>
      </c>
      <c r="C59" s="3" t="s">
        <v>83</v>
      </c>
      <c r="D59" s="6" t="str">
        <f>$Q$1</f>
        <v>LEFT:80</v>
      </c>
      <c r="E59" s="6" t="s">
        <v>83</v>
      </c>
      <c r="F59" s="6" t="str">
        <f t="shared" ref="F59:J59" si="13">$R$1</f>
        <v>LEFT:100</v>
      </c>
      <c r="G59" s="6" t="s">
        <v>83</v>
      </c>
      <c r="H59" s="6" t="str">
        <f t="shared" si="13"/>
        <v>LEFT:100</v>
      </c>
      <c r="I59" s="6" t="s">
        <v>83</v>
      </c>
      <c r="J59" s="6" t="str">
        <f t="shared" si="13"/>
        <v>LEFT:100</v>
      </c>
      <c r="K59" s="6" t="s">
        <v>83</v>
      </c>
      <c r="L59" s="6" t="str">
        <f>$R$1</f>
        <v>LEFT:100</v>
      </c>
      <c r="M59" s="6" t="s">
        <v>83</v>
      </c>
      <c r="N59" s="6" t="str">
        <f>$R$1</f>
        <v>LEFT:100</v>
      </c>
      <c r="O59" s="3" t="s">
        <v>83</v>
      </c>
      <c r="P59" s="3" t="s">
        <v>84</v>
      </c>
      <c r="Q59" s="17" t="s">
        <v>6</v>
      </c>
      <c r="R59" s="13" t="str">
        <f>INDEX(AF:AF,W57+1)</f>
        <v>白</v>
      </c>
      <c r="S59" s="18" t="s">
        <v>7</v>
      </c>
      <c r="T59" s="13" t="str">
        <f>INDEX(AG:AG,W57+1)</f>
        <v>レア</v>
      </c>
      <c r="U59" s="18" t="s">
        <v>8</v>
      </c>
      <c r="V59" s="13">
        <f>INDEX(AI:AI,W57+1)</f>
        <v>6</v>
      </c>
      <c r="W59" s="19"/>
      <c r="X59" s="13" t="str">
        <f>INDEX(AQ:AQ,W57+1)</f>
        <v>二段攻撃</v>
      </c>
      <c r="Y59" s="31"/>
      <c r="Z59" s="31"/>
      <c r="AA59" s="32"/>
      <c r="BF59" s="12" t="s">
        <v>0</v>
      </c>
      <c r="BG59" s="3">
        <v>58</v>
      </c>
      <c r="BH59" s="50" t="s">
        <v>987</v>
      </c>
      <c r="BI59" s="3" t="s">
        <v>39</v>
      </c>
      <c r="BJ59" s="50" t="s">
        <v>1149</v>
      </c>
    </row>
    <row r="60" spans="1:59">
      <c r="A60" s="3" t="str">
        <f t="shared" si="4"/>
        <v>|色|白|レアリティ|レア|マナコスト|6|</v>
      </c>
      <c r="B60" s="3" t="s">
        <v>0</v>
      </c>
      <c r="C60" s="3" t="s">
        <v>83</v>
      </c>
      <c r="D60" s="7" t="s">
        <v>6</v>
      </c>
      <c r="E60" s="3" t="s">
        <v>83</v>
      </c>
      <c r="F60" s="3" t="str">
        <f>IF(R59=0,"",R59)</f>
        <v>白</v>
      </c>
      <c r="G60" s="3" t="s">
        <v>83</v>
      </c>
      <c r="H60" s="7" t="s">
        <v>92</v>
      </c>
      <c r="I60" s="3" t="s">
        <v>83</v>
      </c>
      <c r="J60" s="3" t="str">
        <f>IF(T59=0,"",T59)</f>
        <v>レア</v>
      </c>
      <c r="K60" s="3" t="s">
        <v>83</v>
      </c>
      <c r="L60" s="7" t="s">
        <v>93</v>
      </c>
      <c r="M60" s="3" t="s">
        <v>83</v>
      </c>
      <c r="N60" s="3">
        <f>IF(V59=0,"",V59)</f>
        <v>6</v>
      </c>
      <c r="O60" s="3" t="s">
        <v>83</v>
      </c>
      <c r="Q60" s="12" t="s">
        <v>11</v>
      </c>
      <c r="R60" s="13" t="str">
        <f>INDEX(AL:AL,W57+1)</f>
        <v>クリーチャー</v>
      </c>
      <c r="S60" s="18" t="s">
        <v>94</v>
      </c>
      <c r="T60" s="13" t="str">
        <f>INDEX(AN:AN,W57+1)</f>
        <v>ドワーフ</v>
      </c>
      <c r="U60" s="13" t="str">
        <f>INDEX(AO:AO,W57+1)</f>
        <v>戦士</v>
      </c>
      <c r="V60" s="13">
        <f>INDEX(AP:AP,W57+1)</f>
        <v>0</v>
      </c>
      <c r="W60" s="19"/>
      <c r="X60" s="13" t="str">
        <f>INDEX(AZ:AZ,W57+1)</f>
        <v>二段</v>
      </c>
      <c r="Y60" s="13" t="str">
        <f>INDEX(BA:BA,W57+1)</f>
        <v/>
      </c>
      <c r="Z60" s="13" t="str">
        <f>INDEX(BB:BB,W57+1)</f>
        <v/>
      </c>
      <c r="AA60" s="13">
        <f>INDEX(BC:BC,W57+1)</f>
        <v>0</v>
      </c>
      <c r="BF60" s="12" t="s">
        <v>0</v>
      </c>
      <c r="BG60" s="3">
        <v>59</v>
      </c>
    </row>
    <row r="61" spans="1:59">
      <c r="A61" s="3" t="str">
        <f t="shared" si="4"/>
        <v>|種別|クリーチャー|サブタイプ|ドワーフ|戦士||</v>
      </c>
      <c r="B61" s="3" t="s">
        <v>0</v>
      </c>
      <c r="C61" s="3" t="s">
        <v>83</v>
      </c>
      <c r="D61" s="7" t="s">
        <v>11</v>
      </c>
      <c r="E61" s="3" t="s">
        <v>83</v>
      </c>
      <c r="F61" s="3" t="str">
        <f>IF(R60=0,"",R60)</f>
        <v>クリーチャー</v>
      </c>
      <c r="G61" s="3" t="s">
        <v>83</v>
      </c>
      <c r="H61" s="7" t="s">
        <v>104</v>
      </c>
      <c r="I61" s="3" t="s">
        <v>83</v>
      </c>
      <c r="J61" s="3" t="str">
        <f>IF(T60=0,"",T60)</f>
        <v>ドワーフ</v>
      </c>
      <c r="K61" s="3" t="s">
        <v>83</v>
      </c>
      <c r="L61" s="3" t="str">
        <f>IF(U60=0,"",U60)</f>
        <v>戦士</v>
      </c>
      <c r="M61" s="3" t="s">
        <v>83</v>
      </c>
      <c r="N61" s="3" t="str">
        <f>IF(V60=0,"",V60)</f>
        <v/>
      </c>
      <c r="O61" s="3" t="s">
        <v>83</v>
      </c>
      <c r="Q61" s="12" t="s">
        <v>105</v>
      </c>
      <c r="R61" s="13" t="str">
        <f>INDEX(BD:BD,W57+1)</f>
        <v>二段攻撃</v>
      </c>
      <c r="S61" s="14"/>
      <c r="T61" s="14"/>
      <c r="U61" s="14"/>
      <c r="V61" s="15"/>
      <c r="W61" s="19"/>
      <c r="X61" s="11"/>
      <c r="Y61" s="11"/>
      <c r="Z61" s="11"/>
      <c r="AA61" s="33"/>
      <c r="BF61" s="12" t="s">
        <v>0</v>
      </c>
      <c r="BG61" s="3">
        <v>60</v>
      </c>
    </row>
    <row r="62" spans="1:59">
      <c r="A62" s="3" t="str">
        <f t="shared" si="4"/>
        <v>|テキスト|&gt;|&gt;|&gt;|&gt;|二段攻撃|</v>
      </c>
      <c r="B62" s="3" t="s">
        <v>0</v>
      </c>
      <c r="C62" s="3" t="s">
        <v>83</v>
      </c>
      <c r="D62" s="7" t="s">
        <v>105</v>
      </c>
      <c r="E62" s="3" t="s">
        <v>83</v>
      </c>
      <c r="F62" s="7" t="s">
        <v>115</v>
      </c>
      <c r="G62" s="3" t="s">
        <v>83</v>
      </c>
      <c r="H62" s="7" t="s">
        <v>115</v>
      </c>
      <c r="I62" s="3" t="s">
        <v>83</v>
      </c>
      <c r="J62" s="7" t="s">
        <v>115</v>
      </c>
      <c r="K62" s="3" t="s">
        <v>83</v>
      </c>
      <c r="L62" s="7" t="s">
        <v>115</v>
      </c>
      <c r="M62" s="3" t="s">
        <v>83</v>
      </c>
      <c r="N62" s="3" t="str">
        <f>IF(R61=0,"",R61)</f>
        <v>二段攻撃</v>
      </c>
      <c r="O62" s="3" t="s">
        <v>83</v>
      </c>
      <c r="Q62" s="17" t="s">
        <v>27</v>
      </c>
      <c r="R62" s="13" t="str">
        <f>INDEX(BE:BE,W57+1)</f>
        <v/>
      </c>
      <c r="S62" s="12" t="s">
        <v>116</v>
      </c>
      <c r="T62" s="13" t="str">
        <f>IF(X62="","",X62&amp;IF(Y62="",""," "&amp;Y62)&amp;IF(Z62="",""," "&amp;Z62)&amp;IF(AA62="",""," "&amp;AA62))</f>
        <v>Double strike  </v>
      </c>
      <c r="U62" s="14"/>
      <c r="V62" s="15"/>
      <c r="W62" s="19" t="s">
        <v>116</v>
      </c>
      <c r="X62" s="12" t="str">
        <f t="shared" ref="X62:AA62" si="14">IF(ISERROR(IF(LEN(X61)&gt;1,X61,VLOOKUP(X60,$AC:$AD,2,FALSE))),"",IF(LEN(X61)&gt;1,X61,VLOOKUP(X60,$AC:$AD,2,FALSE)))</f>
        <v>Double strike</v>
      </c>
      <c r="Y62" s="12" t="str">
        <f t="shared" si="14"/>
        <v/>
      </c>
      <c r="Z62" s="12" t="str">
        <f t="shared" si="14"/>
        <v/>
      </c>
      <c r="AA62" s="12" t="str">
        <f t="shared" si="14"/>
        <v> </v>
      </c>
      <c r="BF62" s="12" t="s">
        <v>0</v>
      </c>
      <c r="BG62" s="3">
        <v>61</v>
      </c>
    </row>
    <row r="63" spans="1:59">
      <c r="A63" s="3" t="str">
        <f t="shared" si="4"/>
        <v>|英テキスト|&gt;|&gt;|&gt;|&gt;|Double strike  &amp;br;|</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Double strike  &amp;br;</v>
      </c>
      <c r="O63" s="3" t="s">
        <v>83</v>
      </c>
      <c r="Q63" s="12" t="s">
        <v>18</v>
      </c>
      <c r="R63" s="13" t="str">
        <f>IF(INDEX(AX:AX,W57+1)="",0,INDEX(AX:AX,W57+1)&amp;"/"&amp;INDEX(AY:AY,W57+1))</f>
        <v>3/3</v>
      </c>
      <c r="S63" s="14"/>
      <c r="T63" s="14"/>
      <c r="U63" s="14"/>
      <c r="V63" s="15"/>
      <c r="W63" s="19"/>
      <c r="X63" s="12"/>
      <c r="Y63" s="31"/>
      <c r="Z63" s="31"/>
      <c r="AA63" s="32"/>
      <c r="BF63" s="12" t="s">
        <v>0</v>
      </c>
      <c r="BG63" s="3">
        <v>62</v>
      </c>
    </row>
    <row r="64" spans="1:59">
      <c r="A64" s="3" t="str">
        <f t="shared" si="4"/>
        <v>|PT|&gt;|3/3|シールド数|&gt;||</v>
      </c>
      <c r="B64" s="3" t="s">
        <v>0</v>
      </c>
      <c r="C64" s="3" t="s">
        <v>83</v>
      </c>
      <c r="D64" s="3" t="s">
        <v>18</v>
      </c>
      <c r="E64" s="3" t="s">
        <v>83</v>
      </c>
      <c r="F64" s="3" t="s">
        <v>115</v>
      </c>
      <c r="G64" s="3" t="s">
        <v>83</v>
      </c>
      <c r="H64" s="3" t="str">
        <f>IF(R63=0,"",R63)</f>
        <v>3/3</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row>
    <row r="65" spans="1:59">
      <c r="A65" s="3" t="str">
        <f t="shared" si="4"/>
        <v>&amp;br;&amp;br;</v>
      </c>
      <c r="B65" s="3" t="s">
        <v>0</v>
      </c>
      <c r="C65" s="3" t="s">
        <v>142</v>
      </c>
      <c r="R65" s="3"/>
      <c r="S65" s="3"/>
      <c r="T65" s="3"/>
      <c r="U65" s="3"/>
      <c r="V65" s="3"/>
      <c r="BF65" s="12" t="s">
        <v>0</v>
      </c>
      <c r="BG65" s="3">
        <v>64</v>
      </c>
    </row>
    <row r="66" spans="1:59">
      <c r="A66" s="3" t="str">
        <f t="shared" si="4"/>
        <v>#back(text=戻る,left)</v>
      </c>
      <c r="B66" s="3" t="s">
        <v>0</v>
      </c>
      <c r="C66" s="3" t="s">
        <v>151</v>
      </c>
      <c r="R66" s="3"/>
      <c r="S66" s="3"/>
      <c r="T66" s="3"/>
      <c r="U66" s="3"/>
      <c r="V66" s="3"/>
      <c r="BF66" s="12" t="s">
        <v>0</v>
      </c>
      <c r="BG66" s="3">
        <v>65</v>
      </c>
    </row>
    <row r="67" spans="1:59">
      <c r="A67" s="3" t="str">
        <f t="shared" si="4"/>
        <v>&amp;br;</v>
      </c>
      <c r="B67" s="3" t="s">
        <v>0</v>
      </c>
      <c r="C67" s="3" t="s">
        <v>161</v>
      </c>
      <c r="R67" s="3"/>
      <c r="S67" s="3"/>
      <c r="T67" s="3"/>
      <c r="U67" s="3"/>
      <c r="V67" s="3"/>
      <c r="BF67" s="12" t="s">
        <v>0</v>
      </c>
      <c r="BG67" s="3">
        <v>66</v>
      </c>
    </row>
    <row r="68" spans="1:59">
      <c r="A68" s="3" t="str">
        <f t="shared" si="4"/>
        <v>#comment(above,nsize=[15],size=[30],num=[10])</v>
      </c>
      <c r="B68" s="3" t="s">
        <v>0</v>
      </c>
      <c r="C68" s="3" t="s">
        <v>170</v>
      </c>
      <c r="R68" s="3"/>
      <c r="S68" s="3"/>
      <c r="T68" s="3"/>
      <c r="U68" s="3"/>
      <c r="V68" s="3"/>
      <c r="BF68" s="12" t="s">
        <v>0</v>
      </c>
      <c r="BG68" s="3">
        <v>67</v>
      </c>
    </row>
    <row r="69" spans="1:59">
      <c r="A69" s="3" t="str">
        <f t="shared" si="4"/>
        <v>&amp;br;&amp;br;</v>
      </c>
      <c r="B69" s="3" t="s">
        <v>0</v>
      </c>
      <c r="C69" s="3" t="s">
        <v>142</v>
      </c>
      <c r="R69" s="3"/>
      <c r="S69" s="3"/>
      <c r="T69" s="3"/>
      <c r="U69" s="3"/>
      <c r="V69" s="3"/>
      <c r="BF69" s="12" t="s">
        <v>0</v>
      </c>
      <c r="BG69" s="3">
        <v>68</v>
      </c>
    </row>
    <row r="70" spans="1:59">
      <c r="A70" s="3" t="str">
        <f t="shared" ref="A70:A133" si="15">CONCATENATE(C70,D70,E70,F70,G70,H70,I70,J70,K70,L70,M70,N70,O70,P70)</f>
        <v/>
      </c>
      <c r="B70" s="3" t="s">
        <v>0</v>
      </c>
      <c r="Q70" s="8"/>
      <c r="R70" s="9"/>
      <c r="S70" s="9"/>
      <c r="T70" s="9"/>
      <c r="U70" s="9"/>
      <c r="V70" s="10"/>
      <c r="W70" s="11">
        <v>6</v>
      </c>
      <c r="X70" s="8"/>
      <c r="Y70" s="29"/>
      <c r="Z70" s="29"/>
      <c r="AA70" s="30"/>
      <c r="BF70" s="12" t="s">
        <v>0</v>
      </c>
      <c r="BG70" s="3">
        <v>69</v>
      </c>
    </row>
    <row r="71" spans="1:59">
      <c r="A71" s="3" t="str">
        <f t="shared" si="15"/>
        <v>*領事府の弾圧/Consulate Crackdown</v>
      </c>
      <c r="B71" s="3" t="s">
        <v>0</v>
      </c>
      <c r="C71" s="3" t="str">
        <f>"*"&amp;R71&amp;"/"&amp;T71</f>
        <v>*領事府の弾圧/Consulate Crackdown</v>
      </c>
      <c r="Q71" s="12" t="s">
        <v>9</v>
      </c>
      <c r="R71" s="13" t="str">
        <f>INDEX(AJ:AJ,W70+1)</f>
        <v>領事府の弾圧</v>
      </c>
      <c r="S71" s="14" t="s">
        <v>10</v>
      </c>
      <c r="T71" s="13" t="str">
        <f>INDEX(AK:AK,W70+1)</f>
        <v>Consulate Crackdown</v>
      </c>
      <c r="U71" s="14"/>
      <c r="V71" s="15"/>
      <c r="W71" s="16"/>
      <c r="X71" s="12"/>
      <c r="Y71" s="31"/>
      <c r="Z71" s="31"/>
      <c r="AA71" s="32"/>
      <c r="BF71" s="12" t="s">
        <v>0</v>
      </c>
      <c r="BG71" s="3">
        <v>70</v>
      </c>
    </row>
    <row r="72" spans="1:59">
      <c r="A72" s="3" t="str">
        <f t="shared" si="15"/>
        <v>|LEFT:80|LEFT:100|LEFT:100|LEFT:100|LEFT:100|LEFT:100|c</v>
      </c>
      <c r="B72" s="3" t="s">
        <v>0</v>
      </c>
      <c r="C72" s="3" t="s">
        <v>83</v>
      </c>
      <c r="D72" s="6" t="str">
        <f>$Q$1</f>
        <v>LEFT:80</v>
      </c>
      <c r="E72" s="6" t="s">
        <v>83</v>
      </c>
      <c r="F72" s="6" t="str">
        <f t="shared" ref="F72:J72" si="16">$R$1</f>
        <v>LEFT:100</v>
      </c>
      <c r="G72" s="6" t="s">
        <v>83</v>
      </c>
      <c r="H72" s="6" t="str">
        <f t="shared" si="16"/>
        <v>LEFT:100</v>
      </c>
      <c r="I72" s="6" t="s">
        <v>83</v>
      </c>
      <c r="J72" s="6" t="str">
        <f t="shared" si="16"/>
        <v>LEFT:100</v>
      </c>
      <c r="K72" s="6" t="s">
        <v>83</v>
      </c>
      <c r="L72" s="6" t="str">
        <f>$R$1</f>
        <v>LEFT:100</v>
      </c>
      <c r="M72" s="6" t="s">
        <v>83</v>
      </c>
      <c r="N72" s="6" t="str">
        <f>$R$1</f>
        <v>LEFT:100</v>
      </c>
      <c r="O72" s="3" t="s">
        <v>83</v>
      </c>
      <c r="P72" s="3" t="s">
        <v>84</v>
      </c>
      <c r="Q72" s="17" t="s">
        <v>6</v>
      </c>
      <c r="R72" s="13" t="str">
        <f>INDEX(AF:AF,W70+1)</f>
        <v>白</v>
      </c>
      <c r="S72" s="18" t="s">
        <v>7</v>
      </c>
      <c r="T72" s="13" t="str">
        <f>INDEX(AG:AG,W70+1)</f>
        <v>レア</v>
      </c>
      <c r="U72" s="18" t="s">
        <v>8</v>
      </c>
      <c r="V72" s="13">
        <f>INDEX(AI:AI,W70+1)</f>
        <v>24</v>
      </c>
      <c r="W72" s="19"/>
      <c r="X72" s="13" t="str">
        <f>INDEX(AQ:AQ,W70+1)</f>
        <v>対戦相手がコントロールする各サポートを破壊する。</v>
      </c>
      <c r="Y72" s="31"/>
      <c r="Z72" s="31"/>
      <c r="AA72" s="32"/>
      <c r="BF72" s="12" t="s">
        <v>0</v>
      </c>
      <c r="BG72" s="3">
        <v>71</v>
      </c>
    </row>
    <row r="73" spans="1:59">
      <c r="A73" s="3" t="str">
        <f t="shared" si="15"/>
        <v>|色|白|レアリティ|レア|マナコスト|24|</v>
      </c>
      <c r="B73" s="3" t="s">
        <v>0</v>
      </c>
      <c r="C73" s="3" t="s">
        <v>83</v>
      </c>
      <c r="D73" s="7" t="s">
        <v>6</v>
      </c>
      <c r="E73" s="3" t="s">
        <v>83</v>
      </c>
      <c r="F73" s="3" t="str">
        <f>IF(R72=0,"",R72)</f>
        <v>白</v>
      </c>
      <c r="G73" s="3" t="s">
        <v>83</v>
      </c>
      <c r="H73" s="7" t="s">
        <v>92</v>
      </c>
      <c r="I73" s="3" t="s">
        <v>83</v>
      </c>
      <c r="J73" s="3" t="str">
        <f>IF(T72=0,"",T72)</f>
        <v>レア</v>
      </c>
      <c r="K73" s="3" t="s">
        <v>83</v>
      </c>
      <c r="L73" s="7" t="s">
        <v>93</v>
      </c>
      <c r="M73" s="3" t="s">
        <v>83</v>
      </c>
      <c r="N73" s="3">
        <f>IF(V72=0,"",V72)</f>
        <v>24</v>
      </c>
      <c r="O73" s="3" t="s">
        <v>83</v>
      </c>
      <c r="Q73" s="12" t="s">
        <v>11</v>
      </c>
      <c r="R73" s="13" t="str">
        <f>INDEX(AL:AL,W70+1)</f>
        <v>呪文</v>
      </c>
      <c r="S73" s="18" t="s">
        <v>94</v>
      </c>
      <c r="T73" s="13">
        <f>INDEX(AN:AN,W70+1)</f>
        <v>0</v>
      </c>
      <c r="U73" s="13">
        <f>INDEX(AO:AO,W70+1)</f>
        <v>0</v>
      </c>
      <c r="V73" s="13">
        <f>INDEX(AP:AP,W70+1)</f>
        <v>0</v>
      </c>
      <c r="W73" s="19"/>
      <c r="X73" s="13" t="str">
        <f>INDEX(AZ:AZ,W70+1)</f>
        <v>対戦</v>
      </c>
      <c r="Y73" s="13" t="str">
        <f>INDEX(BA:BA,W70+1)</f>
        <v/>
      </c>
      <c r="Z73" s="13" t="str">
        <f>INDEX(BB:BB,W70+1)</f>
        <v/>
      </c>
      <c r="AA73" s="13">
        <f>INDEX(BC:BC,W70+1)</f>
        <v>0</v>
      </c>
      <c r="BF73" s="12" t="s">
        <v>0</v>
      </c>
      <c r="BG73" s="3">
        <v>72</v>
      </c>
    </row>
    <row r="74" spans="1:59">
      <c r="A74" s="3" t="str">
        <f t="shared" si="15"/>
        <v>|種別|呪文|サブタイプ||||</v>
      </c>
      <c r="B74" s="3" t="s">
        <v>0</v>
      </c>
      <c r="C74" s="3" t="s">
        <v>83</v>
      </c>
      <c r="D74" s="7" t="s">
        <v>11</v>
      </c>
      <c r="E74" s="3" t="s">
        <v>83</v>
      </c>
      <c r="F74" s="3" t="str">
        <f>IF(R73=0,"",R73)</f>
        <v>呪文</v>
      </c>
      <c r="G74" s="3" t="s">
        <v>83</v>
      </c>
      <c r="H74" s="7" t="s">
        <v>104</v>
      </c>
      <c r="I74" s="3" t="s">
        <v>83</v>
      </c>
      <c r="J74" s="3" t="str">
        <f>IF(T73=0,"",T73)</f>
        <v/>
      </c>
      <c r="K74" s="3" t="s">
        <v>83</v>
      </c>
      <c r="L74" s="3" t="str">
        <f>IF(U73=0,"",U73)</f>
        <v/>
      </c>
      <c r="M74" s="3" t="s">
        <v>83</v>
      </c>
      <c r="N74" s="3" t="str">
        <f>IF(V73=0,"",V73)</f>
        <v/>
      </c>
      <c r="O74" s="3" t="s">
        <v>83</v>
      </c>
      <c r="Q74" s="12" t="s">
        <v>105</v>
      </c>
      <c r="R74" s="13" t="str">
        <f>INDEX(BD:BD,W70+1)</f>
        <v>対戦相手がコントロールする各サポートを破壊する。</v>
      </c>
      <c r="S74" s="14"/>
      <c r="T74" s="14"/>
      <c r="U74" s="14"/>
      <c r="V74" s="15"/>
      <c r="W74" s="19"/>
      <c r="X74" s="11"/>
      <c r="Y74" s="11"/>
      <c r="Z74" s="11"/>
      <c r="AA74" s="33"/>
      <c r="BF74" s="12" t="s">
        <v>0</v>
      </c>
      <c r="BG74" s="3">
        <v>73</v>
      </c>
    </row>
    <row r="75" spans="1:59">
      <c r="A75" s="3" t="str">
        <f t="shared" si="15"/>
        <v>|テキスト|&gt;|&gt;|&gt;|&gt;|対戦相手がコントロールする各サポートを破壊する。|</v>
      </c>
      <c r="B75" s="3" t="s">
        <v>0</v>
      </c>
      <c r="C75" s="3" t="s">
        <v>83</v>
      </c>
      <c r="D75" s="7" t="s">
        <v>105</v>
      </c>
      <c r="E75" s="3" t="s">
        <v>83</v>
      </c>
      <c r="F75" s="7" t="s">
        <v>115</v>
      </c>
      <c r="G75" s="3" t="s">
        <v>83</v>
      </c>
      <c r="H75" s="7" t="s">
        <v>115</v>
      </c>
      <c r="I75" s="3" t="s">
        <v>83</v>
      </c>
      <c r="J75" s="7" t="s">
        <v>115</v>
      </c>
      <c r="K75" s="3" t="s">
        <v>83</v>
      </c>
      <c r="L75" s="7" t="s">
        <v>115</v>
      </c>
      <c r="M75" s="3" t="s">
        <v>83</v>
      </c>
      <c r="N75" s="3" t="str">
        <f>IF(R74=0,"",R74)</f>
        <v>対戦相手がコントロールする各サポートを破壊する。</v>
      </c>
      <c r="O75" s="3" t="s">
        <v>83</v>
      </c>
      <c r="Q75" s="17" t="s">
        <v>27</v>
      </c>
      <c r="R75" s="13" t="str">
        <f>INDEX(BE:BE,W70+1)</f>
        <v>Each support your opponent controls is Destroyed.</v>
      </c>
      <c r="S75" s="14" t="s">
        <v>324</v>
      </c>
      <c r="T75" s="13" t="str">
        <f>IF(X75="","",X75&amp;IF(Y75="",""," "&amp;Y75)&amp;IF(Z75="",""," "&amp;Z75)&amp;IF(AA75="",""," "&amp;AA75))</f>
        <v/>
      </c>
      <c r="U75" s="14"/>
      <c r="V75" s="15"/>
      <c r="W75" s="19" t="s">
        <v>116</v>
      </c>
      <c r="X75" s="12" t="str">
        <f t="shared" ref="X75:AA75" si="17">IF(ISERROR(IF(LEN(X74)&gt;1,X74,VLOOKUP(X73,$AC:$AD,2,FALSE))),"",IF(LEN(X74)&gt;1,X74,VLOOKUP(X73,$AC:$AD,2,FALSE)))</f>
        <v/>
      </c>
      <c r="Y75" s="12" t="str">
        <f t="shared" si="17"/>
        <v/>
      </c>
      <c r="Z75" s="12" t="str">
        <f t="shared" si="17"/>
        <v/>
      </c>
      <c r="AA75" s="12" t="str">
        <f t="shared" si="17"/>
        <v> </v>
      </c>
      <c r="BF75" s="12" t="s">
        <v>0</v>
      </c>
      <c r="BG75" s="3">
        <v>74</v>
      </c>
    </row>
    <row r="76" spans="1:59">
      <c r="A76" s="3" t="str">
        <f t="shared" si="15"/>
        <v>|英テキスト|&gt;|&gt;|&gt;|&gt;|Each support your opponent controls is Destroyed.|</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Each support your opponent controls is Destroyed.</v>
      </c>
      <c r="O76" s="3" t="s">
        <v>83</v>
      </c>
      <c r="Q76" s="12" t="s">
        <v>18</v>
      </c>
      <c r="R76" s="13">
        <f>IF(INDEX(AX:AX,W70+1)="",0,INDEX(AX:AX,W70+1)&amp;"/"&amp;INDEX(AY:AY,W70+1))</f>
        <v>0</v>
      </c>
      <c r="S76" s="14"/>
      <c r="T76" s="14"/>
      <c r="U76" s="14"/>
      <c r="V76" s="15"/>
      <c r="W76" s="19"/>
      <c r="X76" s="12"/>
      <c r="Y76" s="31"/>
      <c r="Z76" s="31"/>
      <c r="AA76" s="32"/>
      <c r="BF76" s="12" t="s">
        <v>0</v>
      </c>
      <c r="BG76" s="3">
        <v>75</v>
      </c>
    </row>
    <row r="77" spans="1:59">
      <c r="A77" s="3" t="str">
        <f t="shared" si="15"/>
        <v>|PT|&gt;||シールド数|&gt;||</v>
      </c>
      <c r="B77" s="3" t="s">
        <v>0</v>
      </c>
      <c r="C77" s="3" t="s">
        <v>83</v>
      </c>
      <c r="D77" s="3" t="s">
        <v>18</v>
      </c>
      <c r="E77" s="3" t="s">
        <v>83</v>
      </c>
      <c r="F77" s="3" t="s">
        <v>115</v>
      </c>
      <c r="G77" s="3" t="s">
        <v>83</v>
      </c>
      <c r="H77" s="3" t="str">
        <f>IF(R76=0,"",R76)</f>
        <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row>
    <row r="78" spans="1:59">
      <c r="A78" s="3" t="str">
        <f t="shared" si="15"/>
        <v>&amp;br;&amp;br;</v>
      </c>
      <c r="B78" s="3" t="s">
        <v>0</v>
      </c>
      <c r="C78" s="3" t="s">
        <v>142</v>
      </c>
      <c r="R78" s="3"/>
      <c r="S78" s="3"/>
      <c r="T78" s="3"/>
      <c r="U78" s="3"/>
      <c r="V78" s="3"/>
      <c r="BF78" s="12" t="s">
        <v>0</v>
      </c>
      <c r="BG78" s="3">
        <v>77</v>
      </c>
    </row>
    <row r="79" spans="1:59">
      <c r="A79" s="3" t="str">
        <f t="shared" si="15"/>
        <v>#back(text=戻る,left)</v>
      </c>
      <c r="B79" s="3" t="s">
        <v>0</v>
      </c>
      <c r="C79" s="3" t="s">
        <v>151</v>
      </c>
      <c r="R79" s="3"/>
      <c r="S79" s="3"/>
      <c r="T79" s="3"/>
      <c r="U79" s="3"/>
      <c r="V79" s="3"/>
      <c r="BF79" s="12" t="s">
        <v>0</v>
      </c>
      <c r="BG79" s="3">
        <v>78</v>
      </c>
    </row>
    <row r="80" spans="1:59">
      <c r="A80" s="3" t="str">
        <f t="shared" si="15"/>
        <v>&amp;br;</v>
      </c>
      <c r="B80" s="3" t="s">
        <v>0</v>
      </c>
      <c r="C80" s="3" t="s">
        <v>161</v>
      </c>
      <c r="R80" s="3"/>
      <c r="S80" s="3"/>
      <c r="T80" s="3"/>
      <c r="U80" s="3"/>
      <c r="V80" s="3"/>
      <c r="BF80" s="12" t="s">
        <v>0</v>
      </c>
      <c r="BG80" s="3">
        <v>79</v>
      </c>
    </row>
    <row r="81" spans="1:59">
      <c r="A81" s="3" t="str">
        <f t="shared" si="15"/>
        <v>#comment(above,nsize=[15],size=[30],num=[10])</v>
      </c>
      <c r="B81" s="3" t="s">
        <v>0</v>
      </c>
      <c r="C81" s="3" t="s">
        <v>170</v>
      </c>
      <c r="R81" s="3"/>
      <c r="S81" s="3"/>
      <c r="T81" s="3"/>
      <c r="U81" s="3"/>
      <c r="V81" s="3"/>
      <c r="BF81" s="12" t="s">
        <v>0</v>
      </c>
      <c r="BG81" s="3">
        <v>80</v>
      </c>
    </row>
    <row r="82" spans="1:59">
      <c r="A82" s="3" t="str">
        <f t="shared" si="15"/>
        <v>&amp;br;&amp;br;</v>
      </c>
      <c r="B82" s="3" t="s">
        <v>0</v>
      </c>
      <c r="C82" s="3" t="s">
        <v>142</v>
      </c>
      <c r="R82" s="3"/>
      <c r="S82" s="3"/>
      <c r="T82" s="3"/>
      <c r="U82" s="3"/>
      <c r="V82" s="3"/>
      <c r="BF82" s="12" t="s">
        <v>0</v>
      </c>
      <c r="BG82" s="3">
        <v>81</v>
      </c>
    </row>
    <row r="83" spans="1:59">
      <c r="A83" s="3" t="str">
        <f t="shared" si="15"/>
        <v/>
      </c>
      <c r="B83" s="3" t="s">
        <v>0</v>
      </c>
      <c r="Q83" s="8"/>
      <c r="R83" s="9"/>
      <c r="S83" s="9"/>
      <c r="T83" s="9"/>
      <c r="U83" s="9"/>
      <c r="V83" s="10"/>
      <c r="W83" s="11">
        <v>7</v>
      </c>
      <c r="X83" s="8"/>
      <c r="Y83" s="29"/>
      <c r="Z83" s="29"/>
      <c r="AA83" s="30"/>
      <c r="BF83" s="12" t="s">
        <v>0</v>
      </c>
      <c r="BG83" s="3">
        <v>82</v>
      </c>
    </row>
    <row r="84" spans="1:59">
      <c r="A84" s="3" t="str">
        <f t="shared" si="15"/>
        <v>*スラムの巧技/Sram's Expertise</v>
      </c>
      <c r="B84" s="3" t="s">
        <v>0</v>
      </c>
      <c r="C84" s="3" t="str">
        <f>"*"&amp;R84&amp;"/"&amp;T84</f>
        <v>*スラムの巧技/Sram's Expertise</v>
      </c>
      <c r="Q84" s="12" t="s">
        <v>9</v>
      </c>
      <c r="R84" s="13" t="str">
        <f>INDEX(AJ:AJ,W83+1)</f>
        <v>スラムの巧技</v>
      </c>
      <c r="S84" s="14" t="s">
        <v>10</v>
      </c>
      <c r="T84" s="13" t="str">
        <f>INDEX(AK:AK,W83+1)</f>
        <v>Sram's Expertise</v>
      </c>
      <c r="U84" s="14"/>
      <c r="V84" s="15"/>
      <c r="W84" s="16"/>
      <c r="X84" s="12"/>
      <c r="Y84" s="31"/>
      <c r="Z84" s="31"/>
      <c r="AA84" s="32"/>
      <c r="BF84" s="12" t="s">
        <v>0</v>
      </c>
      <c r="BG84" s="3">
        <v>83</v>
      </c>
    </row>
    <row r="85" spans="1:59">
      <c r="A85" s="3" t="str">
        <f t="shared" si="15"/>
        <v>|LEFT:80|LEFT:100|LEFT:100|LEFT:100|LEFT:100|LEFT:100|c</v>
      </c>
      <c r="B85" s="3" t="s">
        <v>0</v>
      </c>
      <c r="C85" s="3" t="s">
        <v>83</v>
      </c>
      <c r="D85" s="6" t="str">
        <f>$Q$1</f>
        <v>LEFT:80</v>
      </c>
      <c r="E85" s="6" t="s">
        <v>83</v>
      </c>
      <c r="F85" s="6" t="str">
        <f t="shared" ref="F85:J85" si="18">$R$1</f>
        <v>LEFT:100</v>
      </c>
      <c r="G85" s="6" t="s">
        <v>83</v>
      </c>
      <c r="H85" s="6" t="str">
        <f t="shared" si="18"/>
        <v>LEFT:100</v>
      </c>
      <c r="I85" s="6" t="s">
        <v>83</v>
      </c>
      <c r="J85" s="6" t="str">
        <f t="shared" si="18"/>
        <v>LEFT:100</v>
      </c>
      <c r="K85" s="6" t="s">
        <v>83</v>
      </c>
      <c r="L85" s="6" t="str">
        <f>$R$1</f>
        <v>LEFT:100</v>
      </c>
      <c r="M85" s="6" t="s">
        <v>83</v>
      </c>
      <c r="N85" s="6" t="str">
        <f>$R$1</f>
        <v>LEFT:100</v>
      </c>
      <c r="O85" s="3" t="s">
        <v>83</v>
      </c>
      <c r="P85" s="3" t="s">
        <v>84</v>
      </c>
      <c r="Q85" s="17" t="s">
        <v>6</v>
      </c>
      <c r="R85" s="13" t="str">
        <f>INDEX(AF:AF,W83+1)</f>
        <v>白</v>
      </c>
      <c r="S85" s="18" t="s">
        <v>7</v>
      </c>
      <c r="T85" s="13" t="str">
        <f>INDEX(AG:AG,W83+1)</f>
        <v>レア</v>
      </c>
      <c r="U85" s="18" t="s">
        <v>8</v>
      </c>
      <c r="V85" s="13">
        <f>INDEX(AI:AI,W83+1)</f>
        <v>13</v>
      </c>
      <c r="W85" s="19"/>
      <c r="X85" s="13" t="str">
        <f>INDEX(AQ:AQ,W83+1)</f>
        <v>あなたは飛行を持つ1/1の飛行機械･トークンを6体召喚する。その後、あなたの手札のマナ･コストが6以下の最初のカードはいっぱいのマナを得る。</v>
      </c>
      <c r="Y85" s="31"/>
      <c r="Z85" s="31"/>
      <c r="AA85" s="32"/>
      <c r="BF85" s="12" t="s">
        <v>0</v>
      </c>
      <c r="BG85" s="3">
        <v>84</v>
      </c>
    </row>
    <row r="86" spans="1:59">
      <c r="A86" s="3" t="str">
        <f t="shared" si="15"/>
        <v>|色|白|レアリティ|レア|マナコスト|13|</v>
      </c>
      <c r="B86" s="3" t="s">
        <v>0</v>
      </c>
      <c r="C86" s="3" t="s">
        <v>83</v>
      </c>
      <c r="D86" s="7" t="s">
        <v>6</v>
      </c>
      <c r="E86" s="3" t="s">
        <v>83</v>
      </c>
      <c r="F86" s="3" t="str">
        <f>IF(R85=0,"",R85)</f>
        <v>白</v>
      </c>
      <c r="G86" s="3" t="s">
        <v>83</v>
      </c>
      <c r="H86" s="7" t="s">
        <v>92</v>
      </c>
      <c r="I86" s="3" t="s">
        <v>83</v>
      </c>
      <c r="J86" s="3" t="str">
        <f>IF(T85=0,"",T85)</f>
        <v>レア</v>
      </c>
      <c r="K86" s="3" t="s">
        <v>83</v>
      </c>
      <c r="L86" s="7" t="s">
        <v>93</v>
      </c>
      <c r="M86" s="3" t="s">
        <v>83</v>
      </c>
      <c r="N86" s="3">
        <f>IF(V85=0,"",V85)</f>
        <v>13</v>
      </c>
      <c r="O86" s="3" t="s">
        <v>83</v>
      </c>
      <c r="Q86" s="12" t="s">
        <v>11</v>
      </c>
      <c r="R86" s="13" t="str">
        <f>INDEX(AL:AL,W83+1)</f>
        <v>呪文</v>
      </c>
      <c r="S86" s="18" t="s">
        <v>94</v>
      </c>
      <c r="T86" s="13">
        <f>INDEX(AN:AN,W83+1)</f>
        <v>0</v>
      </c>
      <c r="U86" s="13">
        <f>INDEX(AO:AO,W83+1)</f>
        <v>0</v>
      </c>
      <c r="V86" s="13">
        <f>INDEX(AP:AP,W83+1)</f>
        <v>0</v>
      </c>
      <c r="W86" s="19"/>
      <c r="X86" s="13" t="str">
        <f>INDEX(AZ:AZ,W83+1)</f>
        <v>あな</v>
      </c>
      <c r="Y86" s="13" t="str">
        <f>INDEX(BA:BA,W83+1)</f>
        <v/>
      </c>
      <c r="Z86" s="13" t="str">
        <f>INDEX(BB:BB,W83+1)</f>
        <v/>
      </c>
      <c r="AA86" s="13">
        <f>INDEX(BC:BC,W83+1)</f>
        <v>0</v>
      </c>
      <c r="BF86" s="12" t="s">
        <v>0</v>
      </c>
      <c r="BG86" s="3">
        <v>85</v>
      </c>
    </row>
    <row r="87" spans="1:59">
      <c r="A87" s="3" t="str">
        <f t="shared" si="15"/>
        <v>|種別|呪文|サブタイプ||||</v>
      </c>
      <c r="B87" s="3" t="s">
        <v>0</v>
      </c>
      <c r="C87" s="3" t="s">
        <v>83</v>
      </c>
      <c r="D87" s="7" t="s">
        <v>11</v>
      </c>
      <c r="E87" s="3" t="s">
        <v>83</v>
      </c>
      <c r="F87" s="3" t="str">
        <f>IF(R86=0,"",R86)</f>
        <v>呪文</v>
      </c>
      <c r="G87" s="3" t="s">
        <v>83</v>
      </c>
      <c r="H87" s="7" t="s">
        <v>104</v>
      </c>
      <c r="I87" s="3" t="s">
        <v>83</v>
      </c>
      <c r="J87" s="3" t="str">
        <f>IF(T86=0,"",T86)</f>
        <v/>
      </c>
      <c r="K87" s="3" t="s">
        <v>83</v>
      </c>
      <c r="L87" s="3" t="str">
        <f>IF(U86=0,"",U86)</f>
        <v/>
      </c>
      <c r="M87" s="3" t="s">
        <v>83</v>
      </c>
      <c r="N87" s="3" t="str">
        <f>IF(V86=0,"",V86)</f>
        <v/>
      </c>
      <c r="O87" s="3" t="s">
        <v>83</v>
      </c>
      <c r="Q87" s="12" t="s">
        <v>105</v>
      </c>
      <c r="R87" s="13" t="str">
        <f>INDEX(BD:BD,W83+1)</f>
        <v>あなたは飛行を持つ1/1の飛行機械･トークンを6体召喚する。その後、あなたの手札のマナ･コストが6以下の最初のカードはいっぱいのマナを得る。</v>
      </c>
      <c r="S87" s="14"/>
      <c r="T87" s="14"/>
      <c r="U87" s="14"/>
      <c r="V87" s="15"/>
      <c r="W87" s="19"/>
      <c r="X87" s="11"/>
      <c r="Y87" s="11"/>
      <c r="Z87" s="11"/>
      <c r="AA87" s="33"/>
      <c r="BF87" s="12" t="s">
        <v>0</v>
      </c>
      <c r="BG87" s="3">
        <v>86</v>
      </c>
    </row>
    <row r="88" spans="1:59">
      <c r="A88" s="3" t="str">
        <f t="shared" si="15"/>
        <v>|テキスト|&gt;|&gt;|&gt;|&gt;|あなたは飛行を持つ1/1の飛行機械･トークンを6体召喚する。その後、あなたの手札のマナ･コストが6以下の最初のカードはいっぱいのマナを得る。|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あなたは飛行を持つ1/1の飛行機械･トークンを6体召喚する。その後、あなたの手札のマナ･コストが6以下の最初のカードはいっぱいのマナを得る。</v>
      </c>
      <c r="O88" s="3" t="s">
        <v>83</v>
      </c>
      <c r="Q88" s="17" t="s">
        <v>27</v>
      </c>
      <c r="R88" s="13" t="str">
        <f>INDEX(BE:BE,W83+1)</f>
        <v>You summon 6 1/1 Thopter tokens with Flying and the first card in your hand with a cost of 6 or less gains full mana.</v>
      </c>
      <c r="S88" s="14" t="s">
        <v>324</v>
      </c>
      <c r="T88" s="13" t="str">
        <f>IF(X88="","",X88&amp;IF(Y88="",""," "&amp;Y88)&amp;IF(Z88="",""," "&amp;Z88)&amp;IF(AA88="",""," "&amp;AA88))</f>
        <v/>
      </c>
      <c r="U88" s="14"/>
      <c r="V88" s="15"/>
      <c r="W88" s="19" t="s">
        <v>116</v>
      </c>
      <c r="X88" s="12" t="str">
        <f t="shared" ref="X88:AA88" si="19">IF(ISERROR(IF(LEN(X87)&gt;1,X87,VLOOKUP(X86,$AC:$AD,2,FALSE))),"",IF(LEN(X87)&gt;1,X87,VLOOKUP(X86,$AC:$AD,2,FALSE)))</f>
        <v/>
      </c>
      <c r="Y88" s="12" t="str">
        <f t="shared" si="19"/>
        <v/>
      </c>
      <c r="Z88" s="12" t="str">
        <f t="shared" si="19"/>
        <v/>
      </c>
      <c r="AA88" s="12" t="str">
        <f t="shared" si="19"/>
        <v> </v>
      </c>
      <c r="BF88" s="12" t="s">
        <v>0</v>
      </c>
      <c r="BG88" s="3">
        <v>87</v>
      </c>
    </row>
    <row r="89" spans="1:59">
      <c r="A89" s="3" t="str">
        <f t="shared" si="15"/>
        <v>|英テキスト|&gt;|&gt;|&gt;|&gt;|You summon 6 1/1 Thopter tokens with Flying and the first card in your hand with a cost of 6 or less gains full mana.|</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You summon 6 1/1 Thopter tokens with Flying and the first card in your hand with a cost of 6 or less gains full mana.</v>
      </c>
      <c r="O89" s="3" t="s">
        <v>83</v>
      </c>
      <c r="Q89" s="12" t="s">
        <v>18</v>
      </c>
      <c r="R89" s="13">
        <f>IF(INDEX(AX:AX,W83+1)="",0,INDEX(AX:AX,W83+1)&amp;"/"&amp;INDEX(AY:AY,W83+1))</f>
        <v>0</v>
      </c>
      <c r="S89" s="14"/>
      <c r="T89" s="14"/>
      <c r="U89" s="14"/>
      <c r="V89" s="15"/>
      <c r="W89" s="19"/>
      <c r="X89" s="12"/>
      <c r="Y89" s="31"/>
      <c r="Z89" s="31"/>
      <c r="AA89" s="32"/>
      <c r="BF89" s="12" t="s">
        <v>0</v>
      </c>
      <c r="BG89" s="3">
        <v>88</v>
      </c>
    </row>
    <row r="90" spans="1:59">
      <c r="A90" s="3" t="str">
        <f t="shared" si="15"/>
        <v>|PT|&gt;||シールド数|&gt;||</v>
      </c>
      <c r="B90" s="3" t="s">
        <v>0</v>
      </c>
      <c r="C90" s="3" t="s">
        <v>83</v>
      </c>
      <c r="D90" s="3" t="s">
        <v>18</v>
      </c>
      <c r="E90" s="3" t="s">
        <v>83</v>
      </c>
      <c r="F90" s="3" t="s">
        <v>115</v>
      </c>
      <c r="G90" s="3" t="s">
        <v>83</v>
      </c>
      <c r="H90" s="3" t="str">
        <f>IF(R89=0,"",R89)</f>
        <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row>
    <row r="91" spans="1:59">
      <c r="A91" s="3" t="str">
        <f t="shared" si="15"/>
        <v>&amp;br;&amp;br;</v>
      </c>
      <c r="B91" s="3" t="s">
        <v>0</v>
      </c>
      <c r="C91" s="3" t="s">
        <v>142</v>
      </c>
      <c r="R91" s="3"/>
      <c r="S91" s="3"/>
      <c r="T91" s="3"/>
      <c r="U91" s="3"/>
      <c r="V91" s="3"/>
      <c r="BF91" s="12" t="s">
        <v>0</v>
      </c>
      <c r="BG91" s="3">
        <v>90</v>
      </c>
    </row>
    <row r="92" spans="1:59">
      <c r="A92" s="3" t="str">
        <f t="shared" si="15"/>
        <v>#back(text=戻る,left)</v>
      </c>
      <c r="B92" s="3" t="s">
        <v>0</v>
      </c>
      <c r="C92" s="3" t="s">
        <v>151</v>
      </c>
      <c r="R92" s="3"/>
      <c r="S92" s="3"/>
      <c r="T92" s="3"/>
      <c r="U92" s="3"/>
      <c r="V92" s="3"/>
      <c r="BF92" s="12" t="s">
        <v>0</v>
      </c>
      <c r="BG92" s="3">
        <v>91</v>
      </c>
    </row>
    <row r="93" spans="1:59">
      <c r="A93" s="3" t="str">
        <f t="shared" si="15"/>
        <v>&amp;br;</v>
      </c>
      <c r="B93" s="3" t="s">
        <v>0</v>
      </c>
      <c r="C93" s="3" t="s">
        <v>161</v>
      </c>
      <c r="R93" s="3"/>
      <c r="S93" s="3"/>
      <c r="T93" s="3"/>
      <c r="U93" s="3"/>
      <c r="V93" s="3"/>
      <c r="BF93" s="12" t="s">
        <v>0</v>
      </c>
      <c r="BG93" s="3">
        <v>92</v>
      </c>
    </row>
    <row r="94" spans="1:59">
      <c r="A94" s="3" t="str">
        <f t="shared" si="15"/>
        <v>#comment(above,nsize=[15],size=[30],num=[10])</v>
      </c>
      <c r="B94" s="3" t="s">
        <v>0</v>
      </c>
      <c r="C94" s="3" t="s">
        <v>170</v>
      </c>
      <c r="R94" s="3"/>
      <c r="S94" s="3"/>
      <c r="T94" s="3"/>
      <c r="U94" s="3"/>
      <c r="V94" s="3"/>
      <c r="BF94" s="12" t="s">
        <v>0</v>
      </c>
      <c r="BG94" s="3">
        <v>93</v>
      </c>
    </row>
    <row r="95" spans="1:59">
      <c r="A95" s="3" t="str">
        <f t="shared" si="15"/>
        <v>&amp;br;&amp;br;</v>
      </c>
      <c r="B95" s="3" t="s">
        <v>0</v>
      </c>
      <c r="C95" s="3" t="s">
        <v>142</v>
      </c>
      <c r="R95" s="3"/>
      <c r="S95" s="3"/>
      <c r="T95" s="3"/>
      <c r="U95" s="3"/>
      <c r="V95" s="3"/>
      <c r="BF95" s="12" t="s">
        <v>0</v>
      </c>
      <c r="BG95" s="3">
        <v>94</v>
      </c>
    </row>
    <row r="96" spans="1:59">
      <c r="A96" s="3" t="str">
        <f t="shared" si="15"/>
        <v/>
      </c>
      <c r="B96" s="3" t="s">
        <v>0</v>
      </c>
      <c r="Q96" s="8"/>
      <c r="R96" s="9"/>
      <c r="S96" s="9"/>
      <c r="T96" s="9"/>
      <c r="U96" s="9"/>
      <c r="V96" s="10"/>
      <c r="W96" s="11">
        <v>8</v>
      </c>
      <c r="X96" s="8"/>
      <c r="Y96" s="29"/>
      <c r="Z96" s="29"/>
      <c r="AA96" s="30"/>
      <c r="BF96" s="12" t="s">
        <v>0</v>
      </c>
      <c r="BG96" s="3">
        <v>95</v>
      </c>
    </row>
    <row r="97" spans="1:59">
      <c r="A97" s="3" t="str">
        <f t="shared" si="15"/>
        <v>*霊気晶の鉱夫/Aethergeode Miner</v>
      </c>
      <c r="B97" s="3" t="s">
        <v>0</v>
      </c>
      <c r="C97" s="3" t="str">
        <f>"*"&amp;R97&amp;"/"&amp;T97</f>
        <v>*霊気晶の鉱夫/Aethergeode Miner</v>
      </c>
      <c r="Q97" s="12" t="s">
        <v>9</v>
      </c>
      <c r="R97" s="13" t="str">
        <f>INDEX(AJ:AJ,W96+1)</f>
        <v>霊気晶の鉱夫</v>
      </c>
      <c r="S97" s="14" t="s">
        <v>10</v>
      </c>
      <c r="T97" s="13" t="str">
        <f>INDEX(AK:AK,W96+1)</f>
        <v>Aethergeode Miner</v>
      </c>
      <c r="U97" s="14"/>
      <c r="V97" s="15"/>
      <c r="W97" s="16"/>
      <c r="X97" s="12"/>
      <c r="Y97" s="31"/>
      <c r="Z97" s="31"/>
      <c r="AA97" s="32"/>
      <c r="BF97" s="12" t="s">
        <v>0</v>
      </c>
      <c r="BG97" s="3">
        <v>96</v>
      </c>
    </row>
    <row r="98" spans="1:59">
      <c r="A98" s="3" t="str">
        <f t="shared" si="15"/>
        <v>|LEFT:80|LEFT:100|LEFT:100|LEFT:100|LEFT:100|LEFT:100|c</v>
      </c>
      <c r="B98" s="3" t="s">
        <v>0</v>
      </c>
      <c r="C98" s="3" t="s">
        <v>83</v>
      </c>
      <c r="D98" s="6" t="str">
        <f>$Q$1</f>
        <v>LEFT:80</v>
      </c>
      <c r="E98" s="6" t="s">
        <v>83</v>
      </c>
      <c r="F98" s="6" t="str">
        <f t="shared" ref="F98:J98" si="20">$R$1</f>
        <v>LEFT:100</v>
      </c>
      <c r="G98" s="6" t="s">
        <v>83</v>
      </c>
      <c r="H98" s="6" t="str">
        <f t="shared" si="20"/>
        <v>LEFT:100</v>
      </c>
      <c r="I98" s="6" t="s">
        <v>83</v>
      </c>
      <c r="J98" s="6" t="str">
        <f t="shared" si="20"/>
        <v>LEFT:100</v>
      </c>
      <c r="K98" s="6" t="s">
        <v>83</v>
      </c>
      <c r="L98" s="6" t="str">
        <f>$R$1</f>
        <v>LEFT:100</v>
      </c>
      <c r="M98" s="6" t="s">
        <v>83</v>
      </c>
      <c r="N98" s="6" t="str">
        <f>$R$1</f>
        <v>LEFT:100</v>
      </c>
      <c r="O98" s="3" t="s">
        <v>83</v>
      </c>
      <c r="P98" s="3" t="s">
        <v>84</v>
      </c>
      <c r="Q98" s="17" t="s">
        <v>6</v>
      </c>
      <c r="R98" s="13" t="str">
        <f>INDEX(AF:AF,W96+1)</f>
        <v>白</v>
      </c>
      <c r="S98" s="18" t="s">
        <v>7</v>
      </c>
      <c r="T98" s="13" t="str">
        <f>INDEX(AG:AG,W96+1)</f>
        <v>神話レア</v>
      </c>
      <c r="U98" s="18" t="s">
        <v>8</v>
      </c>
      <c r="V98" s="13">
        <f>INDEX(AI:AI,W96+1)</f>
        <v>9</v>
      </c>
      <c r="W98" s="19"/>
      <c r="X98" s="13" t="str">
        <f>INDEX(AQ:AQ,W96+1)</f>
        <v>このクリーチャーが戦闘ダメージを与えたとき、エネルギー化2を行う。</v>
      </c>
      <c r="Y98" s="31"/>
      <c r="Z98" s="31"/>
      <c r="AA98" s="32"/>
      <c r="BF98" s="12" t="s">
        <v>0</v>
      </c>
      <c r="BG98" s="3">
        <v>97</v>
      </c>
    </row>
    <row r="99" spans="1:59">
      <c r="A99" s="3" t="str">
        <f t="shared" si="15"/>
        <v>|色|白|レアリティ|神話レア|マナコスト|9|</v>
      </c>
      <c r="B99" s="3" t="s">
        <v>0</v>
      </c>
      <c r="C99" s="3" t="s">
        <v>83</v>
      </c>
      <c r="D99" s="7" t="s">
        <v>6</v>
      </c>
      <c r="E99" s="3" t="s">
        <v>83</v>
      </c>
      <c r="F99" s="3" t="str">
        <f>IF(R98=0,"",R98)</f>
        <v>白</v>
      </c>
      <c r="G99" s="3" t="s">
        <v>83</v>
      </c>
      <c r="H99" s="7" t="s">
        <v>92</v>
      </c>
      <c r="I99" s="3" t="s">
        <v>83</v>
      </c>
      <c r="J99" s="3" t="str">
        <f>IF(T98=0,"",T98)</f>
        <v>神話レア</v>
      </c>
      <c r="K99" s="3" t="s">
        <v>83</v>
      </c>
      <c r="L99" s="7" t="s">
        <v>93</v>
      </c>
      <c r="M99" s="3" t="s">
        <v>83</v>
      </c>
      <c r="N99" s="3">
        <f>IF(V98=0,"",V98)</f>
        <v>9</v>
      </c>
      <c r="O99" s="3" t="s">
        <v>83</v>
      </c>
      <c r="Q99" s="12" t="s">
        <v>11</v>
      </c>
      <c r="R99" s="13" t="str">
        <f>INDEX(AL:AL,W96+1)</f>
        <v>クリーチャー</v>
      </c>
      <c r="S99" s="18" t="s">
        <v>94</v>
      </c>
      <c r="T99" s="13" t="str">
        <f>INDEX(AN:AN,W96+1)</f>
        <v>ドワーフ</v>
      </c>
      <c r="U99" s="13" t="str">
        <f>INDEX(AO:AO,W96+1)</f>
        <v>スカウト</v>
      </c>
      <c r="V99" s="13">
        <f>INDEX(AP:AP,W96+1)</f>
        <v>0</v>
      </c>
      <c r="W99" s="19"/>
      <c r="X99" s="13" t="str">
        <f>INDEX(AZ:AZ,W96+1)</f>
        <v>この</v>
      </c>
      <c r="Y99" s="13" t="str">
        <f>INDEX(BA:BA,W96+1)</f>
        <v/>
      </c>
      <c r="Z99" s="13" t="str">
        <f>INDEX(BB:BB,W96+1)</f>
        <v/>
      </c>
      <c r="AA99" s="13">
        <f>INDEX(BC:BC,W96+1)</f>
        <v>0</v>
      </c>
      <c r="BF99" s="12" t="s">
        <v>0</v>
      </c>
      <c r="BG99" s="3">
        <v>98</v>
      </c>
    </row>
    <row r="100" spans="1:59">
      <c r="A100" s="3" t="str">
        <f t="shared" si="15"/>
        <v>|種別|クリーチャー|サブタイプ|ドワーフ|スカウト||</v>
      </c>
      <c r="B100" s="3" t="s">
        <v>0</v>
      </c>
      <c r="C100" s="3" t="s">
        <v>83</v>
      </c>
      <c r="D100" s="7" t="s">
        <v>11</v>
      </c>
      <c r="E100" s="3" t="s">
        <v>83</v>
      </c>
      <c r="F100" s="3" t="str">
        <f>IF(R99=0,"",R99)</f>
        <v>クリーチャー</v>
      </c>
      <c r="G100" s="3" t="s">
        <v>83</v>
      </c>
      <c r="H100" s="7" t="s">
        <v>104</v>
      </c>
      <c r="I100" s="3" t="s">
        <v>83</v>
      </c>
      <c r="J100" s="3" t="str">
        <f>IF(T99=0,"",T99)</f>
        <v>ドワーフ</v>
      </c>
      <c r="K100" s="3" t="s">
        <v>83</v>
      </c>
      <c r="L100" s="3" t="str">
        <f>IF(U99=0,"",U99)</f>
        <v>スカウト</v>
      </c>
      <c r="M100" s="3" t="s">
        <v>83</v>
      </c>
      <c r="N100" s="3" t="str">
        <f>IF(V99=0,"",V99)</f>
        <v/>
      </c>
      <c r="O100" s="3" t="s">
        <v>83</v>
      </c>
      <c r="Q100" s="12" t="s">
        <v>105</v>
      </c>
      <c r="R100" s="13" t="str">
        <f>INDEX(BD:BD,W96+1)</f>
        <v>このクリーチャーが戦闘ダメージを与えたとき、エネルギー化2を行う。&amp;br;超過1：エネルギー化2を行う。</v>
      </c>
      <c r="S100" s="14"/>
      <c r="T100" s="14"/>
      <c r="U100" s="14"/>
      <c r="V100" s="15"/>
      <c r="W100" s="19"/>
      <c r="X100" s="11"/>
      <c r="Y100" s="11"/>
      <c r="Z100" s="11"/>
      <c r="AA100" s="33"/>
      <c r="BF100" s="12" t="s">
        <v>0</v>
      </c>
      <c r="BG100" s="3">
        <v>99</v>
      </c>
    </row>
    <row r="101" spans="1:59">
      <c r="A101" s="3" t="str">
        <f t="shared" si="15"/>
        <v>|テキスト|&gt;|&gt;|&gt;|&gt;|このクリーチャーが戦闘ダメージを与えたとき、エネルギー化2を行う。&amp;br;超過1：エネルギー化2を行う。|</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このクリーチャーが戦闘ダメージを与えたとき、エネルギー化2を行う。&amp;br;超過1：エネルギー化2を行う。</v>
      </c>
      <c r="O101" s="3" t="s">
        <v>83</v>
      </c>
      <c r="Q101" s="17" t="s">
        <v>27</v>
      </c>
      <c r="R101" s="13" t="str">
        <f>INDEX(BE:BE,W96+1)</f>
        <v>When this creature deals combat damage, Energize 2. Overload 1:Energize 2.</v>
      </c>
      <c r="S101" s="14" t="s">
        <v>324</v>
      </c>
      <c r="T101" s="13" t="str">
        <f>IF(X101="","",X101&amp;IF(Y101="",""," "&amp;Y101)&amp;IF(Z101="",""," "&amp;Z101)&amp;IF(AA101="",""," "&amp;AA101))</f>
        <v/>
      </c>
      <c r="U101" s="14"/>
      <c r="V101" s="15"/>
      <c r="W101" s="19" t="s">
        <v>116</v>
      </c>
      <c r="X101" s="12" t="str">
        <f t="shared" ref="X101:AA101" si="21">IF(ISERROR(IF(LEN(X100)&gt;1,X100,VLOOKUP(X99,$AC:$AD,2,FALSE))),"",IF(LEN(X100)&gt;1,X100,VLOOKUP(X99,$AC:$AD,2,FALSE)))</f>
        <v/>
      </c>
      <c r="Y101" s="12" t="str">
        <f t="shared" si="21"/>
        <v/>
      </c>
      <c r="Z101" s="12" t="str">
        <f t="shared" si="21"/>
        <v/>
      </c>
      <c r="AA101" s="12" t="str">
        <f t="shared" si="21"/>
        <v> </v>
      </c>
      <c r="BF101" s="12" t="s">
        <v>0</v>
      </c>
      <c r="BG101" s="3">
        <v>100</v>
      </c>
    </row>
    <row r="102" spans="1:59">
      <c r="A102" s="3" t="str">
        <f t="shared" si="15"/>
        <v>|英テキスト|&gt;|&gt;|&gt;|&gt;|When this creature deals combat damage, Energize 2. Overload 1:Energize 2.|</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When this creature deals combat damage, Energize 2. Overload 1:Energize 2.</v>
      </c>
      <c r="O102" s="3" t="s">
        <v>83</v>
      </c>
      <c r="Q102" s="12" t="s">
        <v>18</v>
      </c>
      <c r="R102" s="13" t="str">
        <f>IF(INDEX(AX:AX,W96+1)="",0,INDEX(AX:AX,W96+1)&amp;"/"&amp;INDEX(AY:AY,W96+1))</f>
        <v>4/4</v>
      </c>
      <c r="S102" s="14"/>
      <c r="T102" s="14"/>
      <c r="U102" s="14"/>
      <c r="V102" s="15"/>
      <c r="W102" s="19"/>
      <c r="X102" s="12"/>
      <c r="Y102" s="31"/>
      <c r="Z102" s="31"/>
      <c r="AA102" s="32"/>
      <c r="BF102" s="12" t="s">
        <v>0</v>
      </c>
      <c r="BG102" s="3">
        <v>101</v>
      </c>
    </row>
    <row r="103" spans="1:59">
      <c r="A103" s="3" t="str">
        <f t="shared" si="15"/>
        <v>|PT|&gt;|4/4|シールド数|&gt;||</v>
      </c>
      <c r="B103" s="3" t="s">
        <v>0</v>
      </c>
      <c r="C103" s="3" t="s">
        <v>83</v>
      </c>
      <c r="D103" s="3" t="s">
        <v>18</v>
      </c>
      <c r="E103" s="3" t="s">
        <v>83</v>
      </c>
      <c r="F103" s="3" t="s">
        <v>115</v>
      </c>
      <c r="G103" s="3" t="s">
        <v>83</v>
      </c>
      <c r="H103" s="3" t="str">
        <f>IF(R102=0,"",R102)</f>
        <v>4/4</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row>
    <row r="104" spans="1:59">
      <c r="A104" s="3" t="str">
        <f t="shared" si="15"/>
        <v>&amp;br;&amp;br;</v>
      </c>
      <c r="B104" s="3" t="s">
        <v>0</v>
      </c>
      <c r="C104" s="3" t="s">
        <v>142</v>
      </c>
      <c r="R104" s="3"/>
      <c r="S104" s="3"/>
      <c r="T104" s="3"/>
      <c r="U104" s="3"/>
      <c r="V104" s="3"/>
      <c r="BF104" s="12" t="s">
        <v>0</v>
      </c>
      <c r="BG104" s="3">
        <v>103</v>
      </c>
    </row>
    <row r="105" spans="1:59">
      <c r="A105" s="3" t="str">
        <f t="shared" si="15"/>
        <v>#back(text=戻る,left)</v>
      </c>
      <c r="B105" s="3" t="s">
        <v>0</v>
      </c>
      <c r="C105" s="3" t="s">
        <v>151</v>
      </c>
      <c r="R105" s="3"/>
      <c r="S105" s="3"/>
      <c r="T105" s="3"/>
      <c r="U105" s="3"/>
      <c r="V105" s="3"/>
      <c r="BF105" s="12" t="s">
        <v>0</v>
      </c>
      <c r="BG105" s="3">
        <v>104</v>
      </c>
    </row>
    <row r="106" spans="1:59">
      <c r="A106" s="3" t="str">
        <f t="shared" si="15"/>
        <v>&amp;br;</v>
      </c>
      <c r="B106" s="3" t="s">
        <v>0</v>
      </c>
      <c r="C106" s="3" t="s">
        <v>161</v>
      </c>
      <c r="R106" s="3"/>
      <c r="S106" s="3"/>
      <c r="T106" s="3"/>
      <c r="U106" s="3"/>
      <c r="V106" s="3"/>
      <c r="BF106" s="12" t="s">
        <v>0</v>
      </c>
      <c r="BG106" s="3">
        <v>105</v>
      </c>
    </row>
    <row r="107" spans="1:59">
      <c r="A107" s="3" t="str">
        <f t="shared" si="15"/>
        <v>#comment(above,nsize=[15],size=[30],num=[10])</v>
      </c>
      <c r="B107" s="3" t="s">
        <v>0</v>
      </c>
      <c r="C107" s="3" t="s">
        <v>170</v>
      </c>
      <c r="R107" s="3"/>
      <c r="S107" s="3"/>
      <c r="T107" s="3"/>
      <c r="U107" s="3"/>
      <c r="V107" s="3"/>
      <c r="BF107" s="12" t="s">
        <v>0</v>
      </c>
      <c r="BG107" s="3">
        <v>106</v>
      </c>
    </row>
    <row r="108" spans="1:59">
      <c r="A108" s="3" t="str">
        <f t="shared" si="15"/>
        <v>&amp;br;&amp;br;</v>
      </c>
      <c r="B108" s="3" t="s">
        <v>0</v>
      </c>
      <c r="C108" s="3" t="s">
        <v>142</v>
      </c>
      <c r="R108" s="3"/>
      <c r="S108" s="3"/>
      <c r="T108" s="3"/>
      <c r="U108" s="3"/>
      <c r="V108" s="3"/>
      <c r="BF108" s="12" t="s">
        <v>0</v>
      </c>
      <c r="BG108" s="3">
        <v>107</v>
      </c>
    </row>
    <row r="109" spans="1:59">
      <c r="A109" s="3" t="str">
        <f t="shared" si="15"/>
        <v/>
      </c>
      <c r="B109" s="3" t="s">
        <v>0</v>
      </c>
      <c r="Q109" s="8"/>
      <c r="R109" s="9"/>
      <c r="S109" s="9"/>
      <c r="T109" s="9"/>
      <c r="U109" s="9"/>
      <c r="V109" s="10"/>
      <c r="W109" s="11">
        <v>9</v>
      </c>
      <c r="X109" s="8"/>
      <c r="Y109" s="29"/>
      <c r="Z109" s="29"/>
      <c r="AA109" s="30"/>
      <c r="BF109" s="12" t="s">
        <v>0</v>
      </c>
      <c r="BG109" s="3">
        <v>108</v>
      </c>
    </row>
    <row r="110" spans="1:59">
      <c r="A110" s="3" t="str">
        <f t="shared" si="15"/>
        <v>*極上の大天使/Exquisite Archangel</v>
      </c>
      <c r="B110" s="3" t="s">
        <v>0</v>
      </c>
      <c r="C110" s="3" t="str">
        <f>"*"&amp;R110&amp;"/"&amp;T110</f>
        <v>*極上の大天使/Exquisite Archangel</v>
      </c>
      <c r="Q110" s="12" t="s">
        <v>9</v>
      </c>
      <c r="R110" s="13" t="str">
        <f>INDEX(AJ:AJ,W109+1)</f>
        <v>極上の大天使</v>
      </c>
      <c r="S110" s="14" t="s">
        <v>10</v>
      </c>
      <c r="T110" s="13" t="str">
        <f>INDEX(AK:AK,W109+1)</f>
        <v>Exquisite Archangel</v>
      </c>
      <c r="U110" s="14"/>
      <c r="V110" s="15"/>
      <c r="W110" s="16"/>
      <c r="X110" s="12"/>
      <c r="Y110" s="31"/>
      <c r="Z110" s="31"/>
      <c r="AA110" s="32"/>
      <c r="BF110" s="12" t="s">
        <v>0</v>
      </c>
      <c r="BG110" s="3">
        <v>109</v>
      </c>
    </row>
    <row r="111" spans="1:59">
      <c r="A111" s="3" t="str">
        <f t="shared" si="15"/>
        <v>|LEFT:80|LEFT:100|LEFT:100|LEFT:100|LEFT:100|LEFT:100|c</v>
      </c>
      <c r="B111" s="3" t="s">
        <v>0</v>
      </c>
      <c r="C111" s="3" t="s">
        <v>83</v>
      </c>
      <c r="D111" s="6" t="str">
        <f>$Q$1</f>
        <v>LEFT:80</v>
      </c>
      <c r="E111" s="6" t="s">
        <v>83</v>
      </c>
      <c r="F111" s="6" t="str">
        <f t="shared" ref="F111:J111" si="22">$R$1</f>
        <v>LEFT:100</v>
      </c>
      <c r="G111" s="6" t="s">
        <v>83</v>
      </c>
      <c r="H111" s="6" t="str">
        <f t="shared" si="22"/>
        <v>LEFT:100</v>
      </c>
      <c r="I111" s="6" t="s">
        <v>83</v>
      </c>
      <c r="J111" s="6" t="str">
        <f t="shared" si="22"/>
        <v>LEFT:100</v>
      </c>
      <c r="K111" s="6" t="s">
        <v>83</v>
      </c>
      <c r="L111" s="6" t="str">
        <f>$R$1</f>
        <v>LEFT:100</v>
      </c>
      <c r="M111" s="6" t="s">
        <v>83</v>
      </c>
      <c r="N111" s="6" t="str">
        <f>$R$1</f>
        <v>LEFT:100</v>
      </c>
      <c r="O111" s="3" t="s">
        <v>83</v>
      </c>
      <c r="P111" s="3" t="s">
        <v>84</v>
      </c>
      <c r="Q111" s="17" t="s">
        <v>6</v>
      </c>
      <c r="R111" s="13" t="str">
        <f>INDEX(AF:AF,W109+1)</f>
        <v>白</v>
      </c>
      <c r="S111" s="18" t="s">
        <v>7</v>
      </c>
      <c r="T111" s="13" t="str">
        <f>INDEX(AG:AG,W109+1)</f>
        <v>神話レア</v>
      </c>
      <c r="U111" s="18" t="s">
        <v>8</v>
      </c>
      <c r="V111" s="13">
        <f>INDEX(AI:AI,W109+1)</f>
        <v>16</v>
      </c>
      <c r="W111" s="19"/>
      <c r="X111" s="13" t="str">
        <f>INDEX(AQ:AQ,W109+1)</f>
        <v>飛行 警戒</v>
      </c>
      <c r="Y111" s="31"/>
      <c r="Z111" s="31"/>
      <c r="AA111" s="32"/>
      <c r="BF111" s="12" t="s">
        <v>0</v>
      </c>
      <c r="BG111" s="3">
        <v>110</v>
      </c>
    </row>
    <row r="112" spans="1:59">
      <c r="A112" s="3" t="str">
        <f t="shared" si="15"/>
        <v>|色|白|レアリティ|神話レア|マナコスト|16|</v>
      </c>
      <c r="B112" s="3" t="s">
        <v>0</v>
      </c>
      <c r="C112" s="3" t="s">
        <v>83</v>
      </c>
      <c r="D112" s="7" t="s">
        <v>6</v>
      </c>
      <c r="E112" s="3" t="s">
        <v>83</v>
      </c>
      <c r="F112" s="3" t="str">
        <f>IF(R111=0,"",R111)</f>
        <v>白</v>
      </c>
      <c r="G112" s="3" t="s">
        <v>83</v>
      </c>
      <c r="H112" s="7" t="s">
        <v>92</v>
      </c>
      <c r="I112" s="3" t="s">
        <v>83</v>
      </c>
      <c r="J112" s="3" t="str">
        <f>IF(T111=0,"",T111)</f>
        <v>神話レア</v>
      </c>
      <c r="K112" s="3" t="s">
        <v>83</v>
      </c>
      <c r="L112" s="7" t="s">
        <v>93</v>
      </c>
      <c r="M112" s="3" t="s">
        <v>83</v>
      </c>
      <c r="N112" s="3">
        <f>IF(V111=0,"",V111)</f>
        <v>16</v>
      </c>
      <c r="O112" s="3" t="s">
        <v>83</v>
      </c>
      <c r="Q112" s="12" t="s">
        <v>11</v>
      </c>
      <c r="R112" s="13" t="str">
        <f>INDEX(AL:AL,W109+1)</f>
        <v>クリーチャー</v>
      </c>
      <c r="S112" s="18" t="s">
        <v>94</v>
      </c>
      <c r="T112" s="13" t="str">
        <f>INDEX(AN:AN,W109+1)</f>
        <v>天使</v>
      </c>
      <c r="U112" s="13">
        <f>INDEX(AO:AO,W109+1)</f>
        <v>0</v>
      </c>
      <c r="V112" s="13">
        <f>INDEX(AP:AP,W109+1)</f>
        <v>0</v>
      </c>
      <c r="W112" s="19"/>
      <c r="X112" s="13" t="str">
        <f>INDEX(AZ:AZ,W109+1)</f>
        <v>飛行</v>
      </c>
      <c r="Y112" s="13" t="str">
        <f>INDEX(BA:BA,W109+1)</f>
        <v>警戒</v>
      </c>
      <c r="Z112" s="13" t="str">
        <f>INDEX(BB:BB,W109+1)</f>
        <v/>
      </c>
      <c r="AA112" s="13">
        <f>INDEX(BC:BC,W109+1)</f>
        <v>0</v>
      </c>
      <c r="BF112" s="12" t="s">
        <v>0</v>
      </c>
      <c r="BG112" s="3">
        <v>111</v>
      </c>
    </row>
    <row r="113" spans="1:59">
      <c r="A113" s="3" t="str">
        <f t="shared" si="15"/>
        <v>|種別|クリーチャー|サブタイプ|天使|||</v>
      </c>
      <c r="B113" s="3" t="s">
        <v>0</v>
      </c>
      <c r="C113" s="3" t="s">
        <v>83</v>
      </c>
      <c r="D113" s="7" t="s">
        <v>11</v>
      </c>
      <c r="E113" s="3" t="s">
        <v>83</v>
      </c>
      <c r="F113" s="3" t="str">
        <f>IF(R112=0,"",R112)</f>
        <v>クリーチャー</v>
      </c>
      <c r="G113" s="3" t="s">
        <v>83</v>
      </c>
      <c r="H113" s="7" t="s">
        <v>104</v>
      </c>
      <c r="I113" s="3" t="s">
        <v>83</v>
      </c>
      <c r="J113" s="3" t="str">
        <f>IF(T112=0,"",T112)</f>
        <v>天使</v>
      </c>
      <c r="K113" s="3" t="s">
        <v>83</v>
      </c>
      <c r="L113" s="3" t="str">
        <f>IF(U112=0,"",U112)</f>
        <v/>
      </c>
      <c r="M113" s="3" t="s">
        <v>83</v>
      </c>
      <c r="N113" s="3" t="str">
        <f>IF(V112=0,"",V112)</f>
        <v/>
      </c>
      <c r="O113" s="3" t="s">
        <v>83</v>
      </c>
      <c r="Q113" s="12" t="s">
        <v>105</v>
      </c>
      <c r="R113" s="13" t="str">
        <f>INDEX(BD:BD,W109+1)</f>
        <v>飛行 警戒&amp;br;このクリーチャーが死亡したとき、あなたは30点のライフを得る。</v>
      </c>
      <c r="S113" s="14"/>
      <c r="T113" s="14"/>
      <c r="U113" s="14"/>
      <c r="V113" s="15"/>
      <c r="W113" s="19"/>
      <c r="X113" s="11"/>
      <c r="Y113" s="11"/>
      <c r="Z113" s="11"/>
      <c r="AA113" s="33"/>
      <c r="BF113" s="12" t="s">
        <v>0</v>
      </c>
      <c r="BG113" s="3">
        <v>112</v>
      </c>
    </row>
    <row r="114" spans="1:59">
      <c r="A114" s="3" t="str">
        <f t="shared" si="15"/>
        <v>|テキスト|&gt;|&gt;|&gt;|&gt;|飛行 警戒&amp;br;このクリーチャーが死亡したとき、あなたは30点のライフを得る。|</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飛行 警戒&amp;br;このクリーチャーが死亡したとき、あなたは30点のライフを得る。</v>
      </c>
      <c r="O114" s="3" t="s">
        <v>83</v>
      </c>
      <c r="Q114" s="17" t="s">
        <v>27</v>
      </c>
      <c r="R114" s="13" t="str">
        <f>INDEX(BE:BE,W109+1)</f>
        <v>When this creature dies, you gain 30 life.</v>
      </c>
      <c r="S114" s="14" t="s">
        <v>324</v>
      </c>
      <c r="T114" s="13" t="str">
        <f>IF(X114="","",X114&amp;IF(Y114="",""," "&amp;Y114)&amp;IF(Z114="",""," "&amp;Z114)&amp;IF(AA114="",""," "&amp;AA114))</f>
        <v>Flying Vigiliance  </v>
      </c>
      <c r="U114" s="14"/>
      <c r="V114" s="15"/>
      <c r="W114" s="19" t="s">
        <v>116</v>
      </c>
      <c r="X114" s="12" t="str">
        <f t="shared" ref="X114:AA114" si="23">IF(ISERROR(IF(LEN(X113)&gt;1,X113,VLOOKUP(X112,$AC:$AD,2,FALSE))),"",IF(LEN(X113)&gt;1,X113,VLOOKUP(X112,$AC:$AD,2,FALSE)))</f>
        <v>Flying</v>
      </c>
      <c r="Y114" s="12" t="str">
        <f t="shared" si="23"/>
        <v>Vigiliance</v>
      </c>
      <c r="Z114" s="12" t="str">
        <f t="shared" si="23"/>
        <v/>
      </c>
      <c r="AA114" s="12" t="str">
        <f t="shared" si="23"/>
        <v> </v>
      </c>
      <c r="BF114" s="12" t="s">
        <v>0</v>
      </c>
      <c r="BG114" s="3">
        <v>113</v>
      </c>
    </row>
    <row r="115" spans="1:59">
      <c r="A115" s="3" t="str">
        <f t="shared" si="15"/>
        <v>|英テキスト|&gt;|&gt;|&gt;|&gt;|Flying Vigiliance  &amp;br;When this creature dies, you gain 30 life.|</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Flying Vigiliance  &amp;br;When this creature dies, you gain 30 life.</v>
      </c>
      <c r="O115" s="3" t="s">
        <v>83</v>
      </c>
      <c r="Q115" s="12" t="s">
        <v>18</v>
      </c>
      <c r="R115" s="13" t="str">
        <f>IF(INDEX(AX:AX,W109+1)="",0,INDEX(AX:AX,W109+1)&amp;"/"&amp;INDEX(AY:AY,W109+1))</f>
        <v>8/8</v>
      </c>
      <c r="S115" s="14"/>
      <c r="T115" s="14"/>
      <c r="U115" s="14"/>
      <c r="V115" s="15"/>
      <c r="W115" s="19"/>
      <c r="X115" s="12"/>
      <c r="Y115" s="31"/>
      <c r="Z115" s="31"/>
      <c r="AA115" s="32"/>
      <c r="BF115" s="12" t="s">
        <v>0</v>
      </c>
      <c r="BG115" s="3">
        <v>114</v>
      </c>
    </row>
    <row r="116" spans="1:59">
      <c r="A116" s="3" t="str">
        <f t="shared" si="15"/>
        <v>|PT|&gt;|8/8|シールド数|&gt;||</v>
      </c>
      <c r="B116" s="3" t="s">
        <v>0</v>
      </c>
      <c r="C116" s="3" t="s">
        <v>83</v>
      </c>
      <c r="D116" s="3" t="s">
        <v>18</v>
      </c>
      <c r="E116" s="3" t="s">
        <v>83</v>
      </c>
      <c r="F116" s="3" t="s">
        <v>115</v>
      </c>
      <c r="G116" s="3" t="s">
        <v>83</v>
      </c>
      <c r="H116" s="3" t="str">
        <f>IF(R115=0,"",R115)</f>
        <v>8/8</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row>
    <row r="117" spans="1:59">
      <c r="A117" s="3" t="str">
        <f t="shared" si="15"/>
        <v>&amp;br;&amp;br;</v>
      </c>
      <c r="B117" s="3" t="s">
        <v>0</v>
      </c>
      <c r="C117" s="3" t="s">
        <v>142</v>
      </c>
      <c r="R117" s="3"/>
      <c r="S117" s="3"/>
      <c r="T117" s="3"/>
      <c r="U117" s="3"/>
      <c r="V117" s="3"/>
      <c r="BF117" s="12" t="s">
        <v>0</v>
      </c>
      <c r="BG117" s="3">
        <v>116</v>
      </c>
    </row>
    <row r="118" spans="1:59">
      <c r="A118" s="3" t="str">
        <f t="shared" si="15"/>
        <v>#back(text=戻る,left)</v>
      </c>
      <c r="B118" s="3" t="s">
        <v>0</v>
      </c>
      <c r="C118" s="3" t="s">
        <v>151</v>
      </c>
      <c r="R118" s="3"/>
      <c r="S118" s="3"/>
      <c r="T118" s="3"/>
      <c r="U118" s="3"/>
      <c r="V118" s="3"/>
      <c r="BF118" s="12" t="s">
        <v>0</v>
      </c>
      <c r="BG118" s="3">
        <v>117</v>
      </c>
    </row>
    <row r="119" spans="1:59">
      <c r="A119" s="3" t="str">
        <f t="shared" si="15"/>
        <v>&amp;br;</v>
      </c>
      <c r="B119" s="3" t="s">
        <v>0</v>
      </c>
      <c r="C119" s="3" t="s">
        <v>161</v>
      </c>
      <c r="R119" s="3"/>
      <c r="S119" s="3"/>
      <c r="T119" s="3"/>
      <c r="U119" s="3"/>
      <c r="V119" s="3"/>
      <c r="BF119" s="12" t="s">
        <v>0</v>
      </c>
      <c r="BG119" s="3">
        <v>118</v>
      </c>
    </row>
    <row r="120" spans="1:59">
      <c r="A120" s="3" t="str">
        <f t="shared" si="15"/>
        <v>#comment(above,nsize=[15],size=[30],num=[10])</v>
      </c>
      <c r="B120" s="3" t="s">
        <v>0</v>
      </c>
      <c r="C120" s="3" t="s">
        <v>170</v>
      </c>
      <c r="R120" s="3"/>
      <c r="S120" s="3"/>
      <c r="T120" s="3"/>
      <c r="U120" s="3"/>
      <c r="V120" s="3"/>
      <c r="BF120" s="12" t="s">
        <v>0</v>
      </c>
      <c r="BG120" s="3">
        <v>119</v>
      </c>
    </row>
    <row r="121" spans="1:59">
      <c r="A121" s="3" t="str">
        <f t="shared" si="15"/>
        <v>&amp;br;&amp;br;</v>
      </c>
      <c r="B121" s="3" t="s">
        <v>0</v>
      </c>
      <c r="C121" s="3" t="s">
        <v>142</v>
      </c>
      <c r="R121" s="3"/>
      <c r="S121" s="3"/>
      <c r="T121" s="3"/>
      <c r="U121" s="3"/>
      <c r="V121" s="3"/>
      <c r="BF121" s="12" t="s">
        <v>0</v>
      </c>
      <c r="BG121" s="3">
        <v>120</v>
      </c>
    </row>
    <row r="122" spans="1:59">
      <c r="A122" s="3" t="str">
        <f t="shared" si="15"/>
        <v/>
      </c>
      <c r="B122" s="3" t="s">
        <v>0</v>
      </c>
      <c r="Q122" s="8"/>
      <c r="R122" s="9"/>
      <c r="S122" s="9"/>
      <c r="T122" s="9"/>
      <c r="U122" s="9"/>
      <c r="V122" s="10"/>
      <c r="W122" s="11">
        <v>10</v>
      </c>
      <c r="X122" s="8"/>
      <c r="Y122" s="29"/>
      <c r="Z122" s="29"/>
      <c r="AA122" s="30"/>
      <c r="BF122" s="12" t="s">
        <v>0</v>
      </c>
      <c r="BG122" s="3">
        <v>121</v>
      </c>
    </row>
    <row r="123" spans="1:59">
      <c r="A123" s="3" t="str">
        <f t="shared" si="15"/>
        <v>*上級建設官、スラム/Sram, Senior Edificer</v>
      </c>
      <c r="B123" s="3" t="s">
        <v>0</v>
      </c>
      <c r="C123" s="3" t="str">
        <f>"*"&amp;R123&amp;"/"&amp;T123</f>
        <v>*上級建設官、スラム/Sram, Senior Edificer</v>
      </c>
      <c r="Q123" s="12" t="s">
        <v>9</v>
      </c>
      <c r="R123" s="13" t="str">
        <f>INDEX(AJ:AJ,W122+1)</f>
        <v>上級建設官、スラム</v>
      </c>
      <c r="S123" s="14" t="s">
        <v>10</v>
      </c>
      <c r="T123" s="13" t="str">
        <f>INDEX(AK:AK,W122+1)</f>
        <v>Sram, Senior Edificer</v>
      </c>
      <c r="U123" s="14"/>
      <c r="V123" s="15"/>
      <c r="W123" s="16"/>
      <c r="X123" s="12"/>
      <c r="Y123" s="31"/>
      <c r="Z123" s="31"/>
      <c r="AA123" s="32"/>
      <c r="BF123" s="12" t="s">
        <v>0</v>
      </c>
      <c r="BG123" s="3">
        <v>122</v>
      </c>
    </row>
    <row r="124" spans="1:59">
      <c r="A124" s="3" t="str">
        <f t="shared" si="15"/>
        <v>|LEFT:80|LEFT:100|LEFT:100|LEFT:100|LEFT:100|LEFT:100|c</v>
      </c>
      <c r="B124" s="3" t="s">
        <v>0</v>
      </c>
      <c r="C124" s="3" t="s">
        <v>83</v>
      </c>
      <c r="D124" s="6" t="str">
        <f>$Q$1</f>
        <v>LEFT:80</v>
      </c>
      <c r="E124" s="6" t="s">
        <v>83</v>
      </c>
      <c r="F124" s="6" t="str">
        <f t="shared" ref="F124:J124" si="24">$R$1</f>
        <v>LEFT:100</v>
      </c>
      <c r="G124" s="6" t="s">
        <v>83</v>
      </c>
      <c r="H124" s="6" t="str">
        <f t="shared" si="24"/>
        <v>LEFT:100</v>
      </c>
      <c r="I124" s="6" t="s">
        <v>83</v>
      </c>
      <c r="J124" s="6" t="str">
        <f t="shared" si="24"/>
        <v>LEFT:100</v>
      </c>
      <c r="K124" s="6" t="s">
        <v>83</v>
      </c>
      <c r="L124" s="6" t="str">
        <f>$R$1</f>
        <v>LEFT:100</v>
      </c>
      <c r="M124" s="6" t="s">
        <v>83</v>
      </c>
      <c r="N124" s="6" t="str">
        <f>$R$1</f>
        <v>LEFT:100</v>
      </c>
      <c r="O124" s="3" t="s">
        <v>83</v>
      </c>
      <c r="P124" s="3" t="s">
        <v>84</v>
      </c>
      <c r="Q124" s="17" t="s">
        <v>6</v>
      </c>
      <c r="R124" s="13" t="str">
        <f>INDEX(AF:AF,W122+1)</f>
        <v>白</v>
      </c>
      <c r="S124" s="18" t="s">
        <v>7</v>
      </c>
      <c r="T124" s="13" t="str">
        <f>INDEX(AG:AG,W122+1)</f>
        <v>神話レア</v>
      </c>
      <c r="U124" s="18" t="s">
        <v>8</v>
      </c>
      <c r="V124" s="13">
        <f>INDEX(AI:AI,W122+1)</f>
        <v>4</v>
      </c>
      <c r="W124" s="19"/>
      <c r="X124" s="13" t="str">
        <f>INDEX(AQ:AQ,W122+1)</f>
        <v>無色のクリーチャーか無色のサポートが戦場に出たとき、このクリーチャーは+1/+1の修整を受ける。</v>
      </c>
      <c r="Y124" s="31"/>
      <c r="Z124" s="31"/>
      <c r="AA124" s="32"/>
      <c r="BF124" s="12" t="s">
        <v>0</v>
      </c>
      <c r="BG124" s="3">
        <v>123</v>
      </c>
    </row>
    <row r="125" spans="1:59">
      <c r="A125" s="3" t="str">
        <f t="shared" si="15"/>
        <v>|色|白|レアリティ|神話レア|マナコスト|4|</v>
      </c>
      <c r="B125" s="3" t="s">
        <v>0</v>
      </c>
      <c r="C125" s="3" t="s">
        <v>83</v>
      </c>
      <c r="D125" s="7" t="s">
        <v>6</v>
      </c>
      <c r="E125" s="3" t="s">
        <v>83</v>
      </c>
      <c r="F125" s="3" t="str">
        <f>IF(R124=0,"",R124)</f>
        <v>白</v>
      </c>
      <c r="G125" s="3" t="s">
        <v>83</v>
      </c>
      <c r="H125" s="7" t="s">
        <v>92</v>
      </c>
      <c r="I125" s="3" t="s">
        <v>83</v>
      </c>
      <c r="J125" s="3" t="str">
        <f>IF(T124=0,"",T124)</f>
        <v>神話レア</v>
      </c>
      <c r="K125" s="3" t="s">
        <v>83</v>
      </c>
      <c r="L125" s="7" t="s">
        <v>93</v>
      </c>
      <c r="M125" s="3" t="s">
        <v>83</v>
      </c>
      <c r="N125" s="3">
        <f>IF(V124=0,"",V124)</f>
        <v>4</v>
      </c>
      <c r="O125" s="3" t="s">
        <v>83</v>
      </c>
      <c r="Q125" s="12" t="s">
        <v>11</v>
      </c>
      <c r="R125" s="13" t="str">
        <f>INDEX(AL:AL,W122+1)</f>
        <v>クリーチャー</v>
      </c>
      <c r="S125" s="18" t="s">
        <v>94</v>
      </c>
      <c r="T125" s="13" t="str">
        <f>INDEX(AN:AN,W122+1)</f>
        <v>ドワーフ</v>
      </c>
      <c r="U125" s="13" t="str">
        <f>INDEX(AO:AO,W122+1)</f>
        <v>アドバイザー</v>
      </c>
      <c r="V125" s="13">
        <f>INDEX(AP:AP,W122+1)</f>
        <v>0</v>
      </c>
      <c r="W125" s="19"/>
      <c r="X125" s="13" t="str">
        <f>INDEX(AZ:AZ,W122+1)</f>
        <v>無色</v>
      </c>
      <c r="Y125" s="13" t="str">
        <f>INDEX(BA:BA,W122+1)</f>
        <v/>
      </c>
      <c r="Z125" s="13" t="str">
        <f>INDEX(BB:BB,W122+1)</f>
        <v/>
      </c>
      <c r="AA125" s="13">
        <f>INDEX(BC:BC,W122+1)</f>
        <v>0</v>
      </c>
      <c r="BF125" s="12" t="s">
        <v>0</v>
      </c>
      <c r="BG125" s="3">
        <v>124</v>
      </c>
    </row>
    <row r="126" spans="1:59">
      <c r="A126" s="3" t="str">
        <f t="shared" si="15"/>
        <v>|種別|クリーチャー|サブタイプ|ドワーフ|アドバイザー||</v>
      </c>
      <c r="B126" s="3" t="s">
        <v>0</v>
      </c>
      <c r="C126" s="3" t="s">
        <v>83</v>
      </c>
      <c r="D126" s="7" t="s">
        <v>11</v>
      </c>
      <c r="E126" s="3" t="s">
        <v>83</v>
      </c>
      <c r="F126" s="3" t="str">
        <f>IF(R125=0,"",R125)</f>
        <v>クリーチャー</v>
      </c>
      <c r="G126" s="3" t="s">
        <v>83</v>
      </c>
      <c r="H126" s="7" t="s">
        <v>104</v>
      </c>
      <c r="I126" s="3" t="s">
        <v>83</v>
      </c>
      <c r="J126" s="3" t="str">
        <f>IF(T125=0,"",T125)</f>
        <v>ドワーフ</v>
      </c>
      <c r="K126" s="3" t="s">
        <v>83</v>
      </c>
      <c r="L126" s="3" t="str">
        <f>IF(U125=0,"",U125)</f>
        <v>アドバイザー</v>
      </c>
      <c r="M126" s="3" t="s">
        <v>83</v>
      </c>
      <c r="N126" s="3" t="str">
        <f>IF(V125=0,"",V125)</f>
        <v/>
      </c>
      <c r="O126" s="3" t="s">
        <v>83</v>
      </c>
      <c r="Q126" s="12" t="s">
        <v>105</v>
      </c>
      <c r="R126" s="13" t="str">
        <f>INDEX(BD:BD,W122+1)</f>
        <v>無色のクリーチャーか無色のサポートが戦場に出たとき、このクリーチャーは+1/+1の修整を受ける。</v>
      </c>
      <c r="S126" s="14"/>
      <c r="T126" s="14"/>
      <c r="U126" s="14"/>
      <c r="V126" s="15"/>
      <c r="W126" s="19"/>
      <c r="X126" s="11"/>
      <c r="Y126" s="11"/>
      <c r="Z126" s="11"/>
      <c r="AA126" s="33"/>
      <c r="BF126" s="12" t="s">
        <v>0</v>
      </c>
      <c r="BG126" s="3">
        <v>125</v>
      </c>
    </row>
    <row r="127" spans="1:59">
      <c r="A127" s="3" t="str">
        <f t="shared" si="15"/>
        <v>|テキスト|&gt;|&gt;|&gt;|&gt;|無色のクリーチャーか無色のサポートが戦場に出たとき、このクリーチャーは+1/+1の修整を受ける。|</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無色のクリーチャーか無色のサポートが戦場に出たとき、このクリーチャーは+1/+1の修整を受ける。</v>
      </c>
      <c r="O127" s="3" t="s">
        <v>83</v>
      </c>
      <c r="Q127" s="17" t="s">
        <v>27</v>
      </c>
      <c r="R127" s="13" t="str">
        <f>INDEX(BE:BE,W122+1)</f>
        <v>When a colorless creature or colorless support enters the battlefield, this creature gets +1/+1.</v>
      </c>
      <c r="S127" s="14" t="s">
        <v>324</v>
      </c>
      <c r="T127" s="13" t="str">
        <f>IF(X127="","",X127&amp;IF(Y127="",""," "&amp;Y127)&amp;IF(Z127="",""," "&amp;Z127)&amp;IF(AA127="",""," "&amp;AA127))</f>
        <v/>
      </c>
      <c r="U127" s="14"/>
      <c r="V127" s="15"/>
      <c r="W127" s="19" t="s">
        <v>116</v>
      </c>
      <c r="X127" s="12" t="str">
        <f t="shared" ref="X127:AA127" si="25">IF(ISERROR(IF(LEN(X126)&gt;1,X126,VLOOKUP(X125,$AC:$AD,2,FALSE))),"",IF(LEN(X126)&gt;1,X126,VLOOKUP(X125,$AC:$AD,2,FALSE)))</f>
        <v/>
      </c>
      <c r="Y127" s="12" t="str">
        <f t="shared" si="25"/>
        <v/>
      </c>
      <c r="Z127" s="12" t="str">
        <f t="shared" si="25"/>
        <v/>
      </c>
      <c r="AA127" s="12" t="str">
        <f t="shared" si="25"/>
        <v> </v>
      </c>
      <c r="BF127" s="12" t="s">
        <v>0</v>
      </c>
      <c r="BG127" s="3">
        <v>126</v>
      </c>
    </row>
    <row r="128" spans="1:59">
      <c r="A128" s="3" t="str">
        <f t="shared" si="15"/>
        <v>|英テキスト|&gt;|&gt;|&gt;|&gt;|When a colorless creature or colorless support enters the battlefield, this creature gets +1/+1.|</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When a colorless creature or colorless support enters the battlefield, this creature gets +1/+1.</v>
      </c>
      <c r="O128" s="3" t="s">
        <v>83</v>
      </c>
      <c r="Q128" s="12" t="s">
        <v>18</v>
      </c>
      <c r="R128" s="13" t="str">
        <f>IF(INDEX(AX:AX,W122+1)="",0,INDEX(AX:AX,W122+1)&amp;"/"&amp;INDEX(AY:AY,W122+1))</f>
        <v>4/4</v>
      </c>
      <c r="S128" s="14"/>
      <c r="T128" s="14"/>
      <c r="U128" s="14"/>
      <c r="V128" s="15"/>
      <c r="W128" s="19"/>
      <c r="X128" s="12"/>
      <c r="Y128" s="31"/>
      <c r="Z128" s="31"/>
      <c r="AA128" s="32"/>
      <c r="BF128" s="12" t="s">
        <v>0</v>
      </c>
      <c r="BG128" s="3">
        <v>127</v>
      </c>
    </row>
    <row r="129" spans="1:59">
      <c r="A129" s="3" t="str">
        <f t="shared" si="15"/>
        <v>|PT|&gt;|4/4|シールド数|&gt;||</v>
      </c>
      <c r="B129" s="3" t="s">
        <v>0</v>
      </c>
      <c r="C129" s="3" t="s">
        <v>83</v>
      </c>
      <c r="D129" s="3" t="s">
        <v>18</v>
      </c>
      <c r="E129" s="3" t="s">
        <v>83</v>
      </c>
      <c r="F129" s="3" t="s">
        <v>115</v>
      </c>
      <c r="G129" s="3" t="s">
        <v>83</v>
      </c>
      <c r="H129" s="3" t="str">
        <f>IF(R128=0,"",R128)</f>
        <v>4/4</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row>
    <row r="130" spans="1:59">
      <c r="A130" s="3" t="str">
        <f t="shared" si="15"/>
        <v>&amp;br;&amp;br;</v>
      </c>
      <c r="B130" s="3" t="s">
        <v>0</v>
      </c>
      <c r="C130" s="3" t="s">
        <v>142</v>
      </c>
      <c r="R130" s="3"/>
      <c r="S130" s="3"/>
      <c r="T130" s="3"/>
      <c r="U130" s="3"/>
      <c r="V130" s="3"/>
      <c r="BF130" s="12" t="s">
        <v>0</v>
      </c>
      <c r="BG130" s="3">
        <v>129</v>
      </c>
    </row>
    <row r="131" spans="1:59">
      <c r="A131" s="3" t="str">
        <f t="shared" si="15"/>
        <v>#back(text=戻る,left)</v>
      </c>
      <c r="B131" s="3" t="s">
        <v>0</v>
      </c>
      <c r="C131" s="3" t="s">
        <v>151</v>
      </c>
      <c r="R131" s="3"/>
      <c r="S131" s="3"/>
      <c r="T131" s="3"/>
      <c r="U131" s="3"/>
      <c r="V131" s="3"/>
      <c r="BF131" s="12" t="s">
        <v>0</v>
      </c>
      <c r="BG131" s="3">
        <v>130</v>
      </c>
    </row>
    <row r="132" spans="1:59">
      <c r="A132" s="3" t="str">
        <f t="shared" si="15"/>
        <v>&amp;br;</v>
      </c>
      <c r="B132" s="3" t="s">
        <v>0</v>
      </c>
      <c r="C132" s="3" t="s">
        <v>161</v>
      </c>
      <c r="R132" s="3"/>
      <c r="S132" s="3"/>
      <c r="T132" s="3"/>
      <c r="U132" s="3"/>
      <c r="V132" s="3"/>
      <c r="BF132" s="12" t="s">
        <v>0</v>
      </c>
      <c r="BG132" s="3">
        <v>131</v>
      </c>
    </row>
    <row r="133" spans="1:59">
      <c r="A133" s="3" t="str">
        <f t="shared" si="15"/>
        <v>#comment(above,nsize=[15],size=[30],num=[10])</v>
      </c>
      <c r="B133" s="3" t="s">
        <v>0</v>
      </c>
      <c r="C133" s="3" t="s">
        <v>170</v>
      </c>
      <c r="R133" s="3"/>
      <c r="S133" s="3"/>
      <c r="T133" s="3"/>
      <c r="U133" s="3"/>
      <c r="V133" s="3"/>
      <c r="BF133" s="12" t="s">
        <v>0</v>
      </c>
      <c r="BG133" s="3">
        <v>132</v>
      </c>
    </row>
    <row r="134" spans="1:59">
      <c r="A134" s="3" t="str">
        <f t="shared" ref="A134:A197" si="26">CONCATENATE(C134,D134,E134,F134,G134,H134,I134,J134,K134,L134,M134,N134,O134,P134)</f>
        <v>&amp;br;&amp;br;</v>
      </c>
      <c r="B134" s="3" t="s">
        <v>0</v>
      </c>
      <c r="C134" s="3" t="s">
        <v>142</v>
      </c>
      <c r="R134" s="3"/>
      <c r="S134" s="3"/>
      <c r="T134" s="3"/>
      <c r="U134" s="3"/>
      <c r="V134" s="3"/>
      <c r="BF134" s="12" t="s">
        <v>0</v>
      </c>
      <c r="BG134" s="3">
        <v>133</v>
      </c>
    </row>
    <row r="135" spans="1:59">
      <c r="A135" s="3" t="str">
        <f t="shared" si="26"/>
        <v/>
      </c>
      <c r="B135" s="3" t="s">
        <v>0</v>
      </c>
      <c r="Q135" s="8"/>
      <c r="R135" s="9"/>
      <c r="S135" s="9"/>
      <c r="T135" s="9"/>
      <c r="U135" s="9"/>
      <c r="V135" s="10"/>
      <c r="W135" s="11">
        <v>11</v>
      </c>
      <c r="X135" s="8"/>
      <c r="Y135" s="29"/>
      <c r="Z135" s="29"/>
      <c r="AA135" s="30"/>
      <c r="BF135" s="12" t="s">
        <v>0</v>
      </c>
      <c r="BG135" s="3">
        <v>134</v>
      </c>
    </row>
    <row r="136" spans="1:59">
      <c r="A136" s="3" t="str">
        <f t="shared" si="26"/>
        <v>*守られた霊気泥棒/Shielded Aether Thief</v>
      </c>
      <c r="B136" s="3" t="s">
        <v>0</v>
      </c>
      <c r="C136" s="3" t="str">
        <f>"*"&amp;R136&amp;"/"&amp;T136</f>
        <v>*守られた霊気泥棒/Shielded Aether Thief</v>
      </c>
      <c r="Q136" s="12" t="s">
        <v>9</v>
      </c>
      <c r="R136" s="13" t="str">
        <f>INDEX(AJ:AJ,W135+1)</f>
        <v>守られた霊気泥棒</v>
      </c>
      <c r="S136" s="14" t="s">
        <v>10</v>
      </c>
      <c r="T136" s="13" t="str">
        <f>INDEX(AK:AK,W135+1)</f>
        <v>Shielded Aether Thief</v>
      </c>
      <c r="U136" s="14"/>
      <c r="V136" s="15"/>
      <c r="W136" s="16"/>
      <c r="X136" s="12"/>
      <c r="Y136" s="31"/>
      <c r="Z136" s="31"/>
      <c r="AA136" s="32"/>
      <c r="BF136" s="12" t="s">
        <v>0</v>
      </c>
      <c r="BG136" s="3">
        <v>135</v>
      </c>
    </row>
    <row r="137" spans="1:59">
      <c r="A137" s="3" t="str">
        <f t="shared" si="26"/>
        <v>|LEFT:80|LEFT:100|LEFT:100|LEFT:100|LEFT:100|LEFT:100|c</v>
      </c>
      <c r="B137" s="3" t="s">
        <v>0</v>
      </c>
      <c r="C137" s="3" t="s">
        <v>83</v>
      </c>
      <c r="D137" s="6" t="str">
        <f>$Q$1</f>
        <v>LEFT:80</v>
      </c>
      <c r="E137" s="6" t="s">
        <v>83</v>
      </c>
      <c r="F137" s="6" t="str">
        <f t="shared" ref="F137:J137" si="27">$R$1</f>
        <v>LEFT:100</v>
      </c>
      <c r="G137" s="6" t="s">
        <v>83</v>
      </c>
      <c r="H137" s="6" t="str">
        <f t="shared" si="27"/>
        <v>LEFT:100</v>
      </c>
      <c r="I137" s="6" t="s">
        <v>83</v>
      </c>
      <c r="J137" s="6" t="str">
        <f t="shared" si="27"/>
        <v>LEFT:100</v>
      </c>
      <c r="K137" s="6" t="s">
        <v>83</v>
      </c>
      <c r="L137" s="6" t="str">
        <f>$R$1</f>
        <v>LEFT:100</v>
      </c>
      <c r="M137" s="6" t="s">
        <v>83</v>
      </c>
      <c r="N137" s="6" t="str">
        <f>$R$1</f>
        <v>LEFT:100</v>
      </c>
      <c r="O137" s="3" t="s">
        <v>83</v>
      </c>
      <c r="P137" s="3" t="s">
        <v>84</v>
      </c>
      <c r="Q137" s="17" t="s">
        <v>6</v>
      </c>
      <c r="R137" s="13" t="str">
        <f>INDEX(AF:AF,W135+1)</f>
        <v>青</v>
      </c>
      <c r="S137" s="18" t="s">
        <v>7</v>
      </c>
      <c r="T137" s="13" t="str">
        <f>INDEX(AG:AG,W135+1)</f>
        <v>アンコモン</v>
      </c>
      <c r="U137" s="18" t="s">
        <v>8</v>
      </c>
      <c r="V137" s="13">
        <f>INDEX(AI:AI,W135+1)</f>
        <v>10</v>
      </c>
      <c r="W137" s="19"/>
      <c r="X137" s="13" t="str">
        <f>INDEX(AQ:AQ,W135+1)</f>
        <v>ディフェンダー</v>
      </c>
      <c r="Y137" s="31"/>
      <c r="Z137" s="31"/>
      <c r="AA137" s="32"/>
      <c r="BF137" s="12" t="s">
        <v>0</v>
      </c>
      <c r="BG137" s="3">
        <v>136</v>
      </c>
    </row>
    <row r="138" spans="1:59">
      <c r="A138" s="3" t="str">
        <f t="shared" si="26"/>
        <v>|色|青|レアリティ|アンコモン|マナコスト|10|</v>
      </c>
      <c r="B138" s="3" t="s">
        <v>0</v>
      </c>
      <c r="C138" s="3" t="s">
        <v>83</v>
      </c>
      <c r="D138" s="7" t="s">
        <v>6</v>
      </c>
      <c r="E138" s="3" t="s">
        <v>83</v>
      </c>
      <c r="F138" s="3" t="str">
        <f>IF(R137=0,"",R137)</f>
        <v>青</v>
      </c>
      <c r="G138" s="3" t="s">
        <v>83</v>
      </c>
      <c r="H138" s="7" t="s">
        <v>92</v>
      </c>
      <c r="I138" s="3" t="s">
        <v>83</v>
      </c>
      <c r="J138" s="3" t="str">
        <f>IF(T137=0,"",T137)</f>
        <v>アンコモン</v>
      </c>
      <c r="K138" s="3" t="s">
        <v>83</v>
      </c>
      <c r="L138" s="7" t="s">
        <v>93</v>
      </c>
      <c r="M138" s="3" t="s">
        <v>83</v>
      </c>
      <c r="N138" s="3">
        <f>IF(V137=0,"",V137)</f>
        <v>10</v>
      </c>
      <c r="O138" s="3" t="s">
        <v>83</v>
      </c>
      <c r="Q138" s="12" t="s">
        <v>11</v>
      </c>
      <c r="R138" s="13" t="str">
        <f>INDEX(AL:AL,W135+1)</f>
        <v>クリーチャー</v>
      </c>
      <c r="S138" s="18" t="s">
        <v>94</v>
      </c>
      <c r="T138" s="13" t="str">
        <f>INDEX(AN:AN,W135+1)</f>
        <v>ヴィダルケン</v>
      </c>
      <c r="U138" s="13" t="str">
        <f>INDEX(AO:AO,W135+1)</f>
        <v>ならず者</v>
      </c>
      <c r="V138" s="13">
        <f>INDEX(AP:AP,W135+1)</f>
        <v>0</v>
      </c>
      <c r="W138" s="19"/>
      <c r="X138" s="13" t="str">
        <f>INDEX(AZ:AZ,W135+1)</f>
        <v>ディ</v>
      </c>
      <c r="Y138" s="13" t="str">
        <f>INDEX(BA:BA,W135+1)</f>
        <v/>
      </c>
      <c r="Z138" s="13" t="str">
        <f>INDEX(BB:BB,W135+1)</f>
        <v/>
      </c>
      <c r="AA138" s="13">
        <f>INDEX(BC:BC,W135+1)</f>
        <v>0</v>
      </c>
      <c r="BF138" s="12" t="s">
        <v>0</v>
      </c>
      <c r="BG138" s="3">
        <v>137</v>
      </c>
    </row>
    <row r="139" spans="1:59">
      <c r="A139" s="3" t="str">
        <f t="shared" si="26"/>
        <v>|種別|クリーチャー|サブタイプ|ヴィダルケン|ならず者||</v>
      </c>
      <c r="B139" s="3" t="s">
        <v>0</v>
      </c>
      <c r="C139" s="3" t="s">
        <v>83</v>
      </c>
      <c r="D139" s="7" t="s">
        <v>11</v>
      </c>
      <c r="E139" s="3" t="s">
        <v>83</v>
      </c>
      <c r="F139" s="3" t="str">
        <f>IF(R138=0,"",R138)</f>
        <v>クリーチャー</v>
      </c>
      <c r="G139" s="3" t="s">
        <v>83</v>
      </c>
      <c r="H139" s="7" t="s">
        <v>104</v>
      </c>
      <c r="I139" s="3" t="s">
        <v>83</v>
      </c>
      <c r="J139" s="3" t="str">
        <f>IF(T138=0,"",T138)</f>
        <v>ヴィダルケン</v>
      </c>
      <c r="K139" s="3" t="s">
        <v>83</v>
      </c>
      <c r="L139" s="3" t="str">
        <f>IF(U138=0,"",U138)</f>
        <v>ならず者</v>
      </c>
      <c r="M139" s="3" t="s">
        <v>83</v>
      </c>
      <c r="N139" s="3" t="str">
        <f>IF(V138=0,"",V138)</f>
        <v/>
      </c>
      <c r="O139" s="3" t="s">
        <v>83</v>
      </c>
      <c r="Q139" s="12" t="s">
        <v>105</v>
      </c>
      <c r="R139" s="13" t="str">
        <f>INDEX(BD:BD,W135+1)</f>
        <v>ディフェンダー&amp;br;このクリーチャーがブロックしたとき、エネルギー化1を行う。&amp;br;超過1：あなたはカードを1枚引く。</v>
      </c>
      <c r="S139" s="14"/>
      <c r="T139" s="14"/>
      <c r="U139" s="14"/>
      <c r="V139" s="15"/>
      <c r="W139" s="19"/>
      <c r="X139" s="11"/>
      <c r="Y139" s="11"/>
      <c r="Z139" s="11"/>
      <c r="AA139" s="33"/>
      <c r="BF139" s="12" t="s">
        <v>0</v>
      </c>
      <c r="BG139" s="3">
        <v>138</v>
      </c>
    </row>
    <row r="140" spans="1:59">
      <c r="A140" s="3" t="str">
        <f t="shared" si="26"/>
        <v>|テキスト|&gt;|&gt;|&gt;|&gt;|ディフェンダー&amp;br;このクリーチャーがブロックしたとき、エネルギー化1を行う。&amp;br;超過1：あなたはカードを1枚引く。|</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ディフェンダー&amp;br;このクリーチャーがブロックしたとき、エネルギー化1を行う。&amp;br;超過1：あなたはカードを1枚引く。</v>
      </c>
      <c r="O140" s="3" t="s">
        <v>83</v>
      </c>
      <c r="Q140" s="17" t="s">
        <v>27</v>
      </c>
      <c r="R140" s="13" t="str">
        <f>INDEX(BE:BE,W135+1)</f>
        <v>When this creature blocks, Energize 1.&amp;br;Overload 1:You draw 1 card.</v>
      </c>
      <c r="S140" s="14" t="s">
        <v>324</v>
      </c>
      <c r="T140" s="13" t="str">
        <f>IF(X140="","",X140&amp;IF(Y140="",""," "&amp;Y140)&amp;IF(Z140="",""," "&amp;Z140)&amp;IF(AA140="",""," "&amp;AA140))</f>
        <v>Defender  </v>
      </c>
      <c r="U140" s="14"/>
      <c r="V140" s="15"/>
      <c r="W140" s="19" t="s">
        <v>116</v>
      </c>
      <c r="X140" s="12" t="str">
        <f t="shared" ref="X140:AA140" si="28">IF(ISERROR(IF(LEN(X139)&gt;1,X139,VLOOKUP(X138,$AC:$AD,2,FALSE))),"",IF(LEN(X139)&gt;1,X139,VLOOKUP(X138,$AC:$AD,2,FALSE)))</f>
        <v>Defender</v>
      </c>
      <c r="Y140" s="12" t="str">
        <f t="shared" si="28"/>
        <v/>
      </c>
      <c r="Z140" s="12" t="str">
        <f t="shared" si="28"/>
        <v/>
      </c>
      <c r="AA140" s="12" t="str">
        <f t="shared" si="28"/>
        <v> </v>
      </c>
      <c r="BF140" s="12" t="s">
        <v>0</v>
      </c>
      <c r="BG140" s="3">
        <v>139</v>
      </c>
    </row>
    <row r="141" spans="1:59">
      <c r="A141" s="3" t="str">
        <f t="shared" si="26"/>
        <v>|英テキスト|&gt;|&gt;|&gt;|&gt;|Defender  &amp;br;When this creature blocks, Energize 1.&amp;br;Overload 1:You draw 1 card.|</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Defender  &amp;br;When this creature blocks, Energize 1.&amp;br;Overload 1:You draw 1 card.</v>
      </c>
      <c r="O141" s="3" t="s">
        <v>83</v>
      </c>
      <c r="Q141" s="12" t="s">
        <v>18</v>
      </c>
      <c r="R141" s="13" t="str">
        <f>IF(INDEX(AX:AX,W135+1)="",0,INDEX(AX:AX,W135+1)&amp;"/"&amp;INDEX(AY:AY,W135+1))</f>
        <v>1/6</v>
      </c>
      <c r="S141" s="14"/>
      <c r="T141" s="14"/>
      <c r="U141" s="14"/>
      <c r="V141" s="15"/>
      <c r="W141" s="19"/>
      <c r="X141" s="12"/>
      <c r="Y141" s="31"/>
      <c r="Z141" s="31"/>
      <c r="AA141" s="32"/>
      <c r="BF141" s="12" t="s">
        <v>0</v>
      </c>
      <c r="BG141" s="3">
        <v>140</v>
      </c>
    </row>
    <row r="142" spans="1:59">
      <c r="A142" s="3" t="str">
        <f t="shared" si="26"/>
        <v>|PT|&gt;|1/6|シールド数|&gt;||</v>
      </c>
      <c r="B142" s="3" t="s">
        <v>0</v>
      </c>
      <c r="C142" s="3" t="s">
        <v>83</v>
      </c>
      <c r="D142" s="3" t="s">
        <v>18</v>
      </c>
      <c r="E142" s="3" t="s">
        <v>83</v>
      </c>
      <c r="F142" s="3" t="s">
        <v>115</v>
      </c>
      <c r="G142" s="3" t="s">
        <v>83</v>
      </c>
      <c r="H142" s="3" t="str">
        <f>IF(R141=0,"",R141)</f>
        <v>1/6</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row>
    <row r="143" spans="1:59">
      <c r="A143" s="3" t="str">
        <f t="shared" si="26"/>
        <v>&amp;br;&amp;br;</v>
      </c>
      <c r="B143" s="3" t="s">
        <v>0</v>
      </c>
      <c r="C143" s="3" t="s">
        <v>142</v>
      </c>
      <c r="R143" s="3"/>
      <c r="S143" s="3"/>
      <c r="T143" s="3"/>
      <c r="U143" s="3"/>
      <c r="V143" s="3"/>
      <c r="BF143" s="12" t="s">
        <v>0</v>
      </c>
      <c r="BG143" s="3">
        <v>142</v>
      </c>
    </row>
    <row r="144" spans="1:59">
      <c r="A144" s="3" t="str">
        <f t="shared" si="26"/>
        <v>#back(text=戻る,left)</v>
      </c>
      <c r="B144" s="3" t="s">
        <v>0</v>
      </c>
      <c r="C144" s="3" t="s">
        <v>151</v>
      </c>
      <c r="R144" s="3"/>
      <c r="S144" s="3"/>
      <c r="T144" s="3"/>
      <c r="U144" s="3"/>
      <c r="V144" s="3"/>
      <c r="BF144" s="12" t="s">
        <v>0</v>
      </c>
      <c r="BG144" s="3">
        <v>143</v>
      </c>
    </row>
    <row r="145" spans="1:59">
      <c r="A145" s="3" t="str">
        <f t="shared" si="26"/>
        <v>&amp;br;</v>
      </c>
      <c r="B145" s="3" t="s">
        <v>0</v>
      </c>
      <c r="C145" s="3" t="s">
        <v>161</v>
      </c>
      <c r="R145" s="3"/>
      <c r="S145" s="3"/>
      <c r="T145" s="3"/>
      <c r="U145" s="3"/>
      <c r="V145" s="3"/>
      <c r="BF145" s="12" t="s">
        <v>0</v>
      </c>
      <c r="BG145" s="3">
        <v>144</v>
      </c>
    </row>
    <row r="146" spans="1:59">
      <c r="A146" s="3" t="str">
        <f t="shared" si="26"/>
        <v>#comment(above,nsize=[15],size=[30],num=[10])</v>
      </c>
      <c r="B146" s="3" t="s">
        <v>0</v>
      </c>
      <c r="C146" s="3" t="s">
        <v>170</v>
      </c>
      <c r="R146" s="3"/>
      <c r="S146" s="3"/>
      <c r="T146" s="3"/>
      <c r="U146" s="3"/>
      <c r="V146" s="3"/>
      <c r="BF146" s="12" t="s">
        <v>0</v>
      </c>
      <c r="BG146" s="3">
        <v>145</v>
      </c>
    </row>
    <row r="147" spans="1:59">
      <c r="A147" s="3" t="str">
        <f t="shared" si="26"/>
        <v>&amp;br;&amp;br;</v>
      </c>
      <c r="B147" s="3" t="s">
        <v>0</v>
      </c>
      <c r="C147" s="3" t="s">
        <v>142</v>
      </c>
      <c r="R147" s="3"/>
      <c r="S147" s="3"/>
      <c r="T147" s="3"/>
      <c r="U147" s="3"/>
      <c r="V147" s="3"/>
      <c r="BF147" s="12" t="s">
        <v>0</v>
      </c>
      <c r="BG147" s="3">
        <v>146</v>
      </c>
    </row>
    <row r="148" spans="1:59">
      <c r="A148" s="3" t="str">
        <f t="shared" si="26"/>
        <v/>
      </c>
      <c r="B148" s="3" t="s">
        <v>0</v>
      </c>
      <c r="Q148" s="8"/>
      <c r="R148" s="9"/>
      <c r="S148" s="9"/>
      <c r="T148" s="9"/>
      <c r="U148" s="9"/>
      <c r="V148" s="10"/>
      <c r="W148" s="11">
        <v>12</v>
      </c>
      <c r="X148" s="8"/>
      <c r="Y148" s="29"/>
      <c r="Z148" s="29"/>
      <c r="AA148" s="30"/>
      <c r="BF148" s="12" t="s">
        <v>0</v>
      </c>
      <c r="BG148" s="3">
        <v>147</v>
      </c>
    </row>
    <row r="149" spans="1:59">
      <c r="A149" s="3" t="str">
        <f t="shared" si="26"/>
        <v>*風友会の強襲者/Wind-Kin Raiders</v>
      </c>
      <c r="B149" s="3" t="s">
        <v>0</v>
      </c>
      <c r="C149" s="3" t="str">
        <f>"*"&amp;R149&amp;"/"&amp;T149</f>
        <v>*風友会の強襲者/Wind-Kin Raiders</v>
      </c>
      <c r="Q149" s="12" t="s">
        <v>9</v>
      </c>
      <c r="R149" s="13" t="str">
        <f>INDEX(AJ:AJ,W148+1)</f>
        <v>風友会の強襲者</v>
      </c>
      <c r="S149" s="14" t="s">
        <v>10</v>
      </c>
      <c r="T149" s="13" t="str">
        <f>INDEX(AK:AK,W148+1)</f>
        <v>Wind-Kin Raiders</v>
      </c>
      <c r="U149" s="14"/>
      <c r="V149" s="15"/>
      <c r="W149" s="16"/>
      <c r="X149" s="12"/>
      <c r="Y149" s="31"/>
      <c r="Z149" s="31"/>
      <c r="AA149" s="32"/>
      <c r="BF149" s="12" t="s">
        <v>0</v>
      </c>
      <c r="BG149" s="3">
        <v>148</v>
      </c>
    </row>
    <row r="150" spans="1:59">
      <c r="A150" s="3" t="str">
        <f t="shared" si="26"/>
        <v>|LEFT:80|LEFT:100|LEFT:100|LEFT:100|LEFT:100|LEFT:100|c</v>
      </c>
      <c r="B150" s="3" t="s">
        <v>0</v>
      </c>
      <c r="C150" s="3" t="s">
        <v>83</v>
      </c>
      <c r="D150" s="6" t="str">
        <f>$Q$1</f>
        <v>LEFT:80</v>
      </c>
      <c r="E150" s="6" t="s">
        <v>83</v>
      </c>
      <c r="F150" s="6" t="str">
        <f t="shared" ref="F150:J150" si="29">$R$1</f>
        <v>LEFT:100</v>
      </c>
      <c r="G150" s="6" t="s">
        <v>83</v>
      </c>
      <c r="H150" s="6" t="str">
        <f t="shared" si="29"/>
        <v>LEFT:100</v>
      </c>
      <c r="I150" s="6" t="s">
        <v>83</v>
      </c>
      <c r="J150" s="6" t="str">
        <f t="shared" si="29"/>
        <v>LEFT:100</v>
      </c>
      <c r="K150" s="6" t="s">
        <v>83</v>
      </c>
      <c r="L150" s="6" t="str">
        <f>$R$1</f>
        <v>LEFT:100</v>
      </c>
      <c r="M150" s="6" t="s">
        <v>83</v>
      </c>
      <c r="N150" s="6" t="str">
        <f>$R$1</f>
        <v>LEFT:100</v>
      </c>
      <c r="O150" s="3" t="s">
        <v>83</v>
      </c>
      <c r="P150" s="3" t="s">
        <v>84</v>
      </c>
      <c r="Q150" s="17" t="s">
        <v>6</v>
      </c>
      <c r="R150" s="13" t="str">
        <f>INDEX(AF:AF,W148+1)</f>
        <v>青</v>
      </c>
      <c r="S150" s="18" t="s">
        <v>7</v>
      </c>
      <c r="T150" s="13" t="str">
        <f>INDEX(AG:AG,W148+1)</f>
        <v>アンコモン</v>
      </c>
      <c r="U150" s="18" t="s">
        <v>8</v>
      </c>
      <c r="V150" s="13">
        <f>INDEX(AI:AI,W148+1)</f>
        <v>7</v>
      </c>
      <c r="W150" s="19"/>
      <c r="X150" s="13" t="str">
        <f>INDEX(AQ:AQ,W148+1)</f>
        <v>飛行</v>
      </c>
      <c r="Y150" s="31"/>
      <c r="Z150" s="31"/>
      <c r="AA150" s="32"/>
      <c r="BF150" s="12" t="s">
        <v>0</v>
      </c>
      <c r="BG150" s="3">
        <v>149</v>
      </c>
    </row>
    <row r="151" spans="1:59">
      <c r="A151" s="3" t="str">
        <f t="shared" si="26"/>
        <v>|色|青|レアリティ|アンコモン|マナコスト|7|</v>
      </c>
      <c r="B151" s="3" t="s">
        <v>0</v>
      </c>
      <c r="C151" s="3" t="s">
        <v>83</v>
      </c>
      <c r="D151" s="7" t="s">
        <v>6</v>
      </c>
      <c r="E151" s="3" t="s">
        <v>83</v>
      </c>
      <c r="F151" s="3" t="str">
        <f>IF(R150=0,"",R150)</f>
        <v>青</v>
      </c>
      <c r="G151" s="3" t="s">
        <v>83</v>
      </c>
      <c r="H151" s="7" t="s">
        <v>92</v>
      </c>
      <c r="I151" s="3" t="s">
        <v>83</v>
      </c>
      <c r="J151" s="3" t="str">
        <f>IF(T150=0,"",T150)</f>
        <v>アンコモン</v>
      </c>
      <c r="K151" s="3" t="s">
        <v>83</v>
      </c>
      <c r="L151" s="7" t="s">
        <v>93</v>
      </c>
      <c r="M151" s="3" t="s">
        <v>83</v>
      </c>
      <c r="N151" s="3">
        <f>IF(V150=0,"",V150)</f>
        <v>7</v>
      </c>
      <c r="O151" s="3" t="s">
        <v>83</v>
      </c>
      <c r="Q151" s="12" t="s">
        <v>11</v>
      </c>
      <c r="R151" s="13" t="str">
        <f>INDEX(AL:AL,W148+1)</f>
        <v>クリーチャー</v>
      </c>
      <c r="S151" s="18" t="s">
        <v>94</v>
      </c>
      <c r="T151" s="13" t="str">
        <f>INDEX(AN:AN,W148+1)</f>
        <v>人間</v>
      </c>
      <c r="U151" s="13" t="str">
        <f>INDEX(AO:AO,W148+1)</f>
        <v>工匠</v>
      </c>
      <c r="V151" s="13">
        <f>INDEX(AP:AP,W148+1)</f>
        <v>0</v>
      </c>
      <c r="W151" s="19"/>
      <c r="X151" s="13" t="str">
        <f>INDEX(AZ:AZ,W148+1)</f>
        <v>飛行</v>
      </c>
      <c r="Y151" s="13" t="str">
        <f>INDEX(BA:BA,W148+1)</f>
        <v/>
      </c>
      <c r="Z151" s="13" t="str">
        <f>INDEX(BB:BB,W148+1)</f>
        <v/>
      </c>
      <c r="AA151" s="13">
        <f>INDEX(BC:BC,W148+1)</f>
        <v>0</v>
      </c>
      <c r="BF151" s="12" t="s">
        <v>0</v>
      </c>
      <c r="BG151" s="3">
        <v>150</v>
      </c>
    </row>
    <row r="152" spans="1:59">
      <c r="A152" s="3" t="str">
        <f t="shared" si="26"/>
        <v>|種別|クリーチャー|サブタイプ|人間|工匠||</v>
      </c>
      <c r="B152" s="3" t="s">
        <v>0</v>
      </c>
      <c r="C152" s="3" t="s">
        <v>83</v>
      </c>
      <c r="D152" s="7" t="s">
        <v>11</v>
      </c>
      <c r="E152" s="3" t="s">
        <v>83</v>
      </c>
      <c r="F152" s="3" t="str">
        <f>IF(R151=0,"",R151)</f>
        <v>クリーチャー</v>
      </c>
      <c r="G152" s="3" t="s">
        <v>83</v>
      </c>
      <c r="H152" s="7" t="s">
        <v>104</v>
      </c>
      <c r="I152" s="3" t="s">
        <v>83</v>
      </c>
      <c r="J152" s="3" t="str">
        <f>IF(T151=0,"",T151)</f>
        <v>人間</v>
      </c>
      <c r="K152" s="3" t="s">
        <v>83</v>
      </c>
      <c r="L152" s="3" t="str">
        <f>IF(U151=0,"",U151)</f>
        <v>工匠</v>
      </c>
      <c r="M152" s="3" t="s">
        <v>83</v>
      </c>
      <c r="N152" s="3" t="str">
        <f>IF(V151=0,"",V151)</f>
        <v/>
      </c>
      <c r="O152" s="3" t="s">
        <v>83</v>
      </c>
      <c r="Q152" s="12" t="s">
        <v>105</v>
      </c>
      <c r="R152" s="13" t="str">
        <f>INDEX(BD:BD,W148+1)</f>
        <v>飛行</v>
      </c>
      <c r="S152" s="14"/>
      <c r="T152" s="14"/>
      <c r="U152" s="14"/>
      <c r="V152" s="15"/>
      <c r="W152" s="19"/>
      <c r="X152" s="11"/>
      <c r="Y152" s="11"/>
      <c r="Z152" s="11"/>
      <c r="AA152" s="33"/>
      <c r="BF152" s="12" t="s">
        <v>0</v>
      </c>
      <c r="BG152" s="3">
        <v>151</v>
      </c>
    </row>
    <row r="153" spans="1:59">
      <c r="A153" s="3" t="str">
        <f t="shared" si="26"/>
        <v>|テキスト|&gt;|&gt;|&gt;|&gt;|飛行|</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飛行</v>
      </c>
      <c r="O153" s="3" t="s">
        <v>83</v>
      </c>
      <c r="Q153" s="17" t="s">
        <v>27</v>
      </c>
      <c r="R153" s="13" t="str">
        <f>INDEX(BE:BE,W148+1)</f>
        <v/>
      </c>
      <c r="S153" s="14" t="s">
        <v>324</v>
      </c>
      <c r="T153" s="13" t="str">
        <f>IF(X153="","",X153&amp;IF(Y153="",""," "&amp;Y153)&amp;IF(Z153="",""," "&amp;Z153)&amp;IF(AA153="",""," "&amp;AA153))</f>
        <v>Flying  </v>
      </c>
      <c r="U153" s="14"/>
      <c r="V153" s="15"/>
      <c r="W153" s="19" t="s">
        <v>116</v>
      </c>
      <c r="X153" s="12" t="str">
        <f t="shared" ref="X153:AA153" si="30">IF(ISERROR(IF(LEN(X152)&gt;1,X152,VLOOKUP(X151,$AC:$AD,2,FALSE))),"",IF(LEN(X152)&gt;1,X152,VLOOKUP(X151,$AC:$AD,2,FALSE)))</f>
        <v>Flying</v>
      </c>
      <c r="Y153" s="12" t="str">
        <f t="shared" si="30"/>
        <v/>
      </c>
      <c r="Z153" s="12" t="str">
        <f t="shared" si="30"/>
        <v/>
      </c>
      <c r="AA153" s="12" t="str">
        <f t="shared" si="30"/>
        <v> </v>
      </c>
      <c r="BF153" s="12" t="s">
        <v>0</v>
      </c>
      <c r="BG153" s="3">
        <v>152</v>
      </c>
    </row>
    <row r="154" spans="1:59">
      <c r="A154" s="3" t="str">
        <f t="shared" si="26"/>
        <v>|英テキスト|&gt;|&gt;|&gt;|&gt;|Flying  &amp;br;|</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Flying  &amp;br;</v>
      </c>
      <c r="O154" s="3" t="s">
        <v>83</v>
      </c>
      <c r="Q154" s="12" t="s">
        <v>18</v>
      </c>
      <c r="R154" s="13" t="str">
        <f>IF(INDEX(AX:AX,W148+1)="",0,INDEX(AX:AX,W148+1)&amp;"/"&amp;INDEX(AY:AY,W148+1))</f>
        <v>4/3</v>
      </c>
      <c r="S154" s="14"/>
      <c r="T154" s="14"/>
      <c r="U154" s="14"/>
      <c r="V154" s="15"/>
      <c r="W154" s="19"/>
      <c r="X154" s="12"/>
      <c r="Y154" s="31"/>
      <c r="Z154" s="31"/>
      <c r="AA154" s="32"/>
      <c r="BF154" s="12" t="s">
        <v>0</v>
      </c>
      <c r="BG154" s="3">
        <v>153</v>
      </c>
    </row>
    <row r="155" spans="1:59">
      <c r="A155" s="3" t="str">
        <f t="shared" si="26"/>
        <v>|PT|&gt;|4/3|シールド数|&gt;||</v>
      </c>
      <c r="B155" s="3" t="s">
        <v>0</v>
      </c>
      <c r="C155" s="3" t="s">
        <v>83</v>
      </c>
      <c r="D155" s="3" t="s">
        <v>18</v>
      </c>
      <c r="E155" s="3" t="s">
        <v>83</v>
      </c>
      <c r="F155" s="3" t="s">
        <v>115</v>
      </c>
      <c r="G155" s="3" t="s">
        <v>83</v>
      </c>
      <c r="H155" s="3" t="str">
        <f>IF(R154=0,"",R154)</f>
        <v>4/3</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row>
    <row r="156" spans="1:59">
      <c r="A156" s="3" t="str">
        <f t="shared" si="26"/>
        <v>&amp;br;&amp;br;</v>
      </c>
      <c r="B156" s="3" t="s">
        <v>0</v>
      </c>
      <c r="C156" s="3" t="s">
        <v>142</v>
      </c>
      <c r="R156" s="3"/>
      <c r="S156" s="3"/>
      <c r="T156" s="3"/>
      <c r="U156" s="3"/>
      <c r="V156" s="3"/>
      <c r="BF156" s="12" t="s">
        <v>0</v>
      </c>
      <c r="BG156" s="3">
        <v>155</v>
      </c>
    </row>
    <row r="157" spans="1:59">
      <c r="A157" s="3" t="str">
        <f t="shared" si="26"/>
        <v>#back(text=戻る,left)</v>
      </c>
      <c r="B157" s="3" t="s">
        <v>0</v>
      </c>
      <c r="C157" s="3" t="s">
        <v>151</v>
      </c>
      <c r="R157" s="3"/>
      <c r="S157" s="3"/>
      <c r="T157" s="3"/>
      <c r="U157" s="3"/>
      <c r="V157" s="3"/>
      <c r="BF157" s="12" t="s">
        <v>0</v>
      </c>
      <c r="BG157" s="3">
        <v>156</v>
      </c>
    </row>
    <row r="158" spans="1:59">
      <c r="A158" s="3" t="str">
        <f t="shared" si="26"/>
        <v>&amp;br;</v>
      </c>
      <c r="B158" s="3" t="s">
        <v>0</v>
      </c>
      <c r="C158" s="3" t="s">
        <v>161</v>
      </c>
      <c r="R158" s="3"/>
      <c r="S158" s="3"/>
      <c r="T158" s="3"/>
      <c r="U158" s="3"/>
      <c r="V158" s="3"/>
      <c r="BF158" s="12" t="s">
        <v>0</v>
      </c>
      <c r="BG158" s="3">
        <v>157</v>
      </c>
    </row>
    <row r="159" spans="1:59">
      <c r="A159" s="3" t="str">
        <f t="shared" si="26"/>
        <v>#comment(above,nsize=[15],size=[30],num=[10])</v>
      </c>
      <c r="B159" s="3" t="s">
        <v>0</v>
      </c>
      <c r="C159" s="3" t="s">
        <v>170</v>
      </c>
      <c r="R159" s="3"/>
      <c r="S159" s="3"/>
      <c r="T159" s="3"/>
      <c r="U159" s="3"/>
      <c r="V159" s="3"/>
      <c r="BF159" s="12" t="s">
        <v>0</v>
      </c>
      <c r="BG159" s="3">
        <v>158</v>
      </c>
    </row>
    <row r="160" spans="1:59">
      <c r="A160" s="3" t="str">
        <f t="shared" si="26"/>
        <v>&amp;br;&amp;br;</v>
      </c>
      <c r="B160" s="3" t="s">
        <v>0</v>
      </c>
      <c r="C160" s="3" t="s">
        <v>142</v>
      </c>
      <c r="R160" s="3"/>
      <c r="S160" s="3"/>
      <c r="T160" s="3"/>
      <c r="U160" s="3"/>
      <c r="V160" s="3"/>
      <c r="BF160" s="12" t="s">
        <v>0</v>
      </c>
      <c r="BG160" s="3">
        <v>159</v>
      </c>
    </row>
    <row r="161" spans="1:59">
      <c r="A161" s="3" t="str">
        <f t="shared" si="26"/>
        <v/>
      </c>
      <c r="B161" s="3" t="s">
        <v>0</v>
      </c>
      <c r="Q161" s="8"/>
      <c r="R161" s="9"/>
      <c r="S161" s="9"/>
      <c r="T161" s="9"/>
      <c r="U161" s="9"/>
      <c r="V161" s="10"/>
      <c r="W161" s="11">
        <v>13</v>
      </c>
      <c r="X161" s="8"/>
      <c r="Y161" s="29"/>
      <c r="Z161" s="29"/>
      <c r="AA161" s="30"/>
      <c r="BF161" s="12" t="s">
        <v>0</v>
      </c>
      <c r="BG161" s="3">
        <v>160</v>
      </c>
    </row>
    <row r="162" spans="1:59">
      <c r="A162" s="3" t="str">
        <f t="shared" si="26"/>
        <v>*速製職人のスパイ/Quicksmith Spy</v>
      </c>
      <c r="B162" s="3" t="s">
        <v>0</v>
      </c>
      <c r="C162" s="3" t="str">
        <f>"*"&amp;R162&amp;"/"&amp;T162</f>
        <v>*速製職人のスパイ/Quicksmith Spy</v>
      </c>
      <c r="Q162" s="12" t="s">
        <v>9</v>
      </c>
      <c r="R162" s="13" t="str">
        <f>INDEX(AJ:AJ,W161+1)</f>
        <v>速製職人のスパイ</v>
      </c>
      <c r="S162" s="14" t="s">
        <v>10</v>
      </c>
      <c r="T162" s="13" t="str">
        <f>INDEX(AK:AK,W161+1)</f>
        <v>Quicksmith Spy</v>
      </c>
      <c r="U162" s="14"/>
      <c r="V162" s="15"/>
      <c r="W162" s="16"/>
      <c r="X162" s="12"/>
      <c r="Y162" s="31"/>
      <c r="Z162" s="31"/>
      <c r="AA162" s="32"/>
      <c r="BF162" s="12" t="s">
        <v>0</v>
      </c>
      <c r="BG162" s="3">
        <v>161</v>
      </c>
    </row>
    <row r="163" spans="1:59">
      <c r="A163" s="3" t="str">
        <f t="shared" si="26"/>
        <v>|LEFT:80|LEFT:100|LEFT:100|LEFT:100|LEFT:100|LEFT:100|c</v>
      </c>
      <c r="B163" s="3" t="s">
        <v>0</v>
      </c>
      <c r="C163" s="3" t="s">
        <v>83</v>
      </c>
      <c r="D163" s="6" t="str">
        <f>$Q$1</f>
        <v>LEFT:80</v>
      </c>
      <c r="E163" s="6" t="s">
        <v>83</v>
      </c>
      <c r="F163" s="6" t="str">
        <f t="shared" ref="F163:J163" si="31">$R$1</f>
        <v>LEFT:100</v>
      </c>
      <c r="G163" s="6" t="s">
        <v>83</v>
      </c>
      <c r="H163" s="6" t="str">
        <f t="shared" si="31"/>
        <v>LEFT:100</v>
      </c>
      <c r="I163" s="6" t="s">
        <v>83</v>
      </c>
      <c r="J163" s="6" t="str">
        <f t="shared" si="31"/>
        <v>LEFT:100</v>
      </c>
      <c r="K163" s="6" t="s">
        <v>83</v>
      </c>
      <c r="L163" s="6" t="str">
        <f>$R$1</f>
        <v>LEFT:100</v>
      </c>
      <c r="M163" s="6" t="s">
        <v>83</v>
      </c>
      <c r="N163" s="6" t="str">
        <f>$R$1</f>
        <v>LEFT:100</v>
      </c>
      <c r="O163" s="3" t="s">
        <v>83</v>
      </c>
      <c r="P163" s="3" t="s">
        <v>84</v>
      </c>
      <c r="Q163" s="17" t="s">
        <v>6</v>
      </c>
      <c r="R163" s="13" t="str">
        <f>INDEX(AF:AF,W161+1)</f>
        <v>青</v>
      </c>
      <c r="S163" s="18" t="s">
        <v>7</v>
      </c>
      <c r="T163" s="13" t="str">
        <f>INDEX(AG:AG,W161+1)</f>
        <v>レア</v>
      </c>
      <c r="U163" s="18" t="s">
        <v>8</v>
      </c>
      <c r="V163" s="13">
        <f>INDEX(AI:AI,W161+1)</f>
        <v>11</v>
      </c>
      <c r="W163" s="19"/>
      <c r="X163" s="13" t="str">
        <f>INDEX(AQ:AQ,W161+1)</f>
        <v>このクリーチャーが戦場に出たとき、あなたはカードをX枚引く。Xはあなたがコントロールするサポートの総数に等しい。</v>
      </c>
      <c r="Y163" s="31"/>
      <c r="Z163" s="31"/>
      <c r="AA163" s="32"/>
      <c r="BF163" s="12" t="s">
        <v>0</v>
      </c>
      <c r="BG163" s="3">
        <v>162</v>
      </c>
    </row>
    <row r="164" spans="1:59">
      <c r="A164" s="3" t="str">
        <f t="shared" si="26"/>
        <v>|色|青|レアリティ|レア|マナコスト|11|</v>
      </c>
      <c r="B164" s="3" t="s">
        <v>0</v>
      </c>
      <c r="C164" s="3" t="s">
        <v>83</v>
      </c>
      <c r="D164" s="7" t="s">
        <v>6</v>
      </c>
      <c r="E164" s="3" t="s">
        <v>83</v>
      </c>
      <c r="F164" s="3" t="str">
        <f>IF(R163=0,"",R163)</f>
        <v>青</v>
      </c>
      <c r="G164" s="3" t="s">
        <v>83</v>
      </c>
      <c r="H164" s="7" t="s">
        <v>92</v>
      </c>
      <c r="I164" s="3" t="s">
        <v>83</v>
      </c>
      <c r="J164" s="3" t="str">
        <f>IF(T163=0,"",T163)</f>
        <v>レア</v>
      </c>
      <c r="K164" s="3" t="s">
        <v>83</v>
      </c>
      <c r="L164" s="7" t="s">
        <v>93</v>
      </c>
      <c r="M164" s="3" t="s">
        <v>83</v>
      </c>
      <c r="N164" s="3">
        <f>IF(V163=0,"",V163)</f>
        <v>11</v>
      </c>
      <c r="O164" s="3" t="s">
        <v>83</v>
      </c>
      <c r="Q164" s="12" t="s">
        <v>11</v>
      </c>
      <c r="R164" s="13" t="str">
        <f>INDEX(AL:AL,W161+1)</f>
        <v>クリーチャー</v>
      </c>
      <c r="S164" s="18" t="s">
        <v>94</v>
      </c>
      <c r="T164" s="13" t="str">
        <f>INDEX(AN:AN,W161+1)</f>
        <v>人間</v>
      </c>
      <c r="U164" s="13" t="str">
        <f>INDEX(AO:AO,W161+1)</f>
        <v>工匠</v>
      </c>
      <c r="V164" s="13">
        <f>INDEX(AP:AP,W161+1)</f>
        <v>0</v>
      </c>
      <c r="W164" s="19"/>
      <c r="X164" s="13" t="str">
        <f>INDEX(AZ:AZ,W161+1)</f>
        <v>この</v>
      </c>
      <c r="Y164" s="13" t="str">
        <f>INDEX(BA:BA,W161+1)</f>
        <v/>
      </c>
      <c r="Z164" s="13" t="str">
        <f>INDEX(BB:BB,W161+1)</f>
        <v/>
      </c>
      <c r="AA164" s="13">
        <f>INDEX(BC:BC,W161+1)</f>
        <v>0</v>
      </c>
      <c r="BF164" s="12" t="s">
        <v>0</v>
      </c>
      <c r="BG164" s="3">
        <v>163</v>
      </c>
    </row>
    <row r="165" spans="1:59">
      <c r="A165" s="3" t="str">
        <f t="shared" si="26"/>
        <v>|種別|クリーチャー|サブタイプ|人間|工匠||</v>
      </c>
      <c r="B165" s="3" t="s">
        <v>0</v>
      </c>
      <c r="C165" s="3" t="s">
        <v>83</v>
      </c>
      <c r="D165" s="7" t="s">
        <v>11</v>
      </c>
      <c r="E165" s="3" t="s">
        <v>83</v>
      </c>
      <c r="F165" s="3" t="str">
        <f>IF(R164=0,"",R164)</f>
        <v>クリーチャー</v>
      </c>
      <c r="G165" s="3" t="s">
        <v>83</v>
      </c>
      <c r="H165" s="7" t="s">
        <v>104</v>
      </c>
      <c r="I165" s="3" t="s">
        <v>83</v>
      </c>
      <c r="J165" s="3" t="str">
        <f>IF(T164=0,"",T164)</f>
        <v>人間</v>
      </c>
      <c r="K165" s="3" t="s">
        <v>83</v>
      </c>
      <c r="L165" s="3" t="str">
        <f>IF(U164=0,"",U164)</f>
        <v>工匠</v>
      </c>
      <c r="M165" s="3" t="s">
        <v>83</v>
      </c>
      <c r="N165" s="3" t="str">
        <f>IF(V164=0,"",V164)</f>
        <v/>
      </c>
      <c r="O165" s="3" t="s">
        <v>83</v>
      </c>
      <c r="Q165" s="12" t="s">
        <v>105</v>
      </c>
      <c r="R165" s="13" t="str">
        <f>INDEX(BD:BD,W161+1)</f>
        <v>このクリーチャーが戦場に出たとき、あなたはカードをX枚引く。Xはあなたがコントロールするサポートの総数に等しい。</v>
      </c>
      <c r="S165" s="14"/>
      <c r="T165" s="14"/>
      <c r="U165" s="14"/>
      <c r="V165" s="15"/>
      <c r="W165" s="19"/>
      <c r="X165" s="11"/>
      <c r="Y165" s="11"/>
      <c r="Z165" s="11"/>
      <c r="AA165" s="33"/>
      <c r="BF165" s="12" t="s">
        <v>0</v>
      </c>
      <c r="BG165" s="3">
        <v>164</v>
      </c>
    </row>
    <row r="166" spans="1:59">
      <c r="A166" s="3" t="str">
        <f t="shared" si="26"/>
        <v>|テキスト|&gt;|&gt;|&gt;|&gt;|このクリーチャーが戦場に出たとき、あなたはカードをX枚引く。Xはあなたがコントロールするサポートの総数に等しい。|</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このクリーチャーが戦場に出たとき、あなたはカードをX枚引く。Xはあなたがコントロールするサポートの総数に等しい。</v>
      </c>
      <c r="O166" s="3" t="s">
        <v>83</v>
      </c>
      <c r="Q166" s="17" t="s">
        <v>27</v>
      </c>
      <c r="R166" s="13" t="str">
        <f>INDEX(BE:BE,W161+1)</f>
        <v>When this creature enters the battlefield, you draw X cards, where X is the amount of supports you control.</v>
      </c>
      <c r="S166" s="14" t="s">
        <v>324</v>
      </c>
      <c r="T166" s="13" t="str">
        <f>IF(X166="","",X166&amp;IF(Y166="",""," "&amp;Y166)&amp;IF(Z166="",""," "&amp;Z166)&amp;IF(AA166="",""," "&amp;AA166))</f>
        <v/>
      </c>
      <c r="U166" s="14"/>
      <c r="V166" s="15"/>
      <c r="W166" s="19" t="s">
        <v>116</v>
      </c>
      <c r="X166" s="12" t="str">
        <f t="shared" ref="X166:AA166" si="32">IF(ISERROR(IF(LEN(X165)&gt;1,X165,VLOOKUP(X164,$AC:$AD,2,FALSE))),"",IF(LEN(X165)&gt;1,X165,VLOOKUP(X164,$AC:$AD,2,FALSE)))</f>
        <v/>
      </c>
      <c r="Y166" s="12" t="str">
        <f t="shared" si="32"/>
        <v/>
      </c>
      <c r="Z166" s="12" t="str">
        <f t="shared" si="32"/>
        <v/>
      </c>
      <c r="AA166" s="12" t="str">
        <f t="shared" si="32"/>
        <v> </v>
      </c>
      <c r="BF166" s="12" t="s">
        <v>0</v>
      </c>
      <c r="BG166" s="3">
        <v>165</v>
      </c>
    </row>
    <row r="167" spans="1:59">
      <c r="A167" s="3" t="str">
        <f t="shared" si="26"/>
        <v>|英テキスト|&gt;|&gt;|&gt;|&gt;|When this creature enters the battlefield, you draw X cards, where X is the amount of supports you control.|</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When this creature enters the battlefield, you draw X cards, where X is the amount of supports you control.</v>
      </c>
      <c r="O167" s="3" t="s">
        <v>83</v>
      </c>
      <c r="Q167" s="12" t="s">
        <v>18</v>
      </c>
      <c r="R167" s="13" t="str">
        <f>IF(INDEX(AX:AX,W161+1)="",0,INDEX(AX:AX,W161+1)&amp;"/"&amp;INDEX(AY:AY,W161+1))</f>
        <v>4/5</v>
      </c>
      <c r="S167" s="14"/>
      <c r="T167" s="14"/>
      <c r="U167" s="14"/>
      <c r="V167" s="15"/>
      <c r="W167" s="19"/>
      <c r="X167" s="12"/>
      <c r="Y167" s="31"/>
      <c r="Z167" s="31"/>
      <c r="AA167" s="32"/>
      <c r="BF167" s="12" t="s">
        <v>0</v>
      </c>
      <c r="BG167" s="3">
        <v>166</v>
      </c>
    </row>
    <row r="168" spans="1:59">
      <c r="A168" s="3" t="str">
        <f t="shared" si="26"/>
        <v>|PT|&gt;|4/5|シールド数|&gt;||</v>
      </c>
      <c r="B168" s="3" t="s">
        <v>0</v>
      </c>
      <c r="C168" s="3" t="s">
        <v>83</v>
      </c>
      <c r="D168" s="3" t="s">
        <v>18</v>
      </c>
      <c r="E168" s="3" t="s">
        <v>83</v>
      </c>
      <c r="F168" s="3" t="s">
        <v>115</v>
      </c>
      <c r="G168" s="3" t="s">
        <v>83</v>
      </c>
      <c r="H168" s="3" t="str">
        <f>IF(R167=0,"",R167)</f>
        <v>4/5</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row>
    <row r="169" spans="1:59">
      <c r="A169" s="3" t="str">
        <f t="shared" si="26"/>
        <v>&amp;br;&amp;br;</v>
      </c>
      <c r="B169" s="3" t="s">
        <v>0</v>
      </c>
      <c r="C169" s="3" t="s">
        <v>142</v>
      </c>
      <c r="R169" s="3"/>
      <c r="S169" s="3"/>
      <c r="T169" s="3"/>
      <c r="U169" s="3"/>
      <c r="V169" s="3"/>
      <c r="BF169" s="12" t="s">
        <v>0</v>
      </c>
      <c r="BG169" s="3">
        <v>168</v>
      </c>
    </row>
    <row r="170" spans="1:59">
      <c r="A170" s="3" t="str">
        <f t="shared" si="26"/>
        <v>#back(text=戻る,left)</v>
      </c>
      <c r="B170" s="3" t="s">
        <v>0</v>
      </c>
      <c r="C170" s="3" t="s">
        <v>151</v>
      </c>
      <c r="R170" s="3"/>
      <c r="S170" s="3"/>
      <c r="T170" s="3"/>
      <c r="U170" s="3"/>
      <c r="V170" s="3"/>
      <c r="BF170" s="12" t="s">
        <v>0</v>
      </c>
      <c r="BG170" s="3">
        <v>169</v>
      </c>
    </row>
    <row r="171" spans="1:59">
      <c r="A171" s="3" t="str">
        <f t="shared" si="26"/>
        <v>&amp;br;</v>
      </c>
      <c r="B171" s="3" t="s">
        <v>0</v>
      </c>
      <c r="C171" s="3" t="s">
        <v>161</v>
      </c>
      <c r="R171" s="3"/>
      <c r="S171" s="3"/>
      <c r="T171" s="3"/>
      <c r="U171" s="3"/>
      <c r="V171" s="3"/>
      <c r="BF171" s="12" t="s">
        <v>0</v>
      </c>
      <c r="BG171" s="3">
        <v>170</v>
      </c>
    </row>
    <row r="172" spans="1:59">
      <c r="A172" s="3" t="str">
        <f t="shared" si="26"/>
        <v>#comment(above,nsize=[15],size=[30],num=[10])</v>
      </c>
      <c r="B172" s="3" t="s">
        <v>0</v>
      </c>
      <c r="C172" s="3" t="s">
        <v>170</v>
      </c>
      <c r="R172" s="3"/>
      <c r="S172" s="3"/>
      <c r="T172" s="3"/>
      <c r="U172" s="3"/>
      <c r="V172" s="3"/>
      <c r="BF172" s="12" t="s">
        <v>0</v>
      </c>
      <c r="BG172" s="3">
        <v>171</v>
      </c>
    </row>
    <row r="173" spans="1:59">
      <c r="A173" s="3" t="str">
        <f t="shared" si="26"/>
        <v>&amp;br;&amp;br;</v>
      </c>
      <c r="B173" s="3" t="s">
        <v>0</v>
      </c>
      <c r="C173" s="3" t="s">
        <v>142</v>
      </c>
      <c r="R173" s="3"/>
      <c r="S173" s="3"/>
      <c r="T173" s="3"/>
      <c r="U173" s="3"/>
      <c r="V173" s="3"/>
      <c r="BF173" s="12" t="s">
        <v>0</v>
      </c>
      <c r="BG173" s="3">
        <v>172</v>
      </c>
    </row>
    <row r="174" spans="1:59">
      <c r="A174" s="3" t="str">
        <f t="shared" si="26"/>
        <v/>
      </c>
      <c r="B174" s="3" t="s">
        <v>0</v>
      </c>
      <c r="Q174" s="8"/>
      <c r="R174" s="9"/>
      <c r="S174" s="9"/>
      <c r="T174" s="9"/>
      <c r="U174" s="9"/>
      <c r="V174" s="10"/>
      <c r="W174" s="11">
        <v>14</v>
      </c>
      <c r="X174" s="8"/>
      <c r="Y174" s="29"/>
      <c r="Z174" s="29"/>
      <c r="AA174" s="30"/>
      <c r="BF174" s="12" t="s">
        <v>0</v>
      </c>
      <c r="BG174" s="3">
        <v>173</v>
      </c>
    </row>
    <row r="175" spans="1:59">
      <c r="A175" s="3" t="str">
        <f t="shared" si="26"/>
        <v>*バラルの巧技/Baral's Expertise</v>
      </c>
      <c r="B175" s="3" t="s">
        <v>0</v>
      </c>
      <c r="C175" s="3" t="str">
        <f>"*"&amp;R175&amp;"/"&amp;T175</f>
        <v>*バラルの巧技/Baral's Expertise</v>
      </c>
      <c r="Q175" s="12" t="s">
        <v>9</v>
      </c>
      <c r="R175" s="13" t="str">
        <f>INDEX(AJ:AJ,W174+1)</f>
        <v>バラルの巧技</v>
      </c>
      <c r="S175" s="14" t="s">
        <v>10</v>
      </c>
      <c r="T175" s="13" t="str">
        <f>INDEX(AK:AK,W174+1)</f>
        <v>Baral's Expertise</v>
      </c>
      <c r="U175" s="14"/>
      <c r="V175" s="15"/>
      <c r="W175" s="16"/>
      <c r="X175" s="12"/>
      <c r="Y175" s="31"/>
      <c r="Z175" s="31"/>
      <c r="AA175" s="32"/>
      <c r="BF175" s="12" t="s">
        <v>0</v>
      </c>
      <c r="BG175" s="3">
        <v>174</v>
      </c>
    </row>
    <row r="176" spans="1:59">
      <c r="A176" s="3" t="str">
        <f t="shared" si="26"/>
        <v>|LEFT:80|LEFT:100|LEFT:100|LEFT:100|LEFT:100|LEFT:100|c</v>
      </c>
      <c r="B176" s="3" t="s">
        <v>0</v>
      </c>
      <c r="C176" s="3" t="s">
        <v>83</v>
      </c>
      <c r="D176" s="6" t="str">
        <f>$Q$1</f>
        <v>LEFT:80</v>
      </c>
      <c r="E176" s="6" t="s">
        <v>83</v>
      </c>
      <c r="F176" s="6" t="str">
        <f t="shared" ref="F176:J176" si="33">$R$1</f>
        <v>LEFT:100</v>
      </c>
      <c r="G176" s="6" t="s">
        <v>83</v>
      </c>
      <c r="H176" s="6" t="str">
        <f t="shared" si="33"/>
        <v>LEFT:100</v>
      </c>
      <c r="I176" s="6" t="s">
        <v>83</v>
      </c>
      <c r="J176" s="6" t="str">
        <f t="shared" si="33"/>
        <v>LEFT:100</v>
      </c>
      <c r="K176" s="6" t="s">
        <v>83</v>
      </c>
      <c r="L176" s="6" t="str">
        <f>$R$1</f>
        <v>LEFT:100</v>
      </c>
      <c r="M176" s="6" t="s">
        <v>83</v>
      </c>
      <c r="N176" s="6" t="str">
        <f>$R$1</f>
        <v>LEFT:100</v>
      </c>
      <c r="O176" s="3" t="s">
        <v>83</v>
      </c>
      <c r="P176" s="3" t="s">
        <v>84</v>
      </c>
      <c r="Q176" s="17" t="s">
        <v>6</v>
      </c>
      <c r="R176" s="13" t="str">
        <f>INDEX(AF:AF,W174+1)</f>
        <v>青</v>
      </c>
      <c r="S176" s="18" t="s">
        <v>7</v>
      </c>
      <c r="T176" s="13" t="str">
        <f>INDEX(AG:AG,W174+1)</f>
        <v>レア</v>
      </c>
      <c r="U176" s="18" t="s">
        <v>8</v>
      </c>
      <c r="V176" s="13">
        <f>INDEX(AI:AI,W174+1)</f>
        <v>10</v>
      </c>
      <c r="W176" s="19"/>
      <c r="X176" s="13" t="str">
        <f>INDEX(AQ:AQ,W174+1)</f>
        <v>対戦相手の手札のカードが5枚以下の場合、対戦相手がコントロールするクリーチャー1体を対象とし、それをオーナーの手札に戻す。あなたの手札のマナ･コストが8以下の最初のカードはいっぱいのマナを得る。</v>
      </c>
      <c r="Y176" s="31"/>
      <c r="Z176" s="31"/>
      <c r="AA176" s="32"/>
      <c r="BF176" s="12" t="s">
        <v>0</v>
      </c>
      <c r="BG176" s="3">
        <v>175</v>
      </c>
    </row>
    <row r="177" spans="1:59">
      <c r="A177" s="3" t="str">
        <f t="shared" si="26"/>
        <v>|色|青|レアリティ|レア|マナコスト|10|</v>
      </c>
      <c r="B177" s="3" t="s">
        <v>0</v>
      </c>
      <c r="C177" s="3" t="s">
        <v>83</v>
      </c>
      <c r="D177" s="7" t="s">
        <v>6</v>
      </c>
      <c r="E177" s="3" t="s">
        <v>83</v>
      </c>
      <c r="F177" s="3" t="str">
        <f>IF(R176=0,"",R176)</f>
        <v>青</v>
      </c>
      <c r="G177" s="3" t="s">
        <v>83</v>
      </c>
      <c r="H177" s="7" t="s">
        <v>92</v>
      </c>
      <c r="I177" s="3" t="s">
        <v>83</v>
      </c>
      <c r="J177" s="3" t="str">
        <f>IF(T176=0,"",T176)</f>
        <v>レア</v>
      </c>
      <c r="K177" s="3" t="s">
        <v>83</v>
      </c>
      <c r="L177" s="7" t="s">
        <v>93</v>
      </c>
      <c r="M177" s="3" t="s">
        <v>83</v>
      </c>
      <c r="N177" s="3">
        <f>IF(V176=0,"",V176)</f>
        <v>10</v>
      </c>
      <c r="O177" s="3" t="s">
        <v>83</v>
      </c>
      <c r="Q177" s="12" t="s">
        <v>11</v>
      </c>
      <c r="R177" s="13" t="str">
        <f>INDEX(AL:AL,W174+1)</f>
        <v>呪文</v>
      </c>
      <c r="S177" s="18" t="s">
        <v>94</v>
      </c>
      <c r="T177" s="13">
        <f>INDEX(AN:AN,W174+1)</f>
        <v>0</v>
      </c>
      <c r="U177" s="13">
        <f>INDEX(AO:AO,W174+1)</f>
        <v>0</v>
      </c>
      <c r="V177" s="13">
        <f>INDEX(AP:AP,W174+1)</f>
        <v>0</v>
      </c>
      <c r="W177" s="19"/>
      <c r="X177" s="13" t="str">
        <f>INDEX(AZ:AZ,W174+1)</f>
        <v>対戦</v>
      </c>
      <c r="Y177" s="13" t="str">
        <f>INDEX(BA:BA,W174+1)</f>
        <v/>
      </c>
      <c r="Z177" s="13" t="str">
        <f>INDEX(BB:BB,W174+1)</f>
        <v/>
      </c>
      <c r="AA177" s="13">
        <f>INDEX(BC:BC,W174+1)</f>
        <v>0</v>
      </c>
      <c r="BF177" s="12" t="s">
        <v>0</v>
      </c>
      <c r="BG177" s="3">
        <v>176</v>
      </c>
    </row>
    <row r="178" spans="1:59">
      <c r="A178" s="3" t="str">
        <f t="shared" si="26"/>
        <v>|種別|呪文|サブタイプ||||</v>
      </c>
      <c r="B178" s="3" t="s">
        <v>0</v>
      </c>
      <c r="C178" s="3" t="s">
        <v>83</v>
      </c>
      <c r="D178" s="7" t="s">
        <v>11</v>
      </c>
      <c r="E178" s="3" t="s">
        <v>83</v>
      </c>
      <c r="F178" s="3" t="str">
        <f>IF(R177=0,"",R177)</f>
        <v>呪文</v>
      </c>
      <c r="G178" s="3" t="s">
        <v>83</v>
      </c>
      <c r="H178" s="7" t="s">
        <v>104</v>
      </c>
      <c r="I178" s="3" t="s">
        <v>83</v>
      </c>
      <c r="J178" s="3" t="str">
        <f>IF(T177=0,"",T177)</f>
        <v/>
      </c>
      <c r="K178" s="3" t="s">
        <v>83</v>
      </c>
      <c r="L178" s="3" t="str">
        <f>IF(U177=0,"",U177)</f>
        <v/>
      </c>
      <c r="M178" s="3" t="s">
        <v>83</v>
      </c>
      <c r="N178" s="3" t="str">
        <f>IF(V177=0,"",V177)</f>
        <v/>
      </c>
      <c r="O178" s="3" t="s">
        <v>83</v>
      </c>
      <c r="Q178" s="12" t="s">
        <v>105</v>
      </c>
      <c r="R178" s="13" t="str">
        <f>INDEX(BD:BD,W174+1)</f>
        <v>対戦相手の手札のカードが5枚以下の場合、対戦相手がコントロールするクリーチャー1体を対象とし、それをオーナーの手札に戻す。あなたの手札のマナ･コストが8以下の最初のカードはいっぱいのマナを得る。</v>
      </c>
      <c r="S178" s="14"/>
      <c r="T178" s="14"/>
      <c r="U178" s="14"/>
      <c r="V178" s="15"/>
      <c r="W178" s="19"/>
      <c r="X178" s="11"/>
      <c r="Y178" s="11"/>
      <c r="Z178" s="11"/>
      <c r="AA178" s="33"/>
      <c r="BF178" s="12" t="s">
        <v>0</v>
      </c>
      <c r="BG178" s="3">
        <v>177</v>
      </c>
    </row>
    <row r="179" spans="1:59">
      <c r="A179" s="3" t="str">
        <f t="shared" si="26"/>
        <v>|テキスト|&gt;|&gt;|&gt;|&gt;|対戦相手の手札のカードが5枚以下の場合、対戦相手がコントロールするクリーチャー1体を対象とし、それをオーナーの手札に戻す。あなたの手札のマナ･コストが8以下の最初のカードはいっぱいのマナを得る。|</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対戦相手の手札のカードが5枚以下の場合、対戦相手がコントロールするクリーチャー1体を対象とし、それをオーナーの手札に戻す。あなたの手札のマナ･コストが8以下の最初のカードはいっぱいのマナを得る。</v>
      </c>
      <c r="O179" s="3" t="s">
        <v>83</v>
      </c>
      <c r="Q179" s="17" t="s">
        <v>27</v>
      </c>
      <c r="R179" s="13" t="str">
        <f>INDEX(BE:BE,W174+1)</f>
        <v>If your opponent controls 5 or less cards in hand, target creature your opponent controls is Returned to it's owner's hand and the first card in your hand with a cost of 8 or less gains full mana.</v>
      </c>
      <c r="S179" s="14" t="s">
        <v>324</v>
      </c>
      <c r="T179" s="13" t="str">
        <f>IF(X179="","",X179&amp;IF(Y179="",""," "&amp;Y179)&amp;IF(Z179="",""," "&amp;Z179)&amp;IF(AA179="",""," "&amp;AA179))</f>
        <v/>
      </c>
      <c r="U179" s="14"/>
      <c r="V179" s="15"/>
      <c r="W179" s="19" t="s">
        <v>116</v>
      </c>
      <c r="X179" s="12" t="str">
        <f t="shared" ref="X179:AA179" si="34">IF(ISERROR(IF(LEN(X178)&gt;1,X178,VLOOKUP(X177,$AC:$AD,2,FALSE))),"",IF(LEN(X178)&gt;1,X178,VLOOKUP(X177,$AC:$AD,2,FALSE)))</f>
        <v/>
      </c>
      <c r="Y179" s="12" t="str">
        <f t="shared" si="34"/>
        <v/>
      </c>
      <c r="Z179" s="12" t="str">
        <f t="shared" si="34"/>
        <v/>
      </c>
      <c r="AA179" s="12" t="str">
        <f t="shared" si="34"/>
        <v> </v>
      </c>
      <c r="BF179" s="12" t="s">
        <v>0</v>
      </c>
      <c r="BG179" s="3">
        <v>178</v>
      </c>
    </row>
    <row r="180" spans="1:59">
      <c r="A180" s="3" t="str">
        <f t="shared" si="26"/>
        <v>|英テキスト|&gt;|&gt;|&gt;|&gt;|If your opponent controls 5 or less cards in hand, target creature your opponent controls is Returned to it's owner's hand and the first card in your hand with a cost of 8 or less gains full mana.|</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If your opponent controls 5 or less cards in hand, target creature your opponent controls is Returned to it's owner's hand and the first card in your hand with a cost of 8 or less gains full mana.</v>
      </c>
      <c r="O180" s="3" t="s">
        <v>83</v>
      </c>
      <c r="Q180" s="12" t="s">
        <v>18</v>
      </c>
      <c r="R180" s="13">
        <f>IF(INDEX(AX:AX,W174+1)="",0,INDEX(AX:AX,W174+1)&amp;"/"&amp;INDEX(AY:AY,W174+1))</f>
        <v>0</v>
      </c>
      <c r="S180" s="14"/>
      <c r="T180" s="14"/>
      <c r="U180" s="14"/>
      <c r="V180" s="15"/>
      <c r="W180" s="19"/>
      <c r="X180" s="12"/>
      <c r="Y180" s="31"/>
      <c r="Z180" s="31"/>
      <c r="AA180" s="32"/>
      <c r="BF180" s="12" t="s">
        <v>0</v>
      </c>
      <c r="BG180" s="3">
        <v>179</v>
      </c>
    </row>
    <row r="181" spans="1:59">
      <c r="A181" s="3" t="str">
        <f t="shared" si="26"/>
        <v>|PT|&gt;||シールド数|&gt;||</v>
      </c>
      <c r="B181" s="3" t="s">
        <v>0</v>
      </c>
      <c r="C181" s="3" t="s">
        <v>83</v>
      </c>
      <c r="D181" s="3" t="s">
        <v>18</v>
      </c>
      <c r="E181" s="3" t="s">
        <v>83</v>
      </c>
      <c r="F181" s="3" t="s">
        <v>115</v>
      </c>
      <c r="G181" s="3" t="s">
        <v>83</v>
      </c>
      <c r="H181" s="3" t="str">
        <f>IF(R180=0,"",R180)</f>
        <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row>
    <row r="182" spans="1:59">
      <c r="A182" s="3" t="str">
        <f t="shared" si="26"/>
        <v>&amp;br;&amp;br;</v>
      </c>
      <c r="B182" s="3" t="s">
        <v>0</v>
      </c>
      <c r="C182" s="3" t="s">
        <v>142</v>
      </c>
      <c r="R182" s="3"/>
      <c r="S182" s="3"/>
      <c r="T182" s="3"/>
      <c r="U182" s="3"/>
      <c r="V182" s="3"/>
      <c r="BF182" s="12" t="s">
        <v>0</v>
      </c>
      <c r="BG182" s="3">
        <v>181</v>
      </c>
    </row>
    <row r="183" spans="1:59">
      <c r="A183" s="3" t="str">
        <f t="shared" si="26"/>
        <v>#back(text=戻る,left)</v>
      </c>
      <c r="B183" s="3" t="s">
        <v>0</v>
      </c>
      <c r="C183" s="3" t="s">
        <v>151</v>
      </c>
      <c r="R183" s="3"/>
      <c r="S183" s="3"/>
      <c r="T183" s="3"/>
      <c r="U183" s="3"/>
      <c r="V183" s="3"/>
      <c r="BF183" s="12" t="s">
        <v>0</v>
      </c>
      <c r="BG183" s="3">
        <v>182</v>
      </c>
    </row>
    <row r="184" spans="1:59">
      <c r="A184" s="3" t="str">
        <f t="shared" si="26"/>
        <v>&amp;br;</v>
      </c>
      <c r="B184" s="3" t="s">
        <v>0</v>
      </c>
      <c r="C184" s="3" t="s">
        <v>161</v>
      </c>
      <c r="R184" s="3"/>
      <c r="S184" s="3"/>
      <c r="T184" s="3"/>
      <c r="U184" s="3"/>
      <c r="V184" s="3"/>
      <c r="BF184" s="12" t="s">
        <v>0</v>
      </c>
      <c r="BG184" s="3">
        <v>183</v>
      </c>
    </row>
    <row r="185" spans="1:59">
      <c r="A185" s="3" t="str">
        <f t="shared" si="26"/>
        <v>#comment(above,nsize=[15],size=[30],num=[10])</v>
      </c>
      <c r="B185" s="3" t="s">
        <v>0</v>
      </c>
      <c r="C185" s="3" t="s">
        <v>170</v>
      </c>
      <c r="R185" s="3"/>
      <c r="S185" s="3"/>
      <c r="T185" s="3"/>
      <c r="U185" s="3"/>
      <c r="V185" s="3"/>
      <c r="BF185" s="12" t="s">
        <v>0</v>
      </c>
      <c r="BG185" s="3">
        <v>184</v>
      </c>
    </row>
    <row r="186" spans="1:59">
      <c r="A186" s="3" t="str">
        <f t="shared" si="26"/>
        <v>&amp;br;&amp;br;</v>
      </c>
      <c r="B186" s="3" t="s">
        <v>0</v>
      </c>
      <c r="C186" s="3" t="s">
        <v>142</v>
      </c>
      <c r="R186" s="3"/>
      <c r="S186" s="3"/>
      <c r="T186" s="3"/>
      <c r="U186" s="3"/>
      <c r="V186" s="3"/>
      <c r="BF186" s="12" t="s">
        <v>0</v>
      </c>
      <c r="BG186" s="3">
        <v>185</v>
      </c>
    </row>
    <row r="187" spans="1:59">
      <c r="A187" s="3" t="str">
        <f t="shared" si="26"/>
        <v/>
      </c>
      <c r="B187" s="3" t="s">
        <v>0</v>
      </c>
      <c r="Q187" s="8"/>
      <c r="R187" s="9"/>
      <c r="S187" s="9"/>
      <c r="T187" s="9"/>
      <c r="U187" s="9"/>
      <c r="V187" s="10"/>
      <c r="W187" s="11">
        <v>15</v>
      </c>
      <c r="X187" s="8"/>
      <c r="Y187" s="29"/>
      <c r="Z187" s="29"/>
      <c r="AA187" s="30"/>
      <c r="BF187" s="12" t="s">
        <v>0</v>
      </c>
      <c r="BG187" s="3">
        <v>186</v>
      </c>
    </row>
    <row r="188" spans="1:59">
      <c r="A188" s="3" t="str">
        <f t="shared" si="26"/>
        <v>*発明品の唸り/Whir of Invention</v>
      </c>
      <c r="B188" s="3" t="s">
        <v>0</v>
      </c>
      <c r="C188" s="3" t="str">
        <f>"*"&amp;R188&amp;"/"&amp;T188</f>
        <v>*発明品の唸り/Whir of Invention</v>
      </c>
      <c r="Q188" s="12" t="s">
        <v>9</v>
      </c>
      <c r="R188" s="13" t="str">
        <f>INDEX(AJ:AJ,W187+1)</f>
        <v>発明品の唸り</v>
      </c>
      <c r="S188" s="14" t="s">
        <v>10</v>
      </c>
      <c r="T188" s="13" t="str">
        <f>INDEX(AK:AK,W187+1)</f>
        <v>Whir of Invention</v>
      </c>
      <c r="U188" s="14"/>
      <c r="V188" s="15"/>
      <c r="W188" s="16"/>
      <c r="X188" s="12"/>
      <c r="Y188" s="31"/>
      <c r="Z188" s="31"/>
      <c r="AA188" s="32"/>
      <c r="BF188" s="12" t="s">
        <v>0</v>
      </c>
      <c r="BG188" s="3">
        <v>187</v>
      </c>
    </row>
    <row r="189" spans="1:59">
      <c r="A189" s="3" t="str">
        <f t="shared" si="26"/>
        <v>|LEFT:80|LEFT:100|LEFT:100|LEFT:100|LEFT:100|LEFT:100|c</v>
      </c>
      <c r="B189" s="3" t="s">
        <v>0</v>
      </c>
      <c r="C189" s="3" t="s">
        <v>83</v>
      </c>
      <c r="D189" s="6" t="str">
        <f>$Q$1</f>
        <v>LEFT:80</v>
      </c>
      <c r="E189" s="6" t="s">
        <v>83</v>
      </c>
      <c r="F189" s="6" t="str">
        <f t="shared" ref="F189:J189" si="35">$R$1</f>
        <v>LEFT:100</v>
      </c>
      <c r="G189" s="6" t="s">
        <v>83</v>
      </c>
      <c r="H189" s="6" t="str">
        <f t="shared" si="35"/>
        <v>LEFT:100</v>
      </c>
      <c r="I189" s="6" t="s">
        <v>83</v>
      </c>
      <c r="J189" s="6" t="str">
        <f t="shared" si="35"/>
        <v>LEFT:100</v>
      </c>
      <c r="K189" s="6" t="s">
        <v>83</v>
      </c>
      <c r="L189" s="6" t="str">
        <f>$R$1</f>
        <v>LEFT:100</v>
      </c>
      <c r="M189" s="6" t="s">
        <v>83</v>
      </c>
      <c r="N189" s="6" t="str">
        <f>$R$1</f>
        <v>LEFT:100</v>
      </c>
      <c r="O189" s="3" t="s">
        <v>83</v>
      </c>
      <c r="P189" s="3" t="s">
        <v>84</v>
      </c>
      <c r="Q189" s="17" t="s">
        <v>6</v>
      </c>
      <c r="R189" s="13" t="str">
        <f>INDEX(AF:AF,W187+1)</f>
        <v>青</v>
      </c>
      <c r="S189" s="18" t="s">
        <v>7</v>
      </c>
      <c r="T189" s="13" t="str">
        <f>INDEX(AG:AG,W187+1)</f>
        <v>レア</v>
      </c>
      <c r="U189" s="18" t="s">
        <v>8</v>
      </c>
      <c r="V189" s="13">
        <f>INDEX(AI:AI,W187+1)</f>
        <v>11</v>
      </c>
      <c r="W189" s="19"/>
      <c r="X189" s="13" t="str">
        <f>INDEX(AQ:AQ,W187+1)</f>
        <v>あなたのライブラリーから最初のサポートを取ってきて、それを戦場に出す。</v>
      </c>
      <c r="Y189" s="31"/>
      <c r="Z189" s="31"/>
      <c r="AA189" s="32"/>
      <c r="BF189" s="12" t="s">
        <v>0</v>
      </c>
      <c r="BG189" s="3">
        <v>188</v>
      </c>
    </row>
    <row r="190" spans="1:59">
      <c r="A190" s="3" t="str">
        <f t="shared" si="26"/>
        <v>|色|青|レアリティ|レア|マナコスト|11|</v>
      </c>
      <c r="B190" s="3" t="s">
        <v>0</v>
      </c>
      <c r="C190" s="3" t="s">
        <v>83</v>
      </c>
      <c r="D190" s="7" t="s">
        <v>6</v>
      </c>
      <c r="E190" s="3" t="s">
        <v>83</v>
      </c>
      <c r="F190" s="3" t="str">
        <f>IF(R189=0,"",R189)</f>
        <v>青</v>
      </c>
      <c r="G190" s="3" t="s">
        <v>83</v>
      </c>
      <c r="H190" s="7" t="s">
        <v>92</v>
      </c>
      <c r="I190" s="3" t="s">
        <v>83</v>
      </c>
      <c r="J190" s="3" t="str">
        <f>IF(T189=0,"",T189)</f>
        <v>レア</v>
      </c>
      <c r="K190" s="3" t="s">
        <v>83</v>
      </c>
      <c r="L190" s="7" t="s">
        <v>93</v>
      </c>
      <c r="M190" s="3" t="s">
        <v>83</v>
      </c>
      <c r="N190" s="3">
        <f>IF(V189=0,"",V189)</f>
        <v>11</v>
      </c>
      <c r="O190" s="3" t="s">
        <v>83</v>
      </c>
      <c r="Q190" s="12" t="s">
        <v>11</v>
      </c>
      <c r="R190" s="13" t="str">
        <f>INDEX(AL:AL,W187+1)</f>
        <v>呪文</v>
      </c>
      <c r="S190" s="18" t="s">
        <v>94</v>
      </c>
      <c r="T190" s="13">
        <f>INDEX(AN:AN,W187+1)</f>
        <v>0</v>
      </c>
      <c r="U190" s="13">
        <f>INDEX(AO:AO,W187+1)</f>
        <v>0</v>
      </c>
      <c r="V190" s="13">
        <f>INDEX(AP:AP,W187+1)</f>
        <v>0</v>
      </c>
      <c r="W190" s="19"/>
      <c r="X190" s="13" t="str">
        <f>INDEX(AZ:AZ,W187+1)</f>
        <v>あな</v>
      </c>
      <c r="Y190" s="13" t="str">
        <f>INDEX(BA:BA,W187+1)</f>
        <v/>
      </c>
      <c r="Z190" s="13" t="str">
        <f>INDEX(BB:BB,W187+1)</f>
        <v/>
      </c>
      <c r="AA190" s="13">
        <f>INDEX(BC:BC,W187+1)</f>
        <v>0</v>
      </c>
      <c r="BF190" s="12" t="s">
        <v>0</v>
      </c>
      <c r="BG190" s="3">
        <v>189</v>
      </c>
    </row>
    <row r="191" spans="1:59">
      <c r="A191" s="3" t="str">
        <f t="shared" si="26"/>
        <v>|種別|呪文|サブタイプ||||</v>
      </c>
      <c r="B191" s="3" t="s">
        <v>0</v>
      </c>
      <c r="C191" s="3" t="s">
        <v>83</v>
      </c>
      <c r="D191" s="7" t="s">
        <v>11</v>
      </c>
      <c r="E191" s="3" t="s">
        <v>83</v>
      </c>
      <c r="F191" s="3" t="str">
        <f>IF(R190=0,"",R190)</f>
        <v>呪文</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あなたのライブラリーから最初のサポートを取ってきて、それを戦場に出す。</v>
      </c>
      <c r="S191" s="14"/>
      <c r="T191" s="14"/>
      <c r="U191" s="14"/>
      <c r="V191" s="15"/>
      <c r="W191" s="19"/>
      <c r="X191" s="11"/>
      <c r="Y191" s="11"/>
      <c r="Z191" s="11"/>
      <c r="AA191" s="33"/>
      <c r="BF191" s="12" t="s">
        <v>0</v>
      </c>
      <c r="BG191" s="3">
        <v>190</v>
      </c>
    </row>
    <row r="192" spans="1:59">
      <c r="A192" s="3" t="str">
        <f t="shared" si="26"/>
        <v>|テキスト|&gt;|&gt;|&gt;|&gt;|あなたのライブラリーから最初のサポートを取ってきて、それを戦場に出す。|</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あなたのライブラリーから最初のサポートを取ってきて、それを戦場に出す。</v>
      </c>
      <c r="O192" s="3" t="s">
        <v>83</v>
      </c>
      <c r="Q192" s="17" t="s">
        <v>27</v>
      </c>
      <c r="R192" s="13" t="str">
        <f>INDEX(BE:BE,W187+1)</f>
        <v>Fetch the first support in your library and place it on the battlefield.</v>
      </c>
      <c r="S192" s="14" t="s">
        <v>324</v>
      </c>
      <c r="T192" s="13" t="str">
        <f>IF(X192="","",X192&amp;IF(Y192="",""," "&amp;Y192)&amp;IF(Z192="",""," "&amp;Z192)&amp;IF(AA192="",""," "&amp;AA192))</f>
        <v/>
      </c>
      <c r="U192" s="14"/>
      <c r="V192" s="15"/>
      <c r="W192" s="19" t="s">
        <v>116</v>
      </c>
      <c r="X192" s="12" t="str">
        <f t="shared" ref="X192:AA192" si="36">IF(ISERROR(IF(LEN(X191)&gt;1,X191,VLOOKUP(X190,$AC:$AD,2,FALSE))),"",IF(LEN(X191)&gt;1,X191,VLOOKUP(X190,$AC:$AD,2,FALSE)))</f>
        <v/>
      </c>
      <c r="Y192" s="12" t="str">
        <f t="shared" si="36"/>
        <v/>
      </c>
      <c r="Z192" s="12" t="str">
        <f t="shared" si="36"/>
        <v/>
      </c>
      <c r="AA192" s="12" t="str">
        <f t="shared" si="36"/>
        <v> </v>
      </c>
      <c r="BF192" s="12" t="s">
        <v>0</v>
      </c>
      <c r="BG192" s="3">
        <v>191</v>
      </c>
    </row>
    <row r="193" spans="1:59">
      <c r="A193" s="3" t="str">
        <f t="shared" si="26"/>
        <v>|英テキスト|&gt;|&gt;|&gt;|&gt;|Fetch the first support in your library and place it on the battlefield.|</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Fetch the first support in your library and place it on the battlefield.</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6"/>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6"/>
        <v>&amp;br;&amp;br;</v>
      </c>
      <c r="B195" s="3" t="s">
        <v>0</v>
      </c>
      <c r="C195" s="3" t="s">
        <v>142</v>
      </c>
      <c r="R195" s="3"/>
      <c r="S195" s="3"/>
      <c r="T195" s="3"/>
      <c r="U195" s="3"/>
      <c r="V195" s="3"/>
      <c r="BF195" s="12" t="s">
        <v>0</v>
      </c>
      <c r="BG195" s="3">
        <v>194</v>
      </c>
    </row>
    <row r="196" spans="1:59">
      <c r="A196" s="3" t="str">
        <f t="shared" si="26"/>
        <v>#back(text=戻る,left)</v>
      </c>
      <c r="B196" s="3" t="s">
        <v>0</v>
      </c>
      <c r="C196" s="3" t="s">
        <v>151</v>
      </c>
      <c r="R196" s="3"/>
      <c r="S196" s="3"/>
      <c r="T196" s="3"/>
      <c r="U196" s="3"/>
      <c r="V196" s="3"/>
      <c r="BF196" s="12" t="s">
        <v>0</v>
      </c>
      <c r="BG196" s="3">
        <v>195</v>
      </c>
    </row>
    <row r="197" spans="1:59">
      <c r="A197" s="3" t="str">
        <f t="shared" si="26"/>
        <v>&amp;br;</v>
      </c>
      <c r="B197" s="3" t="s">
        <v>0</v>
      </c>
      <c r="C197" s="3" t="s">
        <v>161</v>
      </c>
      <c r="R197" s="3"/>
      <c r="S197" s="3"/>
      <c r="T197" s="3"/>
      <c r="U197" s="3"/>
      <c r="V197" s="3"/>
      <c r="BF197" s="12" t="s">
        <v>0</v>
      </c>
      <c r="BG197" s="3">
        <v>196</v>
      </c>
    </row>
    <row r="198" spans="1:59">
      <c r="A198" s="3" t="str">
        <f t="shared" ref="A198:A261" si="37">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37"/>
        <v>&amp;br;&amp;br;</v>
      </c>
      <c r="B199" s="3" t="s">
        <v>0</v>
      </c>
      <c r="C199" s="3" t="s">
        <v>142</v>
      </c>
      <c r="R199" s="3"/>
      <c r="S199" s="3"/>
      <c r="T199" s="3"/>
      <c r="U199" s="3"/>
      <c r="V199" s="3"/>
      <c r="BF199" s="12" t="s">
        <v>0</v>
      </c>
      <c r="BG199" s="3">
        <v>198</v>
      </c>
    </row>
    <row r="200" spans="1:59">
      <c r="A200" s="3" t="str">
        <f t="shared" si="37"/>
        <v/>
      </c>
      <c r="B200" s="3" t="s">
        <v>0</v>
      </c>
      <c r="Q200" s="8"/>
      <c r="R200" s="9"/>
      <c r="S200" s="9"/>
      <c r="T200" s="9"/>
      <c r="U200" s="9"/>
      <c r="V200" s="10"/>
      <c r="W200" s="11">
        <v>16</v>
      </c>
      <c r="X200" s="8"/>
      <c r="Y200" s="29"/>
      <c r="Z200" s="29"/>
      <c r="AA200" s="30"/>
      <c r="BF200" s="12" t="s">
        <v>0</v>
      </c>
      <c r="BG200" s="3">
        <v>199</v>
      </c>
    </row>
    <row r="201" spans="1:59">
      <c r="A201" s="3" t="str">
        <f t="shared" si="37"/>
        <v>*霊気海嘯の鯨/Aethertide Whale</v>
      </c>
      <c r="B201" s="3" t="s">
        <v>0</v>
      </c>
      <c r="C201" s="3" t="str">
        <f>"*"&amp;R201&amp;"/"&amp;T201</f>
        <v>*霊気海嘯の鯨/Aethertide Whale</v>
      </c>
      <c r="Q201" s="12" t="s">
        <v>9</v>
      </c>
      <c r="R201" s="13" t="str">
        <f>INDEX(AJ:AJ,W200+1)</f>
        <v>霊気海嘯の鯨</v>
      </c>
      <c r="S201" s="14" t="s">
        <v>10</v>
      </c>
      <c r="T201" s="13" t="str">
        <f>INDEX(AK:AK,W200+1)</f>
        <v>Aethertide Whale</v>
      </c>
      <c r="U201" s="14"/>
      <c r="V201" s="15"/>
      <c r="W201" s="16"/>
      <c r="X201" s="12"/>
      <c r="Y201" s="31"/>
      <c r="Z201" s="31"/>
      <c r="AA201" s="32"/>
      <c r="BF201" s="12" t="s">
        <v>0</v>
      </c>
      <c r="BG201" s="3">
        <v>200</v>
      </c>
    </row>
    <row r="202" spans="1:59">
      <c r="A202" s="3" t="str">
        <f t="shared" si="37"/>
        <v>|LEFT:80|LEFT:100|LEFT:100|LEFT:100|LEFT:100|LEFT:100|c</v>
      </c>
      <c r="B202" s="3" t="s">
        <v>0</v>
      </c>
      <c r="C202" s="3" t="s">
        <v>83</v>
      </c>
      <c r="D202" s="6" t="str">
        <f>$Q$1</f>
        <v>LEFT:80</v>
      </c>
      <c r="E202" s="6" t="s">
        <v>83</v>
      </c>
      <c r="F202" s="6" t="str">
        <f t="shared" ref="F202:J202" si="38">$R$1</f>
        <v>LEFT:100</v>
      </c>
      <c r="G202" s="6" t="s">
        <v>83</v>
      </c>
      <c r="H202" s="6" t="str">
        <f t="shared" si="38"/>
        <v>LEFT:100</v>
      </c>
      <c r="I202" s="6" t="s">
        <v>83</v>
      </c>
      <c r="J202" s="6" t="str">
        <f t="shared" si="38"/>
        <v>LEFT:100</v>
      </c>
      <c r="K202" s="6" t="s">
        <v>83</v>
      </c>
      <c r="L202" s="6" t="str">
        <f>$R$1</f>
        <v>LEFT:100</v>
      </c>
      <c r="M202" s="6" t="s">
        <v>83</v>
      </c>
      <c r="N202" s="6" t="str">
        <f>$R$1</f>
        <v>LEFT:100</v>
      </c>
      <c r="O202" s="3" t="s">
        <v>83</v>
      </c>
      <c r="P202" s="3" t="s">
        <v>84</v>
      </c>
      <c r="Q202" s="17" t="s">
        <v>6</v>
      </c>
      <c r="R202" s="13" t="str">
        <f>INDEX(AF:AF,W200+1)</f>
        <v>青</v>
      </c>
      <c r="S202" s="18" t="s">
        <v>7</v>
      </c>
      <c r="T202" s="13" t="str">
        <f>INDEX(AG:AG,W200+1)</f>
        <v>神話レア</v>
      </c>
      <c r="U202" s="18" t="s">
        <v>8</v>
      </c>
      <c r="V202" s="13">
        <f>INDEX(AI:AI,W200+1)</f>
        <v>17</v>
      </c>
      <c r="W202" s="19"/>
      <c r="X202" s="13" t="str">
        <f>INDEX(AQ:AQ,W200+1)</f>
        <v>飛行</v>
      </c>
      <c r="Y202" s="31"/>
      <c r="Z202" s="31"/>
      <c r="AA202" s="32"/>
      <c r="BF202" s="12" t="s">
        <v>0</v>
      </c>
      <c r="BG202" s="3">
        <v>201</v>
      </c>
    </row>
    <row r="203" spans="1:59">
      <c r="A203" s="3" t="str">
        <f t="shared" si="37"/>
        <v>|色|青|レアリティ|神話レア|マナコスト|17|</v>
      </c>
      <c r="B203" s="3" t="s">
        <v>0</v>
      </c>
      <c r="C203" s="3" t="s">
        <v>83</v>
      </c>
      <c r="D203" s="7" t="s">
        <v>6</v>
      </c>
      <c r="E203" s="3" t="s">
        <v>83</v>
      </c>
      <c r="F203" s="3" t="str">
        <f>IF(R202=0,"",R202)</f>
        <v>青</v>
      </c>
      <c r="G203" s="3" t="s">
        <v>83</v>
      </c>
      <c r="H203" s="7" t="s">
        <v>92</v>
      </c>
      <c r="I203" s="3" t="s">
        <v>83</v>
      </c>
      <c r="J203" s="3" t="str">
        <f>IF(T202=0,"",T202)</f>
        <v>神話レア</v>
      </c>
      <c r="K203" s="3" t="s">
        <v>83</v>
      </c>
      <c r="L203" s="7" t="s">
        <v>93</v>
      </c>
      <c r="M203" s="3" t="s">
        <v>83</v>
      </c>
      <c r="N203" s="3">
        <f>IF(V202=0,"",V202)</f>
        <v>17</v>
      </c>
      <c r="O203" s="3" t="s">
        <v>83</v>
      </c>
      <c r="Q203" s="12" t="s">
        <v>11</v>
      </c>
      <c r="R203" s="13" t="str">
        <f>INDEX(AL:AL,W200+1)</f>
        <v>クリーチャー</v>
      </c>
      <c r="S203" s="18" t="s">
        <v>94</v>
      </c>
      <c r="T203" s="13" t="str">
        <f>INDEX(AN:AN,W200+1)</f>
        <v>鯨</v>
      </c>
      <c r="U203" s="13">
        <f>INDEX(AO:AO,W200+1)</f>
        <v>0</v>
      </c>
      <c r="V203" s="13">
        <f>INDEX(AP:AP,W200+1)</f>
        <v>0</v>
      </c>
      <c r="W203" s="19"/>
      <c r="X203" s="13" t="str">
        <f>INDEX(AZ:AZ,W200+1)</f>
        <v>飛行</v>
      </c>
      <c r="Y203" s="13" t="str">
        <f>INDEX(BA:BA,W200+1)</f>
        <v/>
      </c>
      <c r="Z203" s="13" t="str">
        <f>INDEX(BB:BB,W200+1)</f>
        <v/>
      </c>
      <c r="AA203" s="13">
        <f>INDEX(BC:BC,W200+1)</f>
        <v>0</v>
      </c>
      <c r="BF203" s="12" t="s">
        <v>0</v>
      </c>
      <c r="BG203" s="3">
        <v>202</v>
      </c>
    </row>
    <row r="204" spans="1:59">
      <c r="A204" s="3" t="str">
        <f t="shared" si="37"/>
        <v>|種別|クリーチャー|サブタイプ|鯨|||</v>
      </c>
      <c r="B204" s="3" t="s">
        <v>0</v>
      </c>
      <c r="C204" s="3" t="s">
        <v>83</v>
      </c>
      <c r="D204" s="7" t="s">
        <v>11</v>
      </c>
      <c r="E204" s="3" t="s">
        <v>83</v>
      </c>
      <c r="F204" s="3" t="str">
        <f>IF(R203=0,"",R203)</f>
        <v>クリーチャー</v>
      </c>
      <c r="G204" s="3" t="s">
        <v>83</v>
      </c>
      <c r="H204" s="7" t="s">
        <v>104</v>
      </c>
      <c r="I204" s="3" t="s">
        <v>83</v>
      </c>
      <c r="J204" s="3" t="str">
        <f>IF(T203=0,"",T203)</f>
        <v>鯨</v>
      </c>
      <c r="K204" s="3" t="s">
        <v>83</v>
      </c>
      <c r="L204" s="3" t="str">
        <f>IF(U203=0,"",U203)</f>
        <v/>
      </c>
      <c r="M204" s="3" t="s">
        <v>83</v>
      </c>
      <c r="N204" s="3" t="str">
        <f>IF(V203=0,"",V203)</f>
        <v/>
      </c>
      <c r="O204" s="3" t="s">
        <v>83</v>
      </c>
      <c r="Q204" s="12" t="s">
        <v>105</v>
      </c>
      <c r="R204" s="13" t="str">
        <f>INDEX(BD:BD,W200+1)</f>
        <v>飛行&amp;br;このクリーチャーが戦場に出たとき、エネルギー化10を行う。</v>
      </c>
      <c r="S204" s="14"/>
      <c r="T204" s="14"/>
      <c r="U204" s="14"/>
      <c r="V204" s="15"/>
      <c r="W204" s="19"/>
      <c r="X204" s="11"/>
      <c r="Y204" s="11"/>
      <c r="Z204" s="11"/>
      <c r="AA204" s="33"/>
      <c r="BF204" s="12" t="s">
        <v>0</v>
      </c>
      <c r="BG204" s="3">
        <v>203</v>
      </c>
    </row>
    <row r="205" spans="1:59">
      <c r="A205" s="3" t="str">
        <f t="shared" si="37"/>
        <v>|テキスト|&gt;|&gt;|&gt;|&gt;|飛行&amp;br;このクリーチャーが戦場に出たとき、エネルギー化10を行う。|</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飛行&amp;br;このクリーチャーが戦場に出たとき、エネルギー化10を行う。</v>
      </c>
      <c r="O205" s="3" t="s">
        <v>83</v>
      </c>
      <c r="Q205" s="17" t="s">
        <v>27</v>
      </c>
      <c r="R205" s="13" t="str">
        <f>INDEX(BE:BE,W200+1)</f>
        <v>When this creature enters the battlefield, Energize 10.</v>
      </c>
      <c r="S205" s="14" t="s">
        <v>324</v>
      </c>
      <c r="T205" s="13" t="str">
        <f>IF(X205="","",X205&amp;IF(Y205="",""," "&amp;Y205)&amp;IF(Z205="",""," "&amp;Z205)&amp;IF(AA205="",""," "&amp;AA205))</f>
        <v>Flying  </v>
      </c>
      <c r="U205" s="14"/>
      <c r="V205" s="15"/>
      <c r="W205" s="19" t="s">
        <v>116</v>
      </c>
      <c r="X205" s="12" t="str">
        <f t="shared" ref="X205:AA205" si="39">IF(ISERROR(IF(LEN(X204)&gt;1,X204,VLOOKUP(X203,$AC:$AD,2,FALSE))),"",IF(LEN(X204)&gt;1,X204,VLOOKUP(X203,$AC:$AD,2,FALSE)))</f>
        <v>Flying</v>
      </c>
      <c r="Y205" s="12" t="str">
        <f t="shared" si="39"/>
        <v/>
      </c>
      <c r="Z205" s="12" t="str">
        <f t="shared" si="39"/>
        <v/>
      </c>
      <c r="AA205" s="12" t="str">
        <f t="shared" si="39"/>
        <v> </v>
      </c>
      <c r="BF205" s="12" t="s">
        <v>0</v>
      </c>
      <c r="BG205" s="3">
        <v>204</v>
      </c>
    </row>
    <row r="206" spans="1:59">
      <c r="A206" s="3" t="str">
        <f t="shared" si="37"/>
        <v>|英テキスト|&gt;|&gt;|&gt;|&gt;|Flying  &amp;br;When this creature enters the battlefield, Energize 10.|</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Flying  &amp;br;When this creature enters the battlefield, Energize 10.</v>
      </c>
      <c r="O206" s="3" t="s">
        <v>83</v>
      </c>
      <c r="Q206" s="12" t="s">
        <v>18</v>
      </c>
      <c r="R206" s="13" t="str">
        <f>IF(INDEX(AX:AX,W200+1)="",0,INDEX(AX:AX,W200+1)&amp;"/"&amp;INDEX(AY:AY,W200+1))</f>
        <v>10/6</v>
      </c>
      <c r="S206" s="14"/>
      <c r="T206" s="14"/>
      <c r="U206" s="14"/>
      <c r="V206" s="15"/>
      <c r="W206" s="19"/>
      <c r="X206" s="12"/>
      <c r="Y206" s="31"/>
      <c r="Z206" s="31"/>
      <c r="AA206" s="32"/>
      <c r="BF206" s="12" t="s">
        <v>0</v>
      </c>
      <c r="BG206" s="3">
        <v>205</v>
      </c>
    </row>
    <row r="207" spans="1:59">
      <c r="A207" s="3" t="str">
        <f t="shared" si="37"/>
        <v>|PT|&gt;|10/6|シールド数|&gt;||</v>
      </c>
      <c r="B207" s="3" t="s">
        <v>0</v>
      </c>
      <c r="C207" s="3" t="s">
        <v>83</v>
      </c>
      <c r="D207" s="3" t="s">
        <v>18</v>
      </c>
      <c r="E207" s="3" t="s">
        <v>83</v>
      </c>
      <c r="F207" s="3" t="s">
        <v>115</v>
      </c>
      <c r="G207" s="3" t="s">
        <v>83</v>
      </c>
      <c r="H207" s="3" t="str">
        <f>IF(R206=0,"",R206)</f>
        <v>10/6</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37"/>
        <v>&amp;br;&amp;br;</v>
      </c>
      <c r="B208" s="3" t="s">
        <v>0</v>
      </c>
      <c r="C208" s="3" t="s">
        <v>142</v>
      </c>
      <c r="R208" s="3"/>
      <c r="S208" s="3"/>
      <c r="T208" s="3"/>
      <c r="U208" s="3"/>
      <c r="V208" s="3"/>
      <c r="BF208" s="12" t="s">
        <v>0</v>
      </c>
      <c r="BG208" s="3">
        <v>207</v>
      </c>
    </row>
    <row r="209" spans="1:59">
      <c r="A209" s="3" t="str">
        <f t="shared" si="37"/>
        <v>#back(text=戻る,left)</v>
      </c>
      <c r="B209" s="3" t="s">
        <v>0</v>
      </c>
      <c r="C209" s="3" t="s">
        <v>151</v>
      </c>
      <c r="R209" s="3"/>
      <c r="S209" s="3"/>
      <c r="T209" s="3"/>
      <c r="U209" s="3"/>
      <c r="V209" s="3"/>
      <c r="BF209" s="12" t="s">
        <v>0</v>
      </c>
      <c r="BG209" s="3">
        <v>208</v>
      </c>
    </row>
    <row r="210" spans="1:59">
      <c r="A210" s="3" t="str">
        <f t="shared" si="37"/>
        <v>&amp;br;</v>
      </c>
      <c r="B210" s="3" t="s">
        <v>0</v>
      </c>
      <c r="C210" s="3" t="s">
        <v>161</v>
      </c>
      <c r="R210" s="3"/>
      <c r="S210" s="3"/>
      <c r="T210" s="3"/>
      <c r="U210" s="3"/>
      <c r="V210" s="3"/>
      <c r="BF210" s="12" t="s">
        <v>0</v>
      </c>
      <c r="BG210" s="3">
        <v>209</v>
      </c>
    </row>
    <row r="211" spans="1:59">
      <c r="A211" s="3" t="str">
        <f t="shared" si="37"/>
        <v>#comment(above,nsize=[15],size=[30],num=[10])</v>
      </c>
      <c r="B211" s="3" t="s">
        <v>0</v>
      </c>
      <c r="C211" s="3" t="s">
        <v>170</v>
      </c>
      <c r="R211" s="3"/>
      <c r="S211" s="3"/>
      <c r="T211" s="3"/>
      <c r="U211" s="3"/>
      <c r="V211" s="3"/>
      <c r="BF211" s="12" t="s">
        <v>0</v>
      </c>
      <c r="BG211" s="3">
        <v>210</v>
      </c>
    </row>
    <row r="212" spans="1:59">
      <c r="A212" s="3" t="str">
        <f t="shared" si="37"/>
        <v>&amp;br;&amp;br;</v>
      </c>
      <c r="B212" s="3" t="s">
        <v>0</v>
      </c>
      <c r="C212" s="3" t="s">
        <v>142</v>
      </c>
      <c r="R212" s="3"/>
      <c r="S212" s="3"/>
      <c r="T212" s="3"/>
      <c r="U212" s="3"/>
      <c r="V212" s="3"/>
      <c r="BF212" s="12" t="s">
        <v>0</v>
      </c>
      <c r="BG212" s="3">
        <v>211</v>
      </c>
    </row>
    <row r="213" spans="1:59">
      <c r="A213" s="3" t="str">
        <f t="shared" si="37"/>
        <v/>
      </c>
      <c r="B213" s="3" t="s">
        <v>0</v>
      </c>
      <c r="Q213" s="8"/>
      <c r="R213" s="9"/>
      <c r="S213" s="9"/>
      <c r="T213" s="9"/>
      <c r="U213" s="9"/>
      <c r="V213" s="10"/>
      <c r="W213" s="11">
        <v>17</v>
      </c>
      <c r="X213" s="8"/>
      <c r="Y213" s="29"/>
      <c r="Z213" s="29"/>
      <c r="AA213" s="30"/>
      <c r="BF213" s="12" t="s">
        <v>0</v>
      </c>
      <c r="BG213" s="3">
        <v>212</v>
      </c>
    </row>
    <row r="214" spans="1:59">
      <c r="A214" s="3" t="str">
        <f t="shared" si="37"/>
        <v>*遵法長、バラル/Baral, Chief of Compliance</v>
      </c>
      <c r="B214" s="3" t="s">
        <v>0</v>
      </c>
      <c r="C214" s="3" t="str">
        <f>"*"&amp;R214&amp;"/"&amp;T214</f>
        <v>*遵法長、バラル/Baral, Chief of Compliance</v>
      </c>
      <c r="Q214" s="12" t="s">
        <v>9</v>
      </c>
      <c r="R214" s="13" t="str">
        <f>INDEX(AJ:AJ,W213+1)</f>
        <v>遵法長、バラル</v>
      </c>
      <c r="S214" s="14" t="s">
        <v>10</v>
      </c>
      <c r="T214" s="13" t="str">
        <f>INDEX(AK:AK,W213+1)</f>
        <v>Baral, Chief of Compliance</v>
      </c>
      <c r="U214" s="14"/>
      <c r="V214" s="15"/>
      <c r="W214" s="16"/>
      <c r="X214" s="12"/>
      <c r="Y214" s="31"/>
      <c r="Z214" s="31"/>
      <c r="AA214" s="32"/>
      <c r="BF214" s="12" t="s">
        <v>0</v>
      </c>
      <c r="BG214" s="3">
        <v>213</v>
      </c>
    </row>
    <row r="215" spans="1:59">
      <c r="A215" s="3" t="str">
        <f t="shared" si="37"/>
        <v>|LEFT:80|LEFT:100|LEFT:100|LEFT:100|LEFT:100|LEFT:100|c</v>
      </c>
      <c r="B215" s="3" t="s">
        <v>0</v>
      </c>
      <c r="C215" s="3" t="s">
        <v>83</v>
      </c>
      <c r="D215" s="6" t="str">
        <f>$Q$1</f>
        <v>LEFT:80</v>
      </c>
      <c r="E215" s="6" t="s">
        <v>83</v>
      </c>
      <c r="F215" s="6" t="str">
        <f t="shared" ref="F215:J215" si="40">$R$1</f>
        <v>LEFT:100</v>
      </c>
      <c r="G215" s="6" t="s">
        <v>83</v>
      </c>
      <c r="H215" s="6" t="str">
        <f t="shared" si="40"/>
        <v>LEFT:100</v>
      </c>
      <c r="I215" s="6" t="s">
        <v>83</v>
      </c>
      <c r="J215" s="6" t="str">
        <f t="shared" si="40"/>
        <v>LEFT:100</v>
      </c>
      <c r="K215" s="6" t="s">
        <v>83</v>
      </c>
      <c r="L215" s="6" t="str">
        <f>$R$1</f>
        <v>LEFT:100</v>
      </c>
      <c r="M215" s="6" t="s">
        <v>83</v>
      </c>
      <c r="N215" s="6" t="str">
        <f>$R$1</f>
        <v>LEFT:100</v>
      </c>
      <c r="O215" s="3" t="s">
        <v>83</v>
      </c>
      <c r="P215" s="3" t="s">
        <v>84</v>
      </c>
      <c r="Q215" s="17" t="s">
        <v>6</v>
      </c>
      <c r="R215" s="13" t="str">
        <f>INDEX(AF:AF,W213+1)</f>
        <v>青</v>
      </c>
      <c r="S215" s="18" t="s">
        <v>7</v>
      </c>
      <c r="T215" s="13" t="str">
        <f>INDEX(AG:AG,W213+1)</f>
        <v>神話レア</v>
      </c>
      <c r="U215" s="18" t="s">
        <v>8</v>
      </c>
      <c r="V215" s="13">
        <f>INDEX(AI:AI,W213+1)</f>
        <v>8</v>
      </c>
      <c r="W215" s="19"/>
      <c r="X215" s="13" t="str">
        <f>INDEX(AQ:AQ,W213+1)</f>
        <v>あなたのターン開始時に、あなたの手札の各呪文は4マナを得る。</v>
      </c>
      <c r="Y215" s="31"/>
      <c r="Z215" s="31"/>
      <c r="AA215" s="32"/>
      <c r="BF215" s="12" t="s">
        <v>0</v>
      </c>
      <c r="BG215" s="3">
        <v>214</v>
      </c>
    </row>
    <row r="216" spans="1:59">
      <c r="A216" s="3" t="str">
        <f t="shared" si="37"/>
        <v>|色|青|レアリティ|神話レア|マナコスト|8|</v>
      </c>
      <c r="B216" s="3" t="s">
        <v>0</v>
      </c>
      <c r="C216" s="3" t="s">
        <v>83</v>
      </c>
      <c r="D216" s="7" t="s">
        <v>6</v>
      </c>
      <c r="E216" s="3" t="s">
        <v>83</v>
      </c>
      <c r="F216" s="3" t="str">
        <f>IF(R215=0,"",R215)</f>
        <v>青</v>
      </c>
      <c r="G216" s="3" t="s">
        <v>83</v>
      </c>
      <c r="H216" s="7" t="s">
        <v>92</v>
      </c>
      <c r="I216" s="3" t="s">
        <v>83</v>
      </c>
      <c r="J216" s="3" t="str">
        <f>IF(T215=0,"",T215)</f>
        <v>神話レア</v>
      </c>
      <c r="K216" s="3" t="s">
        <v>83</v>
      </c>
      <c r="L216" s="7" t="s">
        <v>93</v>
      </c>
      <c r="M216" s="3" t="s">
        <v>83</v>
      </c>
      <c r="N216" s="3">
        <f>IF(V215=0,"",V215)</f>
        <v>8</v>
      </c>
      <c r="O216" s="3" t="s">
        <v>83</v>
      </c>
      <c r="Q216" s="12" t="s">
        <v>11</v>
      </c>
      <c r="R216" s="13" t="str">
        <f>INDEX(AL:AL,W213+1)</f>
        <v>クリーチャー</v>
      </c>
      <c r="S216" s="18" t="s">
        <v>94</v>
      </c>
      <c r="T216" s="13" t="str">
        <f>INDEX(AN:AN,W213+1)</f>
        <v>人間</v>
      </c>
      <c r="U216" s="13" t="str">
        <f>INDEX(AO:AO,W213+1)</f>
        <v>ウィザード</v>
      </c>
      <c r="V216" s="13">
        <f>INDEX(AP:AP,W213+1)</f>
        <v>0</v>
      </c>
      <c r="W216" s="19"/>
      <c r="X216" s="13" t="str">
        <f>INDEX(AZ:AZ,W213+1)</f>
        <v>あな</v>
      </c>
      <c r="Y216" s="13" t="str">
        <f>INDEX(BA:BA,W213+1)</f>
        <v/>
      </c>
      <c r="Z216" s="13" t="str">
        <f>INDEX(BB:BB,W213+1)</f>
        <v/>
      </c>
      <c r="AA216" s="13">
        <f>INDEX(BC:BC,W213+1)</f>
        <v>0</v>
      </c>
      <c r="BF216" s="12" t="s">
        <v>0</v>
      </c>
      <c r="BG216" s="3">
        <v>215</v>
      </c>
    </row>
    <row r="217" spans="1:59">
      <c r="A217" s="3" t="str">
        <f t="shared" si="37"/>
        <v>|種別|クリーチャー|サブタイプ|人間|ウィザード||</v>
      </c>
      <c r="B217" s="3" t="s">
        <v>0</v>
      </c>
      <c r="C217" s="3" t="s">
        <v>83</v>
      </c>
      <c r="D217" s="7" t="s">
        <v>11</v>
      </c>
      <c r="E217" s="3" t="s">
        <v>83</v>
      </c>
      <c r="F217" s="3" t="str">
        <f>IF(R216=0,"",R216)</f>
        <v>クリーチャー</v>
      </c>
      <c r="G217" s="3" t="s">
        <v>83</v>
      </c>
      <c r="H217" s="7" t="s">
        <v>104</v>
      </c>
      <c r="I217" s="3" t="s">
        <v>83</v>
      </c>
      <c r="J217" s="3" t="str">
        <f>IF(T216=0,"",T216)</f>
        <v>人間</v>
      </c>
      <c r="K217" s="3" t="s">
        <v>83</v>
      </c>
      <c r="L217" s="3" t="str">
        <f>IF(U216=0,"",U216)</f>
        <v>ウィザード</v>
      </c>
      <c r="M217" s="3" t="s">
        <v>83</v>
      </c>
      <c r="N217" s="3" t="str">
        <f>IF(V216=0,"",V216)</f>
        <v/>
      </c>
      <c r="O217" s="3" t="s">
        <v>83</v>
      </c>
      <c r="Q217" s="12" t="s">
        <v>105</v>
      </c>
      <c r="R217" s="13" t="str">
        <f>INDEX(BD:BD,W213+1)</f>
        <v>あなたのターン開始時に、あなたの手札の各呪文は4マナを得る。&amp;br;あなたが呪文を唱えたとき、あなたはカードを1枚引く。</v>
      </c>
      <c r="S217" s="14"/>
      <c r="T217" s="14"/>
      <c r="U217" s="14"/>
      <c r="V217" s="15"/>
      <c r="W217" s="19"/>
      <c r="X217" s="11"/>
      <c r="Y217" s="11"/>
      <c r="Z217" s="11"/>
      <c r="AA217" s="33"/>
      <c r="BF217" s="12" t="s">
        <v>0</v>
      </c>
      <c r="BG217" s="3">
        <v>216</v>
      </c>
    </row>
    <row r="218" spans="1:59">
      <c r="A218" s="3" t="str">
        <f t="shared" si="37"/>
        <v>|テキスト|&gt;|&gt;|&gt;|&gt;|あなたのターン開始時に、あなたの手札の各呪文は4マナを得る。&amp;br;あなたが呪文を唱えたとき、あなたはカードを1枚引く。|</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あなたのターン開始時に、あなたの手札の各呪文は4マナを得る。&amp;br;あなたが呪文を唱えたとき、あなたはカードを1枚引く。</v>
      </c>
      <c r="O218" s="3" t="s">
        <v>83</v>
      </c>
      <c r="Q218" s="17" t="s">
        <v>27</v>
      </c>
      <c r="R218" s="13" t="str">
        <f>INDEX(BE:BE,W213+1)</f>
        <v>When this creature enters the battlefield, each spell in your hand gains 3 mana.&amp;br;When you draw a spell, that spell gains 3 mana.&amp;br;When you cast a spell, you draw 1 card.</v>
      </c>
      <c r="S218" s="14" t="s">
        <v>324</v>
      </c>
      <c r="T218" s="13" t="str">
        <f>IF(X218="","",X218&amp;IF(Y218="",""," "&amp;Y218)&amp;IF(Z218="",""," "&amp;Z218)&amp;IF(AA218="",""," "&amp;AA218))</f>
        <v/>
      </c>
      <c r="U218" s="14"/>
      <c r="V218" s="15"/>
      <c r="W218" s="19" t="s">
        <v>116</v>
      </c>
      <c r="X218" s="12" t="str">
        <f t="shared" ref="X218:AA218" si="41">IF(ISERROR(IF(LEN(X217)&gt;1,X217,VLOOKUP(X216,$AC:$AD,2,FALSE))),"",IF(LEN(X217)&gt;1,X217,VLOOKUP(X216,$AC:$AD,2,FALSE)))</f>
        <v/>
      </c>
      <c r="Y218" s="12" t="str">
        <f t="shared" si="41"/>
        <v/>
      </c>
      <c r="Z218" s="12" t="str">
        <f t="shared" si="41"/>
        <v/>
      </c>
      <c r="AA218" s="12" t="str">
        <f t="shared" si="41"/>
        <v> </v>
      </c>
      <c r="BF218" s="12" t="s">
        <v>0</v>
      </c>
      <c r="BG218" s="3">
        <v>217</v>
      </c>
    </row>
    <row r="219" spans="1:59">
      <c r="A219" s="3" t="str">
        <f t="shared" si="37"/>
        <v>|英テキスト|&gt;|&gt;|&gt;|&gt;|When this creature enters the battlefield, each spell in your hand gains 3 mana.&amp;br;When you draw a spell, that spell gains 3 mana.&amp;br;When you cast a spell, you draw 1 card.|</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When this creature enters the battlefield, each spell in your hand gains 3 mana.&amp;br;When you draw a spell, that spell gains 3 mana.&amp;br;When you cast a spell, you draw 1 card.</v>
      </c>
      <c r="O219" s="3" t="s">
        <v>83</v>
      </c>
      <c r="Q219" s="12" t="s">
        <v>18</v>
      </c>
      <c r="R219" s="13" t="str">
        <f>IF(INDEX(AX:AX,W213+1)="",0,INDEX(AX:AX,W213+1)&amp;"/"&amp;INDEX(AY:AY,W213+1))</f>
        <v>5/5</v>
      </c>
      <c r="S219" s="14"/>
      <c r="T219" s="14"/>
      <c r="U219" s="14"/>
      <c r="V219" s="15"/>
      <c r="W219" s="19"/>
      <c r="X219" s="12"/>
      <c r="Y219" s="31"/>
      <c r="Z219" s="31"/>
      <c r="AA219" s="32"/>
      <c r="BF219" s="12" t="s">
        <v>0</v>
      </c>
      <c r="BG219" s="3">
        <v>218</v>
      </c>
    </row>
    <row r="220" spans="1:59">
      <c r="A220" s="3" t="str">
        <f t="shared" si="37"/>
        <v>|PT|&gt;|5/5|シールド数|&gt;||</v>
      </c>
      <c r="B220" s="3" t="s">
        <v>0</v>
      </c>
      <c r="C220" s="3" t="s">
        <v>83</v>
      </c>
      <c r="D220" s="3" t="s">
        <v>18</v>
      </c>
      <c r="E220" s="3" t="s">
        <v>83</v>
      </c>
      <c r="F220" s="3" t="s">
        <v>115</v>
      </c>
      <c r="G220" s="3" t="s">
        <v>83</v>
      </c>
      <c r="H220" s="3" t="str">
        <f>IF(R219=0,"",R219)</f>
        <v>5/5</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37"/>
        <v>&amp;br;&amp;br;</v>
      </c>
      <c r="B221" s="3" t="s">
        <v>0</v>
      </c>
      <c r="C221" s="3" t="s">
        <v>142</v>
      </c>
      <c r="R221" s="3"/>
      <c r="S221" s="3"/>
      <c r="T221" s="3"/>
      <c r="U221" s="3"/>
      <c r="V221" s="3"/>
      <c r="BF221" s="12" t="s">
        <v>0</v>
      </c>
      <c r="BG221" s="3">
        <v>220</v>
      </c>
    </row>
    <row r="222" spans="1:59">
      <c r="A222" s="3" t="str">
        <f t="shared" si="37"/>
        <v>#back(text=戻る,left)</v>
      </c>
      <c r="B222" s="3" t="s">
        <v>0</v>
      </c>
      <c r="C222" s="3" t="s">
        <v>151</v>
      </c>
      <c r="R222" s="3"/>
      <c r="S222" s="3"/>
      <c r="T222" s="3"/>
      <c r="U222" s="3"/>
      <c r="V222" s="3"/>
      <c r="BF222" s="12" t="s">
        <v>0</v>
      </c>
      <c r="BG222" s="3">
        <v>221</v>
      </c>
    </row>
    <row r="223" spans="1:59">
      <c r="A223" s="3" t="str">
        <f t="shared" si="37"/>
        <v>&amp;br;</v>
      </c>
      <c r="B223" s="3" t="s">
        <v>0</v>
      </c>
      <c r="C223" s="3" t="s">
        <v>161</v>
      </c>
      <c r="R223" s="3"/>
      <c r="S223" s="3"/>
      <c r="T223" s="3"/>
      <c r="U223" s="3"/>
      <c r="V223" s="3"/>
      <c r="BF223" s="12" t="s">
        <v>0</v>
      </c>
      <c r="BG223" s="3">
        <v>222</v>
      </c>
    </row>
    <row r="224" spans="1:59">
      <c r="A224" s="3" t="str">
        <f t="shared" si="37"/>
        <v>#comment(above,nsize=[15],size=[30],num=[10])</v>
      </c>
      <c r="B224" s="3" t="s">
        <v>0</v>
      </c>
      <c r="C224" s="3" t="s">
        <v>170</v>
      </c>
      <c r="R224" s="3"/>
      <c r="S224" s="3"/>
      <c r="T224" s="3"/>
      <c r="U224" s="3"/>
      <c r="V224" s="3"/>
      <c r="BF224" s="12" t="s">
        <v>0</v>
      </c>
      <c r="BG224" s="3">
        <v>223</v>
      </c>
    </row>
    <row r="225" spans="1:59">
      <c r="A225" s="3" t="str">
        <f t="shared" si="37"/>
        <v>&amp;br;&amp;br;</v>
      </c>
      <c r="B225" s="3" t="s">
        <v>0</v>
      </c>
      <c r="C225" s="3" t="s">
        <v>142</v>
      </c>
      <c r="R225" s="3"/>
      <c r="S225" s="3"/>
      <c r="T225" s="3"/>
      <c r="U225" s="3"/>
      <c r="V225" s="3"/>
      <c r="BF225" s="12" t="s">
        <v>0</v>
      </c>
      <c r="BG225" s="3">
        <v>224</v>
      </c>
    </row>
    <row r="226" spans="1:59">
      <c r="A226" s="3" t="str">
        <f t="shared" si="37"/>
        <v/>
      </c>
      <c r="B226" s="3" t="s">
        <v>0</v>
      </c>
      <c r="Q226" s="8"/>
      <c r="R226" s="9"/>
      <c r="S226" s="9"/>
      <c r="T226" s="9"/>
      <c r="U226" s="9"/>
      <c r="V226" s="10"/>
      <c r="W226" s="11">
        <v>18</v>
      </c>
      <c r="X226" s="8"/>
      <c r="Y226" s="29"/>
      <c r="Z226" s="29"/>
      <c r="AA226" s="30"/>
      <c r="BF226" s="12" t="s">
        <v>0</v>
      </c>
      <c r="BG226" s="3">
        <v>225</v>
      </c>
    </row>
    <row r="227" spans="1:59">
      <c r="A227" s="3" t="str">
        <f t="shared" si="37"/>
        <v>*機械化製法/Mechanized Production</v>
      </c>
      <c r="B227" s="3" t="s">
        <v>0</v>
      </c>
      <c r="C227" s="3" t="str">
        <f>"*"&amp;R227&amp;"/"&amp;T227</f>
        <v>*機械化製法/Mechanized Production</v>
      </c>
      <c r="Q227" s="12" t="s">
        <v>9</v>
      </c>
      <c r="R227" s="13" t="str">
        <f>INDEX(AJ:AJ,W226+1)</f>
        <v>機械化製法</v>
      </c>
      <c r="S227" s="14" t="s">
        <v>10</v>
      </c>
      <c r="T227" s="13" t="str">
        <f>INDEX(AK:AK,W226+1)</f>
        <v>Mechanized Production</v>
      </c>
      <c r="U227" s="14"/>
      <c r="V227" s="15"/>
      <c r="W227" s="16"/>
      <c r="X227" s="12"/>
      <c r="Y227" s="31"/>
      <c r="Z227" s="31"/>
      <c r="AA227" s="32"/>
      <c r="BF227" s="12" t="s">
        <v>0</v>
      </c>
      <c r="BG227" s="3">
        <v>226</v>
      </c>
    </row>
    <row r="228" spans="1:59">
      <c r="A228" s="3" t="str">
        <f t="shared" si="37"/>
        <v>|LEFT:80|LEFT:100|LEFT:100|LEFT:100|LEFT:100|LEFT:100|c</v>
      </c>
      <c r="B228" s="3" t="s">
        <v>0</v>
      </c>
      <c r="C228" s="3" t="s">
        <v>83</v>
      </c>
      <c r="D228" s="6" t="str">
        <f>$Q$1</f>
        <v>LEFT:80</v>
      </c>
      <c r="E228" s="6" t="s">
        <v>83</v>
      </c>
      <c r="F228" s="6" t="str">
        <f t="shared" ref="F228:J228" si="42">$R$1</f>
        <v>LEFT:100</v>
      </c>
      <c r="G228" s="6" t="s">
        <v>83</v>
      </c>
      <c r="H228" s="6" t="str">
        <f t="shared" si="42"/>
        <v>LEFT:100</v>
      </c>
      <c r="I228" s="6" t="s">
        <v>83</v>
      </c>
      <c r="J228" s="6" t="str">
        <f t="shared" si="42"/>
        <v>LEFT:100</v>
      </c>
      <c r="K228" s="6" t="s">
        <v>83</v>
      </c>
      <c r="L228" s="6" t="str">
        <f>$R$1</f>
        <v>LEFT:100</v>
      </c>
      <c r="M228" s="6" t="s">
        <v>83</v>
      </c>
      <c r="N228" s="6" t="str">
        <f>$R$1</f>
        <v>LEFT:100</v>
      </c>
      <c r="O228" s="3" t="s">
        <v>83</v>
      </c>
      <c r="P228" s="3" t="s">
        <v>84</v>
      </c>
      <c r="Q228" s="17" t="s">
        <v>6</v>
      </c>
      <c r="R228" s="13" t="str">
        <f>INDEX(AF:AF,W226+1)</f>
        <v>青</v>
      </c>
      <c r="S228" s="18" t="s">
        <v>7</v>
      </c>
      <c r="T228" s="13" t="str">
        <f>INDEX(AG:AG,W226+1)</f>
        <v>神話レア</v>
      </c>
      <c r="U228" s="18" t="s">
        <v>8</v>
      </c>
      <c r="V228" s="13">
        <f>INDEX(AI:AI,W226+1)</f>
        <v>6</v>
      </c>
      <c r="W228" s="19"/>
      <c r="X228" s="13" t="str">
        <f>INDEX(AQ:AQ,W226+1)</f>
        <v>超過3：あなたがコントロールする各クリーチャーを強化する。</v>
      </c>
      <c r="Y228" s="31"/>
      <c r="Z228" s="31"/>
      <c r="AA228" s="32"/>
      <c r="BF228" s="12" t="s">
        <v>0</v>
      </c>
      <c r="BG228" s="3">
        <v>227</v>
      </c>
    </row>
    <row r="229" spans="1:59">
      <c r="A229" s="3" t="str">
        <f t="shared" si="37"/>
        <v>|色|青|レアリティ|神話レア|マナコスト|6|</v>
      </c>
      <c r="B229" s="3" t="s">
        <v>0</v>
      </c>
      <c r="C229" s="3" t="s">
        <v>83</v>
      </c>
      <c r="D229" s="7" t="s">
        <v>6</v>
      </c>
      <c r="E229" s="3" t="s">
        <v>83</v>
      </c>
      <c r="F229" s="3" t="str">
        <f>IF(R228=0,"",R228)</f>
        <v>青</v>
      </c>
      <c r="G229" s="3" t="s">
        <v>83</v>
      </c>
      <c r="H229" s="7" t="s">
        <v>92</v>
      </c>
      <c r="I229" s="3" t="s">
        <v>83</v>
      </c>
      <c r="J229" s="3" t="str">
        <f>IF(T228=0,"",T228)</f>
        <v>神話レア</v>
      </c>
      <c r="K229" s="3" t="s">
        <v>83</v>
      </c>
      <c r="L229" s="7" t="s">
        <v>93</v>
      </c>
      <c r="M229" s="3" t="s">
        <v>83</v>
      </c>
      <c r="N229" s="3">
        <f>IF(V228=0,"",V228)</f>
        <v>6</v>
      </c>
      <c r="O229" s="3" t="s">
        <v>83</v>
      </c>
      <c r="Q229" s="12" t="s">
        <v>11</v>
      </c>
      <c r="R229" s="13" t="str">
        <f>INDEX(AL:AL,W226+1)</f>
        <v>サポート</v>
      </c>
      <c r="S229" s="18" t="s">
        <v>94</v>
      </c>
      <c r="T229" s="13">
        <f>INDEX(AN:AN,W226+1)</f>
        <v>0</v>
      </c>
      <c r="U229" s="13">
        <f>INDEX(AO:AO,W226+1)</f>
        <v>0</v>
      </c>
      <c r="V229" s="13">
        <f>INDEX(AP:AP,W226+1)</f>
        <v>0</v>
      </c>
      <c r="W229" s="19"/>
      <c r="X229" s="13" t="str">
        <f>INDEX(AZ:AZ,W226+1)</f>
        <v>超過</v>
      </c>
      <c r="Y229" s="13" t="str">
        <f>INDEX(BA:BA,W226+1)</f>
        <v/>
      </c>
      <c r="Z229" s="13" t="str">
        <f>INDEX(BB:BB,W226+1)</f>
        <v/>
      </c>
      <c r="AA229" s="13">
        <f>INDEX(BC:BC,W226+1)</f>
        <v>0</v>
      </c>
      <c r="BF229" s="12" t="s">
        <v>0</v>
      </c>
      <c r="BG229" s="3">
        <v>228</v>
      </c>
    </row>
    <row r="230" spans="1:59">
      <c r="A230" s="3" t="str">
        <f t="shared" si="37"/>
        <v>|種別|サポート|サブタイプ||||</v>
      </c>
      <c r="B230" s="3" t="s">
        <v>0</v>
      </c>
      <c r="C230" s="3" t="s">
        <v>83</v>
      </c>
      <c r="D230" s="7" t="s">
        <v>11</v>
      </c>
      <c r="E230" s="3" t="s">
        <v>83</v>
      </c>
      <c r="F230" s="3" t="str">
        <f>IF(R229=0,"",R229)</f>
        <v>サポート</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超過3：あなたがコントロールする各クリーチャーを強化する。</v>
      </c>
      <c r="S230" s="14"/>
      <c r="T230" s="14"/>
      <c r="U230" s="14"/>
      <c r="V230" s="15"/>
      <c r="W230" s="19"/>
      <c r="X230" s="11"/>
      <c r="Y230" s="11"/>
      <c r="Z230" s="11"/>
      <c r="AA230" s="33"/>
      <c r="BF230" s="12" t="s">
        <v>0</v>
      </c>
      <c r="BG230" s="3">
        <v>229</v>
      </c>
    </row>
    <row r="231" spans="1:59">
      <c r="A231" s="3" t="str">
        <f t="shared" si="37"/>
        <v>|テキスト|&gt;|&gt;|&gt;|&gt;|超過3：あなたがコントロールする各クリーチャーを強化する。|</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超過3：あなたがコントロールする各クリーチャーを強化する。</v>
      </c>
      <c r="O231" s="3" t="s">
        <v>83</v>
      </c>
      <c r="Q231" s="17" t="s">
        <v>27</v>
      </c>
      <c r="R231" s="13" t="str">
        <f>INDEX(BE:BE,W226+1)</f>
        <v>Overload 3:Each creature you control is Reinforced.</v>
      </c>
      <c r="S231" s="14" t="s">
        <v>324</v>
      </c>
      <c r="T231" s="13" t="str">
        <f>IF(X231="","",X231&amp;IF(Y231="",""," "&amp;Y231)&amp;IF(Z231="",""," "&amp;Z231)&amp;IF(AA231="",""," "&amp;AA231))</f>
        <v/>
      </c>
      <c r="U231" s="14"/>
      <c r="V231" s="15"/>
      <c r="W231" s="19" t="s">
        <v>116</v>
      </c>
      <c r="X231" s="12" t="str">
        <f t="shared" ref="X231:AA231" si="43">IF(ISERROR(IF(LEN(X230)&gt;1,X230,VLOOKUP(X229,$AC:$AD,2,FALSE))),"",IF(LEN(X230)&gt;1,X230,VLOOKUP(X229,$AC:$AD,2,FALSE)))</f>
        <v/>
      </c>
      <c r="Y231" s="12" t="str">
        <f t="shared" si="43"/>
        <v/>
      </c>
      <c r="Z231" s="12" t="str">
        <f t="shared" si="43"/>
        <v/>
      </c>
      <c r="AA231" s="12" t="str">
        <f t="shared" si="43"/>
        <v> </v>
      </c>
      <c r="BF231" s="12" t="s">
        <v>0</v>
      </c>
      <c r="BG231" s="3">
        <v>230</v>
      </c>
    </row>
    <row r="232" spans="1:59">
      <c r="A232" s="3" t="str">
        <f t="shared" si="37"/>
        <v>|英テキスト|&gt;|&gt;|&gt;|&gt;|Overload 3:Each creature you control is Reinforced.|</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Overload 3:Each creature you control is Reinforced.</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37"/>
        <v>|PT|&gt;||シールド数|&gt;|3|</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f>IF(R233=0,"",R233)</f>
        <v>3</v>
      </c>
      <c r="O233" s="3" t="s">
        <v>83</v>
      </c>
      <c r="Q233" s="20" t="s">
        <v>19</v>
      </c>
      <c r="R233" s="13">
        <f>INDEX(AW:AW,W226+1)</f>
        <v>3</v>
      </c>
      <c r="S233" s="21"/>
      <c r="T233" s="21"/>
      <c r="U233" s="21"/>
      <c r="V233" s="22"/>
      <c r="W233" s="23"/>
      <c r="X233" s="24"/>
      <c r="Y233" s="34"/>
      <c r="Z233" s="34"/>
      <c r="AA233" s="35"/>
      <c r="BF233" s="12" t="s">
        <v>0</v>
      </c>
      <c r="BG233" s="3">
        <v>232</v>
      </c>
    </row>
    <row r="234" spans="1:59">
      <c r="A234" s="3" t="str">
        <f t="shared" si="37"/>
        <v>&amp;br;&amp;br;</v>
      </c>
      <c r="B234" s="3" t="s">
        <v>0</v>
      </c>
      <c r="C234" s="3" t="s">
        <v>142</v>
      </c>
      <c r="R234" s="3"/>
      <c r="S234" s="3"/>
      <c r="T234" s="3"/>
      <c r="U234" s="3"/>
      <c r="V234" s="3"/>
      <c r="BF234" s="12" t="s">
        <v>0</v>
      </c>
      <c r="BG234" s="3">
        <v>233</v>
      </c>
    </row>
    <row r="235" spans="1:59">
      <c r="A235" s="3" t="str">
        <f t="shared" si="37"/>
        <v>#back(text=戻る,left)</v>
      </c>
      <c r="B235" s="3" t="s">
        <v>0</v>
      </c>
      <c r="C235" s="3" t="s">
        <v>151</v>
      </c>
      <c r="R235" s="3"/>
      <c r="S235" s="3"/>
      <c r="T235" s="3"/>
      <c r="U235" s="3"/>
      <c r="V235" s="3"/>
      <c r="BF235" s="12" t="s">
        <v>0</v>
      </c>
      <c r="BG235" s="3">
        <v>234</v>
      </c>
    </row>
    <row r="236" spans="1:59">
      <c r="A236" s="3" t="str">
        <f t="shared" si="37"/>
        <v>&amp;br;</v>
      </c>
      <c r="B236" s="3" t="s">
        <v>0</v>
      </c>
      <c r="C236" s="3" t="s">
        <v>161</v>
      </c>
      <c r="R236" s="3"/>
      <c r="S236" s="3"/>
      <c r="T236" s="3"/>
      <c r="U236" s="3"/>
      <c r="V236" s="3"/>
      <c r="BF236" s="12" t="s">
        <v>0</v>
      </c>
      <c r="BG236" s="3">
        <v>235</v>
      </c>
    </row>
    <row r="237" spans="1:59">
      <c r="A237" s="3" t="str">
        <f t="shared" si="37"/>
        <v>#comment(above,nsize=[15],size=[30],num=[10])</v>
      </c>
      <c r="B237" s="3" t="s">
        <v>0</v>
      </c>
      <c r="C237" s="3" t="s">
        <v>170</v>
      </c>
      <c r="R237" s="3"/>
      <c r="S237" s="3"/>
      <c r="T237" s="3"/>
      <c r="U237" s="3"/>
      <c r="V237" s="3"/>
      <c r="BF237" s="12" t="s">
        <v>0</v>
      </c>
      <c r="BG237" s="3">
        <v>236</v>
      </c>
    </row>
    <row r="238" spans="1:59">
      <c r="A238" s="3" t="str">
        <f t="shared" si="37"/>
        <v>&amp;br;&amp;br;</v>
      </c>
      <c r="B238" s="3" t="s">
        <v>0</v>
      </c>
      <c r="C238" s="3" t="s">
        <v>142</v>
      </c>
      <c r="R238" s="3"/>
      <c r="S238" s="3"/>
      <c r="T238" s="3"/>
      <c r="U238" s="3"/>
      <c r="V238" s="3"/>
      <c r="BF238" s="12" t="s">
        <v>0</v>
      </c>
      <c r="BG238" s="3">
        <v>237</v>
      </c>
    </row>
    <row r="239" spans="1:59">
      <c r="A239" s="3" t="str">
        <f t="shared" si="37"/>
        <v/>
      </c>
      <c r="B239" s="3" t="s">
        <v>0</v>
      </c>
      <c r="Q239" s="8"/>
      <c r="R239" s="9"/>
      <c r="S239" s="9"/>
      <c r="T239" s="9"/>
      <c r="U239" s="9"/>
      <c r="V239" s="10"/>
      <c r="W239" s="11">
        <v>19</v>
      </c>
      <c r="X239" s="8"/>
      <c r="Y239" s="29"/>
      <c r="Z239" s="29"/>
      <c r="AA239" s="30"/>
      <c r="BF239" s="12" t="s">
        <v>0</v>
      </c>
      <c r="BG239" s="3">
        <v>238</v>
      </c>
    </row>
    <row r="240" spans="1:58">
      <c r="A240" s="3" t="str">
        <f t="shared" si="37"/>
        <v>*才気ある霊基体/Gifted Aetherborn</v>
      </c>
      <c r="B240" s="3" t="s">
        <v>0</v>
      </c>
      <c r="C240" s="3" t="str">
        <f>"*"&amp;R240&amp;"/"&amp;T240</f>
        <v>*才気ある霊基体/Gifted Aetherborn</v>
      </c>
      <c r="Q240" s="12" t="s">
        <v>9</v>
      </c>
      <c r="R240" s="13" t="str">
        <f>INDEX(AJ:AJ,W239+1)</f>
        <v>才気ある霊基体</v>
      </c>
      <c r="S240" s="14" t="s">
        <v>10</v>
      </c>
      <c r="T240" s="13" t="str">
        <f>INDEX(AK:AK,W239+1)</f>
        <v>Gifted Aetherborn</v>
      </c>
      <c r="U240" s="14"/>
      <c r="V240" s="15"/>
      <c r="W240" s="16"/>
      <c r="X240" s="12"/>
      <c r="Y240" s="31"/>
      <c r="Z240" s="31"/>
      <c r="AA240" s="32"/>
      <c r="BF240" s="12" t="s">
        <v>0</v>
      </c>
    </row>
    <row r="241" spans="1:58">
      <c r="A241" s="3" t="str">
        <f t="shared" si="37"/>
        <v>|LEFT:80|LEFT:100|LEFT:100|LEFT:100|LEFT:100|LEFT:100|c</v>
      </c>
      <c r="B241" s="3" t="s">
        <v>0</v>
      </c>
      <c r="C241" s="3" t="s">
        <v>83</v>
      </c>
      <c r="D241" s="6" t="str">
        <f>$Q$1</f>
        <v>LEFT:80</v>
      </c>
      <c r="E241" s="6" t="s">
        <v>83</v>
      </c>
      <c r="F241" s="6" t="str">
        <f t="shared" ref="F241:J241" si="44">$R$1</f>
        <v>LEFT:100</v>
      </c>
      <c r="G241" s="6" t="s">
        <v>83</v>
      </c>
      <c r="H241" s="6" t="str">
        <f t="shared" si="44"/>
        <v>LEFT:100</v>
      </c>
      <c r="I241" s="6" t="s">
        <v>83</v>
      </c>
      <c r="J241" s="6" t="str">
        <f t="shared" si="44"/>
        <v>LEFT:100</v>
      </c>
      <c r="K241" s="6" t="s">
        <v>83</v>
      </c>
      <c r="L241" s="6" t="str">
        <f>$R$1</f>
        <v>LEFT:100</v>
      </c>
      <c r="M241" s="6" t="s">
        <v>83</v>
      </c>
      <c r="N241" s="6" t="str">
        <f>$R$1</f>
        <v>LEFT:100</v>
      </c>
      <c r="O241" s="3" t="s">
        <v>83</v>
      </c>
      <c r="P241" s="3" t="s">
        <v>84</v>
      </c>
      <c r="Q241" s="17" t="s">
        <v>6</v>
      </c>
      <c r="R241" s="13" t="str">
        <f>INDEX(AF:AF,W239+1)</f>
        <v>黒</v>
      </c>
      <c r="S241" s="18" t="s">
        <v>7</v>
      </c>
      <c r="T241" s="13" t="str">
        <f>INDEX(AG:AG,W239+1)</f>
        <v>アンコモン</v>
      </c>
      <c r="U241" s="18" t="s">
        <v>8</v>
      </c>
      <c r="V241" s="13">
        <f>INDEX(AI:AI,W239+1)</f>
        <v>13</v>
      </c>
      <c r="W241" s="19"/>
      <c r="X241" s="13" t="str">
        <f>INDEX(AQ:AQ,W239+1)</f>
        <v>接死 絆魂</v>
      </c>
      <c r="Y241" s="31"/>
      <c r="Z241" s="31"/>
      <c r="AA241" s="32"/>
      <c r="BF241" s="12" t="s">
        <v>0</v>
      </c>
    </row>
    <row r="242" spans="1:58">
      <c r="A242" s="3" t="str">
        <f t="shared" si="37"/>
        <v>|色|黒|レアリティ|アンコモン|マナコスト|13|</v>
      </c>
      <c r="B242" s="3" t="s">
        <v>0</v>
      </c>
      <c r="C242" s="3" t="s">
        <v>83</v>
      </c>
      <c r="D242" s="7" t="s">
        <v>6</v>
      </c>
      <c r="E242" s="3" t="s">
        <v>83</v>
      </c>
      <c r="F242" s="3" t="str">
        <f>IF(R241=0,"",R241)</f>
        <v>黒</v>
      </c>
      <c r="G242" s="3" t="s">
        <v>83</v>
      </c>
      <c r="H242" s="7" t="s">
        <v>92</v>
      </c>
      <c r="I242" s="3" t="s">
        <v>83</v>
      </c>
      <c r="J242" s="3" t="str">
        <f>IF(T241=0,"",T241)</f>
        <v>アンコモン</v>
      </c>
      <c r="K242" s="3" t="s">
        <v>83</v>
      </c>
      <c r="L242" s="7" t="s">
        <v>93</v>
      </c>
      <c r="M242" s="3" t="s">
        <v>83</v>
      </c>
      <c r="N242" s="3">
        <f>IF(V241=0,"",V241)</f>
        <v>13</v>
      </c>
      <c r="O242" s="3" t="s">
        <v>83</v>
      </c>
      <c r="Q242" s="12" t="s">
        <v>11</v>
      </c>
      <c r="R242" s="13" t="str">
        <f>INDEX(AL:AL,W239+1)</f>
        <v>クリーチャー</v>
      </c>
      <c r="S242" s="18" t="s">
        <v>94</v>
      </c>
      <c r="T242" s="13" t="str">
        <f>INDEX(AN:AN,W239+1)</f>
        <v>霊基体</v>
      </c>
      <c r="U242" s="13" t="str">
        <f>INDEX(AO:AO,W239+1)</f>
        <v>吸血鬼</v>
      </c>
      <c r="V242" s="13">
        <f>INDEX(AP:AP,W239+1)</f>
        <v>0</v>
      </c>
      <c r="W242" s="19"/>
      <c r="X242" s="13" t="str">
        <f>INDEX(AZ:AZ,W239+1)</f>
        <v>接死</v>
      </c>
      <c r="Y242" s="13" t="str">
        <f>INDEX(BA:BA,W239+1)</f>
        <v>絆魂</v>
      </c>
      <c r="Z242" s="13" t="str">
        <f>INDEX(BB:BB,W239+1)</f>
        <v/>
      </c>
      <c r="AA242" s="13">
        <f>INDEX(BC:BC,W239+1)</f>
        <v>0</v>
      </c>
      <c r="BF242" s="12" t="s">
        <v>0</v>
      </c>
    </row>
    <row r="243" spans="1:58">
      <c r="A243" s="3" t="str">
        <f t="shared" si="37"/>
        <v>|種別|クリーチャー|サブタイプ|霊基体|吸血鬼||</v>
      </c>
      <c r="B243" s="3" t="s">
        <v>0</v>
      </c>
      <c r="C243" s="3" t="s">
        <v>83</v>
      </c>
      <c r="D243" s="7" t="s">
        <v>11</v>
      </c>
      <c r="E243" s="3" t="s">
        <v>83</v>
      </c>
      <c r="F243" s="3" t="str">
        <f>IF(R242=0,"",R242)</f>
        <v>クリーチャー</v>
      </c>
      <c r="G243" s="3" t="s">
        <v>83</v>
      </c>
      <c r="H243" s="7" t="s">
        <v>104</v>
      </c>
      <c r="I243" s="3" t="s">
        <v>83</v>
      </c>
      <c r="J243" s="3" t="str">
        <f>IF(T242=0,"",T242)</f>
        <v>霊基体</v>
      </c>
      <c r="K243" s="3" t="s">
        <v>83</v>
      </c>
      <c r="L243" s="3" t="str">
        <f>IF(U242=0,"",U242)</f>
        <v>吸血鬼</v>
      </c>
      <c r="M243" s="3" t="s">
        <v>83</v>
      </c>
      <c r="N243" s="3" t="str">
        <f>IF(V242=0,"",V242)</f>
        <v/>
      </c>
      <c r="O243" s="3" t="s">
        <v>83</v>
      </c>
      <c r="Q243" s="12" t="s">
        <v>105</v>
      </c>
      <c r="R243" s="13" t="str">
        <f>INDEX(BD:BD,W239+1)</f>
        <v>接死 絆魂</v>
      </c>
      <c r="S243" s="14"/>
      <c r="T243" s="14"/>
      <c r="U243" s="14"/>
      <c r="V243" s="15"/>
      <c r="W243" s="19"/>
      <c r="X243" s="11"/>
      <c r="Y243" s="11"/>
      <c r="Z243" s="11"/>
      <c r="AA243" s="33"/>
      <c r="BF243" s="12" t="s">
        <v>0</v>
      </c>
    </row>
    <row r="244" spans="1:58">
      <c r="A244" s="3" t="str">
        <f t="shared" si="37"/>
        <v>|テキスト|&gt;|&gt;|&gt;|&gt;|接死 絆魂|</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接死 絆魂</v>
      </c>
      <c r="O244" s="3" t="s">
        <v>83</v>
      </c>
      <c r="Q244" s="17" t="s">
        <v>27</v>
      </c>
      <c r="R244" s="13" t="str">
        <f>INDEX(BE:BE,W239+1)</f>
        <v/>
      </c>
      <c r="S244" s="14" t="s">
        <v>324</v>
      </c>
      <c r="T244" s="13" t="str">
        <f>IF(X244="","",X244&amp;IF(Y244="",""," "&amp;Y244)&amp;IF(Z244="",""," "&amp;Z244)&amp;IF(AA244="",""," "&amp;AA244))</f>
        <v>Death Touch Lifelink  </v>
      </c>
      <c r="U244" s="14"/>
      <c r="V244" s="15"/>
      <c r="W244" s="19" t="s">
        <v>116</v>
      </c>
      <c r="X244" s="12" t="str">
        <f t="shared" ref="X244:AA244" si="45">IF(ISERROR(IF(LEN(X243)&gt;1,X243,VLOOKUP(X242,$AC:$AD,2,FALSE))),"",IF(LEN(X243)&gt;1,X243,VLOOKUP(X242,$AC:$AD,2,FALSE)))</f>
        <v>Death Touch</v>
      </c>
      <c r="Y244" s="12" t="str">
        <f t="shared" si="45"/>
        <v>Lifelink</v>
      </c>
      <c r="Z244" s="12" t="str">
        <f t="shared" si="45"/>
        <v/>
      </c>
      <c r="AA244" s="12" t="str">
        <f t="shared" si="45"/>
        <v> </v>
      </c>
      <c r="BF244" s="12" t="s">
        <v>0</v>
      </c>
    </row>
    <row r="245" spans="1:58">
      <c r="A245" s="3" t="str">
        <f t="shared" si="37"/>
        <v>|英テキスト|&gt;|&gt;|&gt;|&gt;|Death Touch Lifelink  &amp;br;|</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Death Touch Lifelink  &amp;br;</v>
      </c>
      <c r="O245" s="3" t="s">
        <v>83</v>
      </c>
      <c r="Q245" s="12" t="s">
        <v>18</v>
      </c>
      <c r="R245" s="13" t="str">
        <f>IF(INDEX(AX:AX,W239+1)="",0,INDEX(AX:AX,W239+1)&amp;"/"&amp;INDEX(AY:AY,W239+1))</f>
        <v>3/4</v>
      </c>
      <c r="S245" s="14"/>
      <c r="T245" s="14"/>
      <c r="U245" s="14"/>
      <c r="V245" s="15"/>
      <c r="W245" s="19"/>
      <c r="X245" s="12"/>
      <c r="Y245" s="31"/>
      <c r="Z245" s="31"/>
      <c r="AA245" s="32"/>
      <c r="BF245" s="12" t="s">
        <v>0</v>
      </c>
    </row>
    <row r="246" spans="1:58">
      <c r="A246" s="3" t="str">
        <f t="shared" si="37"/>
        <v>|PT|&gt;|3/4|シールド数|&gt;||</v>
      </c>
      <c r="B246" s="3" t="s">
        <v>0</v>
      </c>
      <c r="C246" s="3" t="s">
        <v>83</v>
      </c>
      <c r="D246" s="3" t="s">
        <v>18</v>
      </c>
      <c r="E246" s="3" t="s">
        <v>83</v>
      </c>
      <c r="F246" s="3" t="s">
        <v>115</v>
      </c>
      <c r="G246" s="3" t="s">
        <v>83</v>
      </c>
      <c r="H246" s="3" t="str">
        <f>IF(R245=0,"",R245)</f>
        <v>3/4</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37"/>
        <v>&amp;br;&amp;br;</v>
      </c>
      <c r="B247" s="3" t="s">
        <v>0</v>
      </c>
      <c r="C247" s="3" t="s">
        <v>142</v>
      </c>
      <c r="R247" s="3"/>
      <c r="S247" s="3"/>
      <c r="T247" s="3"/>
      <c r="U247" s="3"/>
      <c r="V247" s="3"/>
      <c r="BF247" s="12" t="s">
        <v>0</v>
      </c>
    </row>
    <row r="248" spans="1:58">
      <c r="A248" s="3" t="str">
        <f t="shared" si="37"/>
        <v>#back(text=戻る,left)</v>
      </c>
      <c r="B248" s="3" t="s">
        <v>0</v>
      </c>
      <c r="C248" s="3" t="s">
        <v>151</v>
      </c>
      <c r="R248" s="3"/>
      <c r="S248" s="3"/>
      <c r="T248" s="3"/>
      <c r="U248" s="3"/>
      <c r="V248" s="3"/>
      <c r="BF248" s="12" t="s">
        <v>0</v>
      </c>
    </row>
    <row r="249" spans="1:58">
      <c r="A249" s="3" t="str">
        <f t="shared" si="37"/>
        <v>&amp;br;</v>
      </c>
      <c r="B249" s="3" t="s">
        <v>0</v>
      </c>
      <c r="C249" s="3" t="s">
        <v>161</v>
      </c>
      <c r="R249" s="3"/>
      <c r="S249" s="3"/>
      <c r="T249" s="3"/>
      <c r="U249" s="3"/>
      <c r="V249" s="3"/>
      <c r="BF249" s="12" t="s">
        <v>0</v>
      </c>
    </row>
    <row r="250" spans="1:58">
      <c r="A250" s="3" t="str">
        <f t="shared" si="37"/>
        <v>#comment(above,nsize=[15],size=[30],num=[10])</v>
      </c>
      <c r="B250" s="3" t="s">
        <v>0</v>
      </c>
      <c r="C250" s="3" t="s">
        <v>170</v>
      </c>
      <c r="R250" s="3"/>
      <c r="S250" s="3"/>
      <c r="T250" s="3"/>
      <c r="U250" s="3"/>
      <c r="V250" s="3"/>
      <c r="BF250" s="12" t="s">
        <v>0</v>
      </c>
    </row>
    <row r="251" spans="1:58">
      <c r="A251" s="3" t="str">
        <f t="shared" si="37"/>
        <v>&amp;br;&amp;br;</v>
      </c>
      <c r="B251" s="3" t="s">
        <v>0</v>
      </c>
      <c r="C251" s="3" t="s">
        <v>142</v>
      </c>
      <c r="R251" s="3"/>
      <c r="S251" s="3"/>
      <c r="T251" s="3"/>
      <c r="U251" s="3"/>
      <c r="V251" s="3"/>
      <c r="BF251" s="12" t="s">
        <v>0</v>
      </c>
    </row>
    <row r="252" spans="1:58">
      <c r="A252" s="3" t="str">
        <f t="shared" si="37"/>
        <v/>
      </c>
      <c r="B252" s="3" t="s">
        <v>0</v>
      </c>
      <c r="Q252" s="8"/>
      <c r="R252" s="9"/>
      <c r="S252" s="9"/>
      <c r="T252" s="9"/>
      <c r="U252" s="9"/>
      <c r="V252" s="10"/>
      <c r="W252" s="11">
        <v>20</v>
      </c>
      <c r="X252" s="8"/>
      <c r="Y252" s="29"/>
      <c r="Z252" s="29"/>
      <c r="AA252" s="30"/>
      <c r="BF252" s="12" t="s">
        <v>0</v>
      </c>
    </row>
    <row r="253" spans="1:58">
      <c r="A253" s="3" t="str">
        <f t="shared" si="37"/>
        <v>*鉄覆いの革命家/Ironclad Revolutionary</v>
      </c>
      <c r="B253" s="3" t="s">
        <v>0</v>
      </c>
      <c r="C253" s="3" t="str">
        <f>"*"&amp;R253&amp;"/"&amp;T253</f>
        <v>*鉄覆いの革命家/Ironclad Revolutionary</v>
      </c>
      <c r="Q253" s="12" t="s">
        <v>9</v>
      </c>
      <c r="R253" s="13" t="str">
        <f>INDEX(AJ:AJ,W252+1)</f>
        <v>鉄覆いの革命家</v>
      </c>
      <c r="S253" s="14" t="s">
        <v>10</v>
      </c>
      <c r="T253" s="13" t="str">
        <f>INDEX(AK:AK,W252+1)</f>
        <v>Ironclad Revolutionary</v>
      </c>
      <c r="U253" s="14"/>
      <c r="V253" s="15"/>
      <c r="W253" s="16"/>
      <c r="X253" s="12"/>
      <c r="Y253" s="31"/>
      <c r="Z253" s="31"/>
      <c r="AA253" s="32"/>
      <c r="BF253" s="12" t="s">
        <v>0</v>
      </c>
    </row>
    <row r="254" spans="1:58">
      <c r="A254" s="3" t="str">
        <f t="shared" si="37"/>
        <v>|LEFT:80|LEFT:100|LEFT:100|LEFT:100|LEFT:100|LEFT:100|c</v>
      </c>
      <c r="B254" s="3" t="s">
        <v>0</v>
      </c>
      <c r="C254" s="3" t="s">
        <v>83</v>
      </c>
      <c r="D254" s="6" t="str">
        <f>$Q$1</f>
        <v>LEFT:80</v>
      </c>
      <c r="E254" s="6" t="s">
        <v>83</v>
      </c>
      <c r="F254" s="6" t="str">
        <f t="shared" ref="F254:J254" si="46">$R$1</f>
        <v>LEFT:100</v>
      </c>
      <c r="G254" s="6" t="s">
        <v>83</v>
      </c>
      <c r="H254" s="6" t="str">
        <f t="shared" si="46"/>
        <v>LEFT:100</v>
      </c>
      <c r="I254" s="6" t="s">
        <v>83</v>
      </c>
      <c r="J254" s="6" t="str">
        <f t="shared" si="46"/>
        <v>LEFT:100</v>
      </c>
      <c r="K254" s="6" t="s">
        <v>83</v>
      </c>
      <c r="L254" s="6" t="str">
        <f>$R$1</f>
        <v>LEFT:100</v>
      </c>
      <c r="M254" s="6" t="s">
        <v>83</v>
      </c>
      <c r="N254" s="6" t="str">
        <f>$R$1</f>
        <v>LEFT:100</v>
      </c>
      <c r="O254" s="3" t="s">
        <v>83</v>
      </c>
      <c r="P254" s="3" t="s">
        <v>84</v>
      </c>
      <c r="Q254" s="17" t="s">
        <v>6</v>
      </c>
      <c r="R254" s="13" t="str">
        <f>INDEX(AF:AF,W252+1)</f>
        <v>黒</v>
      </c>
      <c r="S254" s="18" t="s">
        <v>7</v>
      </c>
      <c r="T254" s="13" t="str">
        <f>INDEX(AG:AG,W252+1)</f>
        <v>アンコモン</v>
      </c>
      <c r="U254" s="18" t="s">
        <v>8</v>
      </c>
      <c r="V254" s="13">
        <f>INDEX(AI:AI,W252+1)</f>
        <v>8</v>
      </c>
      <c r="W254" s="19"/>
      <c r="X254" s="13" t="str">
        <f>INDEX(AQ:AQ,W252+1)</f>
        <v>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Y254" s="31"/>
      <c r="Z254" s="31"/>
      <c r="AA254" s="32"/>
      <c r="BF254" s="12" t="s">
        <v>0</v>
      </c>
    </row>
    <row r="255" spans="1:58">
      <c r="A255" s="3" t="str">
        <f t="shared" si="37"/>
        <v>|色|黒|レアリティ|アンコモン|マナコスト|8|</v>
      </c>
      <c r="B255" s="3" t="s">
        <v>0</v>
      </c>
      <c r="C255" s="3" t="s">
        <v>83</v>
      </c>
      <c r="D255" s="7" t="s">
        <v>6</v>
      </c>
      <c r="E255" s="3" t="s">
        <v>83</v>
      </c>
      <c r="F255" s="3" t="str">
        <f>IF(R254=0,"",R254)</f>
        <v>黒</v>
      </c>
      <c r="G255" s="3" t="s">
        <v>83</v>
      </c>
      <c r="H255" s="7" t="s">
        <v>92</v>
      </c>
      <c r="I255" s="3" t="s">
        <v>83</v>
      </c>
      <c r="J255" s="3" t="str">
        <f>IF(T254=0,"",T254)</f>
        <v>アンコモン</v>
      </c>
      <c r="K255" s="3" t="s">
        <v>83</v>
      </c>
      <c r="L255" s="7" t="s">
        <v>93</v>
      </c>
      <c r="M255" s="3" t="s">
        <v>83</v>
      </c>
      <c r="N255" s="3">
        <f>IF(V254=0,"",V254)</f>
        <v>8</v>
      </c>
      <c r="O255" s="3" t="s">
        <v>83</v>
      </c>
      <c r="Q255" s="12" t="s">
        <v>11</v>
      </c>
      <c r="R255" s="13" t="str">
        <f>INDEX(AL:AL,W252+1)</f>
        <v>クリーチャー</v>
      </c>
      <c r="S255" s="18" t="s">
        <v>94</v>
      </c>
      <c r="T255" s="13" t="str">
        <f>INDEX(AN:AN,W252+1)</f>
        <v>霊基体</v>
      </c>
      <c r="U255" s="13" t="str">
        <f>INDEX(AO:AO,W252+1)</f>
        <v>工匠</v>
      </c>
      <c r="V255" s="13">
        <f>INDEX(AP:AP,W252+1)</f>
        <v>0</v>
      </c>
      <c r="W255" s="19"/>
      <c r="X255" s="13" t="str">
        <f>INDEX(AZ:AZ,W252+1)</f>
        <v>この</v>
      </c>
      <c r="Y255" s="13" t="str">
        <f>INDEX(BA:BA,W252+1)</f>
        <v/>
      </c>
      <c r="Z255" s="13" t="str">
        <f>INDEX(BB:BB,W252+1)</f>
        <v/>
      </c>
      <c r="AA255" s="13">
        <f>INDEX(BC:BC,W252+1)</f>
        <v>0</v>
      </c>
      <c r="BF255" s="12" t="s">
        <v>0</v>
      </c>
    </row>
    <row r="256" spans="1:58">
      <c r="A256" s="3" t="str">
        <f t="shared" si="37"/>
        <v>|種別|クリーチャー|サブタイプ|霊基体|工匠||</v>
      </c>
      <c r="B256" s="3" t="s">
        <v>0</v>
      </c>
      <c r="C256" s="3" t="s">
        <v>83</v>
      </c>
      <c r="D256" s="7" t="s">
        <v>11</v>
      </c>
      <c r="E256" s="3" t="s">
        <v>83</v>
      </c>
      <c r="F256" s="3" t="str">
        <f>IF(R255=0,"",R255)</f>
        <v>クリーチャー</v>
      </c>
      <c r="G256" s="3" t="s">
        <v>83</v>
      </c>
      <c r="H256" s="7" t="s">
        <v>104</v>
      </c>
      <c r="I256" s="3" t="s">
        <v>83</v>
      </c>
      <c r="J256" s="3" t="str">
        <f>IF(T255=0,"",T255)</f>
        <v>霊基体</v>
      </c>
      <c r="K256" s="3" t="s">
        <v>83</v>
      </c>
      <c r="L256" s="3" t="str">
        <f>IF(U255=0,"",U255)</f>
        <v>工匠</v>
      </c>
      <c r="M256" s="3" t="s">
        <v>83</v>
      </c>
      <c r="N256" s="3" t="str">
        <f>IF(V255=0,"",V255)</f>
        <v/>
      </c>
      <c r="O256" s="3" t="s">
        <v>83</v>
      </c>
      <c r="Q256" s="12" t="s">
        <v>105</v>
      </c>
      <c r="R256" s="13" t="str">
        <f>INDEX(BD:BD,W252+1)</f>
        <v>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S256" s="14"/>
      <c r="T256" s="14"/>
      <c r="U256" s="14"/>
      <c r="V256" s="15"/>
      <c r="W256" s="19"/>
      <c r="X256" s="11"/>
      <c r="Y256" s="11"/>
      <c r="Z256" s="11"/>
      <c r="AA256" s="33"/>
      <c r="BF256" s="12" t="s">
        <v>0</v>
      </c>
    </row>
    <row r="257" spans="1:58">
      <c r="A257" s="3" t="str">
        <f t="shared" si="37"/>
        <v>|テキスト|&gt;|&gt;|&gt;|&gt;|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このクリーチャーが戦場に出たとき、あなたがサポートを1個以上コントロールしている場合、このクリーチャーは+2/+2の修整を受け、対戦相手は2点のダメージを受ける。あなたがコントロールするサポートを1個破壊する。</v>
      </c>
      <c r="O257" s="3" t="s">
        <v>83</v>
      </c>
      <c r="Q257" s="17" t="s">
        <v>27</v>
      </c>
      <c r="R257" s="13" t="str">
        <f>INDEX(BE:BE,W252+1)</f>
        <v>When this creature enters the battlefield, if you control at least 1 support, this creature gets +2/+2, your opponent takes 2 damage and a support you control is Destroyed.</v>
      </c>
      <c r="S257" s="14" t="s">
        <v>324</v>
      </c>
      <c r="T257" s="13" t="str">
        <f>IF(X257="","",X257&amp;IF(Y257="",""," "&amp;Y257)&amp;IF(Z257="",""," "&amp;Z257)&amp;IF(AA257="",""," "&amp;AA257))</f>
        <v/>
      </c>
      <c r="U257" s="14"/>
      <c r="V257" s="15"/>
      <c r="W257" s="19" t="s">
        <v>116</v>
      </c>
      <c r="X257" s="12" t="str">
        <f t="shared" ref="X257:AA257" si="47">IF(ISERROR(IF(LEN(X256)&gt;1,X256,VLOOKUP(X255,$AC:$AD,2,FALSE))),"",IF(LEN(X256)&gt;1,X256,VLOOKUP(X255,$AC:$AD,2,FALSE)))</f>
        <v/>
      </c>
      <c r="Y257" s="12" t="str">
        <f t="shared" si="47"/>
        <v/>
      </c>
      <c r="Z257" s="12" t="str">
        <f t="shared" si="47"/>
        <v/>
      </c>
      <c r="AA257" s="12" t="str">
        <f t="shared" si="47"/>
        <v> </v>
      </c>
      <c r="BF257" s="12" t="s">
        <v>0</v>
      </c>
    </row>
    <row r="258" spans="1:58">
      <c r="A258" s="3" t="str">
        <f t="shared" si="37"/>
        <v>|英テキスト|&gt;|&gt;|&gt;|&gt;|When this creature enters the battlefield, if you control at least 1 support, this creature gets +2/+2, your opponent takes 2 damage and a support you control is Destroyed.|</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When this creature enters the battlefield, if you control at least 1 support, this creature gets +2/+2, your opponent takes 2 damage and a support you control is Destroyed.</v>
      </c>
      <c r="O258" s="3" t="s">
        <v>83</v>
      </c>
      <c r="Q258" s="12" t="s">
        <v>18</v>
      </c>
      <c r="R258" s="13" t="str">
        <f>IF(INDEX(AX:AX,W252+1)="",0,INDEX(AX:AX,W252+1)&amp;"/"&amp;INDEX(AY:AY,W252+1))</f>
        <v>4/4</v>
      </c>
      <c r="S258" s="14"/>
      <c r="T258" s="14"/>
      <c r="U258" s="14"/>
      <c r="V258" s="15"/>
      <c r="W258" s="19"/>
      <c r="X258" s="12"/>
      <c r="Y258" s="31"/>
      <c r="Z258" s="31"/>
      <c r="AA258" s="32"/>
      <c r="BF258" s="12" t="s">
        <v>0</v>
      </c>
    </row>
    <row r="259" spans="1:58">
      <c r="A259" s="3" t="str">
        <f t="shared" si="37"/>
        <v>|PT|&gt;|4/4|シールド数|&gt;||</v>
      </c>
      <c r="B259" s="3" t="s">
        <v>0</v>
      </c>
      <c r="C259" s="3" t="s">
        <v>83</v>
      </c>
      <c r="D259" s="3" t="s">
        <v>18</v>
      </c>
      <c r="E259" s="3" t="s">
        <v>83</v>
      </c>
      <c r="F259" s="3" t="s">
        <v>115</v>
      </c>
      <c r="G259" s="3" t="s">
        <v>83</v>
      </c>
      <c r="H259" s="3" t="str">
        <f>IF(R258=0,"",R258)</f>
        <v>4/4</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37"/>
        <v>&amp;br;&amp;br;</v>
      </c>
      <c r="B260" s="3" t="s">
        <v>0</v>
      </c>
      <c r="C260" s="3" t="s">
        <v>142</v>
      </c>
      <c r="R260" s="3"/>
      <c r="S260" s="3"/>
      <c r="T260" s="3"/>
      <c r="U260" s="3"/>
      <c r="V260" s="3"/>
      <c r="BF260" s="12" t="s">
        <v>0</v>
      </c>
    </row>
    <row r="261" spans="1:58">
      <c r="A261" s="3" t="str">
        <f t="shared" si="37"/>
        <v>#back(text=戻る,left)</v>
      </c>
      <c r="B261" s="3" t="s">
        <v>0</v>
      </c>
      <c r="C261" s="3" t="s">
        <v>151</v>
      </c>
      <c r="R261" s="3"/>
      <c r="S261" s="3"/>
      <c r="T261" s="3"/>
      <c r="U261" s="3"/>
      <c r="V261" s="3"/>
      <c r="BF261" s="12" t="s">
        <v>0</v>
      </c>
    </row>
    <row r="262" spans="1:58">
      <c r="A262" s="3" t="str">
        <f t="shared" ref="A262:A325" si="48">CONCATENATE(C262,D262,E262,F262,G262,H262,I262,J262,K262,L262,M262,N262,O262,P262)</f>
        <v>&amp;br;</v>
      </c>
      <c r="B262" s="3" t="s">
        <v>0</v>
      </c>
      <c r="C262" s="3" t="s">
        <v>161</v>
      </c>
      <c r="R262" s="3"/>
      <c r="S262" s="3"/>
      <c r="T262" s="3"/>
      <c r="U262" s="3"/>
      <c r="V262" s="3"/>
      <c r="BF262" s="12" t="s">
        <v>0</v>
      </c>
    </row>
    <row r="263" spans="1:58">
      <c r="A263" s="3" t="str">
        <f t="shared" si="48"/>
        <v>#comment(above,nsize=[15],size=[30],num=[10])</v>
      </c>
      <c r="B263" s="3" t="s">
        <v>0</v>
      </c>
      <c r="C263" s="3" t="s">
        <v>170</v>
      </c>
      <c r="R263" s="3"/>
      <c r="S263" s="3"/>
      <c r="T263" s="3"/>
      <c r="U263" s="3"/>
      <c r="V263" s="3"/>
      <c r="BF263" s="12" t="s">
        <v>0</v>
      </c>
    </row>
    <row r="264" spans="1:58">
      <c r="A264" s="3" t="str">
        <f t="shared" si="48"/>
        <v>&amp;br;&amp;br;</v>
      </c>
      <c r="B264" s="3" t="s">
        <v>0</v>
      </c>
      <c r="C264" s="3" t="s">
        <v>142</v>
      </c>
      <c r="R264" s="3"/>
      <c r="S264" s="3"/>
      <c r="T264" s="3"/>
      <c r="U264" s="3"/>
      <c r="V264" s="3"/>
      <c r="BF264" s="12" t="s">
        <v>0</v>
      </c>
    </row>
    <row r="265" spans="1:58">
      <c r="A265" s="3" t="str">
        <f t="shared" si="48"/>
        <v/>
      </c>
      <c r="B265" s="3" t="s">
        <v>0</v>
      </c>
      <c r="Q265" s="8"/>
      <c r="R265" s="9"/>
      <c r="S265" s="9"/>
      <c r="T265" s="9"/>
      <c r="U265" s="9"/>
      <c r="V265" s="10"/>
      <c r="W265" s="11">
        <v>21</v>
      </c>
      <c r="X265" s="8"/>
      <c r="Y265" s="29"/>
      <c r="Z265" s="29"/>
      <c r="AA265" s="30"/>
      <c r="BF265" s="12" t="s">
        <v>0</v>
      </c>
    </row>
    <row r="266" spans="1:58">
      <c r="A266" s="3" t="str">
        <f t="shared" si="48"/>
        <v>*枉惑な調達者/Sly Requisitioner</v>
      </c>
      <c r="B266" s="3" t="s">
        <v>0</v>
      </c>
      <c r="C266" s="3" t="str">
        <f>"*"&amp;R266&amp;"/"&amp;T266</f>
        <v>*枉惑な調達者/Sly Requisitioner</v>
      </c>
      <c r="Q266" s="12" t="s">
        <v>9</v>
      </c>
      <c r="R266" s="13" t="str">
        <f>INDEX(AJ:AJ,W265+1)</f>
        <v>枉惑な調達者</v>
      </c>
      <c r="S266" s="14" t="s">
        <v>10</v>
      </c>
      <c r="T266" s="13" t="str">
        <f>INDEX(AK:AK,W265+1)</f>
        <v>Sly Requisitioner</v>
      </c>
      <c r="U266" s="14"/>
      <c r="V266" s="15"/>
      <c r="W266" s="16"/>
      <c r="X266" s="12"/>
      <c r="Y266" s="31"/>
      <c r="Z266" s="31"/>
      <c r="AA266" s="32"/>
      <c r="AC266" s="31"/>
      <c r="AD266" s="31"/>
      <c r="BF266" s="12" t="s">
        <v>0</v>
      </c>
    </row>
    <row r="267" spans="1:58">
      <c r="A267" s="3" t="str">
        <f t="shared" si="48"/>
        <v>|LEFT:80|LEFT:100|LEFT:100|LEFT:100|LEFT:100|LEFT:100|c</v>
      </c>
      <c r="B267" s="3" t="s">
        <v>0</v>
      </c>
      <c r="C267" s="3" t="s">
        <v>83</v>
      </c>
      <c r="D267" s="6" t="str">
        <f>$Q$1</f>
        <v>LEFT:80</v>
      </c>
      <c r="E267" s="6" t="s">
        <v>83</v>
      </c>
      <c r="F267" s="6" t="str">
        <f t="shared" ref="F267:J267" si="49">$R$1</f>
        <v>LEFT:100</v>
      </c>
      <c r="G267" s="6" t="s">
        <v>83</v>
      </c>
      <c r="H267" s="6" t="str">
        <f t="shared" si="49"/>
        <v>LEFT:100</v>
      </c>
      <c r="I267" s="6" t="s">
        <v>83</v>
      </c>
      <c r="J267" s="6" t="str">
        <f t="shared" si="49"/>
        <v>LEFT:100</v>
      </c>
      <c r="K267" s="6" t="s">
        <v>83</v>
      </c>
      <c r="L267" s="6" t="str">
        <f>$R$1</f>
        <v>LEFT:100</v>
      </c>
      <c r="M267" s="6" t="s">
        <v>83</v>
      </c>
      <c r="N267" s="6" t="str">
        <f>$R$1</f>
        <v>LEFT:100</v>
      </c>
      <c r="O267" s="3" t="s">
        <v>83</v>
      </c>
      <c r="P267" s="3" t="s">
        <v>84</v>
      </c>
      <c r="Q267" s="17" t="s">
        <v>6</v>
      </c>
      <c r="R267" s="13" t="str">
        <f>INDEX(AF:AF,W265+1)</f>
        <v>黒</v>
      </c>
      <c r="S267" s="18" t="s">
        <v>7</v>
      </c>
      <c r="T267" s="13" t="str">
        <f>INDEX(AG:AG,W265+1)</f>
        <v>アンコモン</v>
      </c>
      <c r="U267" s="18" t="s">
        <v>8</v>
      </c>
      <c r="V267" s="13">
        <f>INDEX(AI:AI,W265+1)</f>
        <v>10</v>
      </c>
      <c r="W267" s="19"/>
      <c r="X267" s="13" t="str">
        <f>INDEX(AQ:AQ,W265+1)</f>
        <v>あなたがコントロールするサポートが破壊されたとき、あなたは飛行を持つ1/1の飛行機械･トークンを1体召喚する。</v>
      </c>
      <c r="Y267" s="31"/>
      <c r="Z267" s="31"/>
      <c r="AA267" s="32"/>
      <c r="AC267" s="14"/>
      <c r="AD267" s="14"/>
      <c r="BF267" s="12" t="s">
        <v>0</v>
      </c>
    </row>
    <row r="268" spans="1:58">
      <c r="A268" s="3" t="str">
        <f t="shared" si="48"/>
        <v>|色|黒|レアリティ|アンコモン|マナコスト|10|</v>
      </c>
      <c r="B268" s="3" t="s">
        <v>0</v>
      </c>
      <c r="C268" s="3" t="s">
        <v>83</v>
      </c>
      <c r="D268" s="7" t="s">
        <v>6</v>
      </c>
      <c r="E268" s="3" t="s">
        <v>83</v>
      </c>
      <c r="F268" s="3" t="str">
        <f>IF(R267=0,"",R267)</f>
        <v>黒</v>
      </c>
      <c r="G268" s="3" t="s">
        <v>83</v>
      </c>
      <c r="H268" s="7" t="s">
        <v>92</v>
      </c>
      <c r="I268" s="3" t="s">
        <v>83</v>
      </c>
      <c r="J268" s="3" t="str">
        <f>IF(T267=0,"",T267)</f>
        <v>アンコモン</v>
      </c>
      <c r="K268" s="3" t="s">
        <v>83</v>
      </c>
      <c r="L268" s="7" t="s">
        <v>93</v>
      </c>
      <c r="M268" s="3" t="s">
        <v>83</v>
      </c>
      <c r="N268" s="3">
        <f>IF(V267=0,"",V267)</f>
        <v>10</v>
      </c>
      <c r="O268" s="3" t="s">
        <v>83</v>
      </c>
      <c r="Q268" s="12" t="s">
        <v>11</v>
      </c>
      <c r="R268" s="13" t="str">
        <f>INDEX(AL:AL,W265+1)</f>
        <v>クリーチャー</v>
      </c>
      <c r="S268" s="18" t="s">
        <v>94</v>
      </c>
      <c r="T268" s="13" t="str">
        <f>INDEX(AN:AN,W265+1)</f>
        <v>人間</v>
      </c>
      <c r="U268" s="13" t="str">
        <f>INDEX(AO:AO,W265+1)</f>
        <v>工匠</v>
      </c>
      <c r="V268" s="13">
        <f>INDEX(AP:AP,W265+1)</f>
        <v>0</v>
      </c>
      <c r="W268" s="19"/>
      <c r="X268" s="13" t="str">
        <f>INDEX(AZ:AZ,W265+1)</f>
        <v>あな</v>
      </c>
      <c r="Y268" s="13" t="str">
        <f>INDEX(BA:BA,W265+1)</f>
        <v/>
      </c>
      <c r="Z268" s="13" t="str">
        <f>INDEX(BB:BB,W265+1)</f>
        <v/>
      </c>
      <c r="AA268" s="13">
        <f>INDEX(BC:BC,W265+1)</f>
        <v>0</v>
      </c>
      <c r="AC268" s="31"/>
      <c r="AD268" s="31"/>
      <c r="BF268" s="12" t="s">
        <v>0</v>
      </c>
    </row>
    <row r="269" spans="1:58">
      <c r="A269" s="3" t="str">
        <f t="shared" si="48"/>
        <v>|種別|クリーチャー|サブタイプ|人間|工匠||</v>
      </c>
      <c r="B269" s="3" t="s">
        <v>0</v>
      </c>
      <c r="C269" s="3" t="s">
        <v>83</v>
      </c>
      <c r="D269" s="7" t="s">
        <v>11</v>
      </c>
      <c r="E269" s="3" t="s">
        <v>83</v>
      </c>
      <c r="F269" s="3" t="str">
        <f>IF(R268=0,"",R268)</f>
        <v>クリーチャー</v>
      </c>
      <c r="G269" s="3" t="s">
        <v>83</v>
      </c>
      <c r="H269" s="7" t="s">
        <v>104</v>
      </c>
      <c r="I269" s="3" t="s">
        <v>83</v>
      </c>
      <c r="J269" s="3" t="str">
        <f>IF(T268=0,"",T268)</f>
        <v>人間</v>
      </c>
      <c r="K269" s="3" t="s">
        <v>83</v>
      </c>
      <c r="L269" s="3" t="str">
        <f>IF(U268=0,"",U268)</f>
        <v>工匠</v>
      </c>
      <c r="M269" s="3" t="s">
        <v>83</v>
      </c>
      <c r="N269" s="3" t="str">
        <f>IF(V268=0,"",V268)</f>
        <v/>
      </c>
      <c r="O269" s="3" t="s">
        <v>83</v>
      </c>
      <c r="Q269" s="12" t="s">
        <v>105</v>
      </c>
      <c r="R269" s="13" t="str">
        <f>INDEX(BD:BD,W265+1)</f>
        <v>あなたがコントロールするサポートが破壊されたとき、あなたは飛行を持つ1/1の飛行機械･トークンを1体召喚する。</v>
      </c>
      <c r="S269" s="14"/>
      <c r="T269" s="14"/>
      <c r="U269" s="14"/>
      <c r="V269" s="15"/>
      <c r="W269" s="19"/>
      <c r="X269" s="11"/>
      <c r="Y269" s="11"/>
      <c r="Z269" s="11"/>
      <c r="AA269" s="33"/>
      <c r="AC269" s="31"/>
      <c r="AD269" s="31"/>
      <c r="BF269" s="12" t="s">
        <v>0</v>
      </c>
    </row>
    <row r="270" spans="1:58">
      <c r="A270" s="3" t="str">
        <f t="shared" si="48"/>
        <v>|テキスト|&gt;|&gt;|&gt;|&gt;|あなたがコントロールするサポートが破壊されたとき、あなたは飛行を持つ1/1の飛行機械･トークンを1体召喚する。|</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あなたがコントロールするサポートが破壊されたとき、あなたは飛行を持つ1/1の飛行機械･トークンを1体召喚する。</v>
      </c>
      <c r="O270" s="3" t="s">
        <v>83</v>
      </c>
      <c r="Q270" s="17" t="s">
        <v>27</v>
      </c>
      <c r="R270" s="13" t="str">
        <f>INDEX(BE:BE,W265+1)</f>
        <v>When a non-token support you control is Destroyed, you summon 1 1/1 Thopter token with Flying.</v>
      </c>
      <c r="S270" s="14" t="s">
        <v>324</v>
      </c>
      <c r="T270" s="13" t="str">
        <f>IF(X270="","",X270&amp;IF(Y270="",""," "&amp;Y270)&amp;IF(Z270="",""," "&amp;Z270)&amp;IF(AA270="",""," "&amp;AA270))</f>
        <v/>
      </c>
      <c r="U270" s="14"/>
      <c r="V270" s="15"/>
      <c r="W270" s="19" t="s">
        <v>116</v>
      </c>
      <c r="X270" s="12" t="str">
        <f t="shared" ref="X270:AA270" si="50">IF(ISERROR(IF(LEN(X269)&gt;1,X269,VLOOKUP(X268,$AC:$AD,2,FALSE))),"",IF(LEN(X269)&gt;1,X269,VLOOKUP(X268,$AC:$AD,2,FALSE)))</f>
        <v/>
      </c>
      <c r="Y270" s="12" t="str">
        <f t="shared" si="50"/>
        <v/>
      </c>
      <c r="Z270" s="12" t="str">
        <f t="shared" si="50"/>
        <v/>
      </c>
      <c r="AA270" s="12" t="str">
        <f t="shared" si="50"/>
        <v> </v>
      </c>
      <c r="AC270" s="31"/>
      <c r="AD270" s="31"/>
      <c r="BF270" s="12" t="s">
        <v>0</v>
      </c>
    </row>
    <row r="271" spans="1:58">
      <c r="A271" s="3" t="str">
        <f t="shared" si="48"/>
        <v>|英テキスト|&gt;|&gt;|&gt;|&gt;|When a non-token support you control is Destroyed, you summon 1 1/1 Thopter token with Flying.|</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When a non-token support you control is Destroyed, you summon 1 1/1 Thopter token with Flying.</v>
      </c>
      <c r="O271" s="3" t="s">
        <v>83</v>
      </c>
      <c r="Q271" s="12" t="s">
        <v>18</v>
      </c>
      <c r="R271" s="13" t="str">
        <f>IF(INDEX(AX:AX,W265+1)="",0,INDEX(AX:AX,W265+1)&amp;"/"&amp;INDEX(AY:AY,W265+1))</f>
        <v>4/4</v>
      </c>
      <c r="S271" s="14"/>
      <c r="T271" s="14"/>
      <c r="U271" s="14"/>
      <c r="V271" s="15"/>
      <c r="W271" s="19"/>
      <c r="X271" s="12"/>
      <c r="Y271" s="31"/>
      <c r="Z271" s="31"/>
      <c r="AA271" s="32"/>
      <c r="AC271" s="31"/>
      <c r="AD271" s="31"/>
      <c r="BF271" s="12" t="s">
        <v>0</v>
      </c>
    </row>
    <row r="272" spans="1:58">
      <c r="A272" s="3" t="str">
        <f t="shared" si="48"/>
        <v>|PT|&gt;|4/4|シールド数|&gt;||</v>
      </c>
      <c r="B272" s="3" t="s">
        <v>0</v>
      </c>
      <c r="C272" s="3" t="s">
        <v>83</v>
      </c>
      <c r="D272" s="3" t="s">
        <v>18</v>
      </c>
      <c r="E272" s="3" t="s">
        <v>83</v>
      </c>
      <c r="F272" s="3" t="s">
        <v>115</v>
      </c>
      <c r="G272" s="3" t="s">
        <v>83</v>
      </c>
      <c r="H272" s="3" t="str">
        <f>IF(R271=0,"",R271)</f>
        <v>4/4</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48"/>
        <v>&amp;br;&amp;br;</v>
      </c>
      <c r="B273" s="3" t="s">
        <v>0</v>
      </c>
      <c r="C273" s="3" t="s">
        <v>142</v>
      </c>
      <c r="R273" s="3"/>
      <c r="S273" s="3"/>
      <c r="T273" s="3"/>
      <c r="U273" s="3"/>
      <c r="V273" s="3"/>
      <c r="BF273" s="12" t="s">
        <v>0</v>
      </c>
    </row>
    <row r="274" spans="1:58">
      <c r="A274" s="3" t="str">
        <f t="shared" si="48"/>
        <v>#back(text=戻る,left)</v>
      </c>
      <c r="B274" s="3" t="s">
        <v>0</v>
      </c>
      <c r="C274" s="3" t="s">
        <v>151</v>
      </c>
      <c r="R274" s="3"/>
      <c r="S274" s="3"/>
      <c r="T274" s="3"/>
      <c r="U274" s="3"/>
      <c r="V274" s="3"/>
      <c r="BF274" s="12" t="s">
        <v>0</v>
      </c>
    </row>
    <row r="275" spans="1:58">
      <c r="A275" s="3" t="str">
        <f t="shared" si="48"/>
        <v>&amp;br;</v>
      </c>
      <c r="B275" s="3" t="s">
        <v>0</v>
      </c>
      <c r="C275" s="3" t="s">
        <v>161</v>
      </c>
      <c r="R275" s="3"/>
      <c r="S275" s="3"/>
      <c r="T275" s="3"/>
      <c r="U275" s="3"/>
      <c r="V275" s="3"/>
      <c r="BF275" s="12" t="s">
        <v>0</v>
      </c>
    </row>
    <row r="276" spans="1:58">
      <c r="A276" s="3" t="str">
        <f t="shared" si="48"/>
        <v>#comment(above,nsize=[15],size=[30],num=[10])</v>
      </c>
      <c r="B276" s="3" t="s">
        <v>0</v>
      </c>
      <c r="C276" s="3" t="s">
        <v>170</v>
      </c>
      <c r="R276" s="3"/>
      <c r="S276" s="3"/>
      <c r="T276" s="3"/>
      <c r="U276" s="3"/>
      <c r="V276" s="3"/>
      <c r="BF276" s="12" t="s">
        <v>0</v>
      </c>
    </row>
    <row r="277" spans="1:58">
      <c r="A277" s="3" t="str">
        <f t="shared" si="48"/>
        <v>&amp;br;&amp;br;</v>
      </c>
      <c r="B277" s="3" t="s">
        <v>0</v>
      </c>
      <c r="C277" s="3" t="s">
        <v>142</v>
      </c>
      <c r="R277" s="3"/>
      <c r="S277" s="3"/>
      <c r="T277" s="3"/>
      <c r="U277" s="3"/>
      <c r="V277" s="3"/>
      <c r="AC277" s="31"/>
      <c r="AD277" s="31"/>
      <c r="BF277" s="12" t="s">
        <v>0</v>
      </c>
    </row>
    <row r="278" spans="1:58">
      <c r="A278" s="3" t="str">
        <f t="shared" si="48"/>
        <v/>
      </c>
      <c r="B278" s="3" t="s">
        <v>0</v>
      </c>
      <c r="Q278" s="8"/>
      <c r="R278" s="9"/>
      <c r="S278" s="9"/>
      <c r="T278" s="9"/>
      <c r="U278" s="9"/>
      <c r="V278" s="10"/>
      <c r="W278" s="11">
        <v>22</v>
      </c>
      <c r="X278" s="8"/>
      <c r="Y278" s="29"/>
      <c r="Z278" s="29"/>
      <c r="AA278" s="30"/>
      <c r="AC278" s="31"/>
      <c r="AD278" s="31"/>
      <c r="BF278" s="12" t="s">
        <v>0</v>
      </c>
    </row>
    <row r="279" spans="1:58">
      <c r="A279" s="3" t="str">
        <f t="shared" si="48"/>
        <v>*ゴンティの策謀/Gonti's Machinations</v>
      </c>
      <c r="B279" s="3" t="s">
        <v>0</v>
      </c>
      <c r="C279" s="3" t="str">
        <f>"*"&amp;R279&amp;"/"&amp;T279</f>
        <v>*ゴンティの策謀/Gonti's Machinations</v>
      </c>
      <c r="Q279" s="12" t="s">
        <v>9</v>
      </c>
      <c r="R279" s="13" t="str">
        <f>INDEX(AJ:AJ,W278+1)</f>
        <v>ゴンティの策謀</v>
      </c>
      <c r="S279" s="14" t="s">
        <v>10</v>
      </c>
      <c r="T279" s="13" t="str">
        <f>INDEX(AK:AK,W278+1)</f>
        <v>Gonti's Machinations</v>
      </c>
      <c r="U279" s="14"/>
      <c r="V279" s="15"/>
      <c r="W279" s="16"/>
      <c r="X279" s="12"/>
      <c r="Y279" s="31"/>
      <c r="Z279" s="31"/>
      <c r="AA279" s="32"/>
      <c r="AC279" s="31"/>
      <c r="AD279" s="31"/>
      <c r="BF279" s="12" t="s">
        <v>0</v>
      </c>
    </row>
    <row r="280" spans="1:58">
      <c r="A280" s="3" t="str">
        <f t="shared" si="48"/>
        <v>|LEFT:80|LEFT:100|LEFT:100|LEFT:100|LEFT:100|LEFT:100|c</v>
      </c>
      <c r="B280" s="3" t="s">
        <v>0</v>
      </c>
      <c r="C280" s="3" t="s">
        <v>83</v>
      </c>
      <c r="D280" s="6" t="str">
        <f>$Q$1</f>
        <v>LEFT:80</v>
      </c>
      <c r="E280" s="6" t="s">
        <v>83</v>
      </c>
      <c r="F280" s="6" t="str">
        <f t="shared" ref="F280:J280" si="51">$R$1</f>
        <v>LEFT:100</v>
      </c>
      <c r="G280" s="6" t="s">
        <v>83</v>
      </c>
      <c r="H280" s="6" t="str">
        <f t="shared" si="51"/>
        <v>LEFT:100</v>
      </c>
      <c r="I280" s="6" t="s">
        <v>83</v>
      </c>
      <c r="J280" s="6" t="str">
        <f t="shared" si="51"/>
        <v>LEFT:100</v>
      </c>
      <c r="K280" s="6" t="s">
        <v>83</v>
      </c>
      <c r="L280" s="6" t="str">
        <f>$R$1</f>
        <v>LEFT:100</v>
      </c>
      <c r="M280" s="6" t="s">
        <v>83</v>
      </c>
      <c r="N280" s="6" t="str">
        <f>$R$1</f>
        <v>LEFT:100</v>
      </c>
      <c r="O280" s="3" t="s">
        <v>83</v>
      </c>
      <c r="P280" s="3" t="s">
        <v>84</v>
      </c>
      <c r="Q280" s="17" t="s">
        <v>6</v>
      </c>
      <c r="R280" s="13" t="str">
        <f>INDEX(AF:AF,W278+1)</f>
        <v>黒</v>
      </c>
      <c r="S280" s="18" t="s">
        <v>7</v>
      </c>
      <c r="T280" s="13" t="str">
        <f>INDEX(AG:AG,W278+1)</f>
        <v>アンコモン</v>
      </c>
      <c r="U280" s="18" t="s">
        <v>8</v>
      </c>
      <c r="V280" s="13">
        <f>INDEX(AI:AI,W278+1)</f>
        <v>11</v>
      </c>
      <c r="W280" s="19"/>
      <c r="X280" s="13" t="str">
        <f>INDEX(AQ:AQ,W278+1)</f>
        <v>あなたがダメージを受けたとき、エネルギー1を行う。</v>
      </c>
      <c r="Y280" s="31"/>
      <c r="Z280" s="31"/>
      <c r="AA280" s="32"/>
      <c r="AC280" s="14"/>
      <c r="AD280" s="14"/>
      <c r="BF280" s="12" t="s">
        <v>0</v>
      </c>
    </row>
    <row r="281" spans="1:58">
      <c r="A281" s="3" t="str">
        <f t="shared" si="48"/>
        <v>|色|黒|レアリティ|アンコモン|マナコスト|11|</v>
      </c>
      <c r="B281" s="3" t="s">
        <v>0</v>
      </c>
      <c r="C281" s="3" t="s">
        <v>83</v>
      </c>
      <c r="D281" s="7" t="s">
        <v>6</v>
      </c>
      <c r="E281" s="3" t="s">
        <v>83</v>
      </c>
      <c r="F281" s="3" t="str">
        <f>IF(R280=0,"",R280)</f>
        <v>黒</v>
      </c>
      <c r="G281" s="3" t="s">
        <v>83</v>
      </c>
      <c r="H281" s="7" t="s">
        <v>92</v>
      </c>
      <c r="I281" s="3" t="s">
        <v>83</v>
      </c>
      <c r="J281" s="3" t="str">
        <f>IF(T280=0,"",T280)</f>
        <v>アンコモン</v>
      </c>
      <c r="K281" s="3" t="s">
        <v>83</v>
      </c>
      <c r="L281" s="7" t="s">
        <v>93</v>
      </c>
      <c r="M281" s="3" t="s">
        <v>83</v>
      </c>
      <c r="N281" s="3">
        <f>IF(V280=0,"",V280)</f>
        <v>11</v>
      </c>
      <c r="O281" s="3" t="s">
        <v>83</v>
      </c>
      <c r="Q281" s="12" t="s">
        <v>11</v>
      </c>
      <c r="R281" s="13" t="str">
        <f>INDEX(AL:AL,W278+1)</f>
        <v>サポート</v>
      </c>
      <c r="S281" s="18" t="s">
        <v>94</v>
      </c>
      <c r="T281" s="13">
        <f>INDEX(AN:AN,W278+1)</f>
        <v>0</v>
      </c>
      <c r="U281" s="13">
        <f>INDEX(AO:AO,W278+1)</f>
        <v>0</v>
      </c>
      <c r="V281" s="13">
        <f>INDEX(AP:AP,W278+1)</f>
        <v>0</v>
      </c>
      <c r="W281" s="19"/>
      <c r="X281" s="13" t="str">
        <f>INDEX(AZ:AZ,W278+1)</f>
        <v>あな</v>
      </c>
      <c r="Y281" s="13" t="str">
        <f>INDEX(BA:BA,W278+1)</f>
        <v/>
      </c>
      <c r="Z281" s="13" t="str">
        <f>INDEX(BB:BB,W278+1)</f>
        <v/>
      </c>
      <c r="AA281" s="13">
        <f>INDEX(BC:BC,W278+1)</f>
        <v>0</v>
      </c>
      <c r="AC281" s="31"/>
      <c r="AD281" s="31"/>
      <c r="BF281" s="12" t="s">
        <v>0</v>
      </c>
    </row>
    <row r="282" spans="1:58">
      <c r="A282" s="3" t="str">
        <f t="shared" si="48"/>
        <v>|種別|サポート|サブタイプ||||</v>
      </c>
      <c r="B282" s="3" t="s">
        <v>0</v>
      </c>
      <c r="C282" s="3" t="s">
        <v>83</v>
      </c>
      <c r="D282" s="7" t="s">
        <v>11</v>
      </c>
      <c r="E282" s="3" t="s">
        <v>83</v>
      </c>
      <c r="F282" s="3" t="str">
        <f>IF(R281=0,"",R281)</f>
        <v>サポート</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あなたがダメージを受けたとき、エネルギー1を行う。&amp;br;このサポートが破壊されたとき、ボード上にエネルギー化ジェムが2個以上ある場合、対戦相手は5点のダメージを受け、あなたは5点のライフを得て、ボード上からエネルギー化ジェムを2個取り除く。</v>
      </c>
      <c r="S282" s="14"/>
      <c r="T282" s="14"/>
      <c r="U282" s="14"/>
      <c r="V282" s="15"/>
      <c r="W282" s="19"/>
      <c r="X282" s="11"/>
      <c r="Y282" s="11"/>
      <c r="Z282" s="11"/>
      <c r="AA282" s="33"/>
      <c r="AC282" s="31"/>
      <c r="AD282" s="31"/>
      <c r="BF282" s="12" t="s">
        <v>0</v>
      </c>
    </row>
    <row r="283" spans="1:58">
      <c r="A283" s="3" t="str">
        <f t="shared" si="48"/>
        <v>|テキスト|&gt;|&gt;|&gt;|&gt;|あなたがダメージを受けたとき、エネルギー1を行う。&amp;br;このサポートが破壊されたとき、ボード上にエネルギー化ジェムが2個以上ある場合、対戦相手は5点のダメージを受け、あなたは5点のライフを得て、ボード上からエネルギー化ジェムを2個取り除く。|</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あなたがダメージを受けたとき、エネルギー1を行う。&amp;br;このサポートが破壊されたとき、ボード上にエネルギー化ジェムが2個以上ある場合、対戦相手は5点のダメージを受け、あなたは5点のライフを得て、ボード上からエネルギー化ジェムを2個取り除く。</v>
      </c>
      <c r="O283" s="3" t="s">
        <v>83</v>
      </c>
      <c r="Q283" s="17" t="s">
        <v>27</v>
      </c>
      <c r="R283" s="13" t="str">
        <f>INDEX(BE:BE,W278+1)</f>
        <v>When you take damage, Energize 1.&amp;br;When this support is Destroyed, if there are at least 2 Energize gems on the board, your opponent takes 5 damage, you gain 5 life and you remove 2 Energize gems from the board.</v>
      </c>
      <c r="S283" s="14" t="s">
        <v>324</v>
      </c>
      <c r="T283" s="13" t="str">
        <f>IF(X283="","",X283&amp;IF(Y283="",""," "&amp;Y283)&amp;IF(Z283="",""," "&amp;Z283)&amp;IF(AA283="",""," "&amp;AA283))</f>
        <v/>
      </c>
      <c r="U283" s="14"/>
      <c r="V283" s="15"/>
      <c r="W283" s="19" t="s">
        <v>116</v>
      </c>
      <c r="X283" s="12" t="str">
        <f t="shared" ref="X283:AA283" si="52">IF(ISERROR(IF(LEN(X282)&gt;1,X282,VLOOKUP(X281,$AC:$AD,2,FALSE))),"",IF(LEN(X282)&gt;1,X282,VLOOKUP(X281,$AC:$AD,2,FALSE)))</f>
        <v/>
      </c>
      <c r="Y283" s="12" t="str">
        <f t="shared" si="52"/>
        <v/>
      </c>
      <c r="Z283" s="12" t="str">
        <f t="shared" si="52"/>
        <v/>
      </c>
      <c r="AA283" s="12" t="str">
        <f t="shared" si="52"/>
        <v> </v>
      </c>
      <c r="AC283" s="31"/>
      <c r="AD283" s="31"/>
      <c r="BF283" s="12" t="s">
        <v>0</v>
      </c>
    </row>
    <row r="284" spans="1:58">
      <c r="A284" s="3" t="str">
        <f t="shared" si="48"/>
        <v>|英テキスト|&gt;|&gt;|&gt;|&gt;|When you take damage, Energize 1.&amp;br;When this support is Destroyed, if there are at least 2 Energize gems on the board, your opponent takes 5 damage, you gain 5 life and you remove 2 Energize gems from the board.|</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When you take damage, Energize 1.&amp;br;When this support is Destroyed, if there are at least 2 Energize gems on the board, your opponent takes 5 damage, you gain 5 life and you remove 2 Energize gems from the board.</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48"/>
        <v>|PT|&gt;||シールド数|&gt;|3|</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f>IF(R285=0,"",R285)</f>
        <v>3</v>
      </c>
      <c r="O285" s="3" t="s">
        <v>83</v>
      </c>
      <c r="Q285" s="20" t="s">
        <v>19</v>
      </c>
      <c r="R285" s="13">
        <f>INDEX(AW:AW,W278+1)</f>
        <v>3</v>
      </c>
      <c r="S285" s="21"/>
      <c r="T285" s="21"/>
      <c r="U285" s="21"/>
      <c r="V285" s="22"/>
      <c r="W285" s="23"/>
      <c r="X285" s="24"/>
      <c r="Y285" s="34"/>
      <c r="Z285" s="34"/>
      <c r="AA285" s="35"/>
      <c r="BF285" s="12" t="s">
        <v>0</v>
      </c>
    </row>
    <row r="286" spans="1:58">
      <c r="A286" s="3" t="str">
        <f t="shared" si="48"/>
        <v>&amp;br;&amp;br;</v>
      </c>
      <c r="B286" s="3" t="s">
        <v>0</v>
      </c>
      <c r="C286" s="3" t="s">
        <v>142</v>
      </c>
      <c r="R286" s="3"/>
      <c r="S286" s="3"/>
      <c r="T286" s="3"/>
      <c r="U286" s="3"/>
      <c r="V286" s="3"/>
      <c r="BF286" s="12" t="s">
        <v>0</v>
      </c>
    </row>
    <row r="287" spans="1:58">
      <c r="A287" s="3" t="str">
        <f t="shared" si="48"/>
        <v>#back(text=戻る,left)</v>
      </c>
      <c r="B287" s="3" t="s">
        <v>0</v>
      </c>
      <c r="C287" s="3" t="s">
        <v>151</v>
      </c>
      <c r="R287" s="3"/>
      <c r="S287" s="3"/>
      <c r="T287" s="3"/>
      <c r="U287" s="3"/>
      <c r="V287" s="3"/>
      <c r="BF287" s="12" t="s">
        <v>0</v>
      </c>
    </row>
    <row r="288" spans="1:58">
      <c r="A288" s="3" t="str">
        <f t="shared" si="48"/>
        <v>&amp;br;</v>
      </c>
      <c r="B288" s="3" t="s">
        <v>0</v>
      </c>
      <c r="C288" s="3" t="s">
        <v>161</v>
      </c>
      <c r="R288" s="3"/>
      <c r="S288" s="3"/>
      <c r="T288" s="3"/>
      <c r="U288" s="3"/>
      <c r="V288" s="3"/>
      <c r="BF288" s="12" t="s">
        <v>0</v>
      </c>
    </row>
    <row r="289" spans="1:58">
      <c r="A289" s="3" t="str">
        <f t="shared" si="48"/>
        <v>#comment(above,nsize=[15],size=[30],num=[10])</v>
      </c>
      <c r="B289" s="3" t="s">
        <v>0</v>
      </c>
      <c r="C289" s="3" t="s">
        <v>170</v>
      </c>
      <c r="R289" s="3"/>
      <c r="S289" s="3"/>
      <c r="T289" s="3"/>
      <c r="U289" s="3"/>
      <c r="V289" s="3"/>
      <c r="BF289" s="12" t="s">
        <v>0</v>
      </c>
    </row>
    <row r="290" spans="1:58">
      <c r="A290" s="3" t="str">
        <f t="shared" si="48"/>
        <v>&amp;br;&amp;br;</v>
      </c>
      <c r="B290" s="3" t="s">
        <v>0</v>
      </c>
      <c r="C290" s="3" t="s">
        <v>142</v>
      </c>
      <c r="R290" s="3"/>
      <c r="S290" s="3"/>
      <c r="T290" s="3"/>
      <c r="U290" s="3"/>
      <c r="V290" s="3"/>
      <c r="AC290" s="31"/>
      <c r="AD290" s="31"/>
      <c r="BF290" s="12" t="s">
        <v>0</v>
      </c>
    </row>
    <row r="291" spans="1:58">
      <c r="A291" s="3" t="str">
        <f t="shared" si="48"/>
        <v/>
      </c>
      <c r="B291" s="3" t="s">
        <v>0</v>
      </c>
      <c r="Q291" s="8"/>
      <c r="R291" s="9"/>
      <c r="S291" s="9"/>
      <c r="T291" s="9"/>
      <c r="U291" s="9"/>
      <c r="V291" s="10"/>
      <c r="W291" s="11">
        <v>23</v>
      </c>
      <c r="X291" s="8"/>
      <c r="Y291" s="29"/>
      <c r="Z291" s="29"/>
      <c r="AA291" s="30"/>
      <c r="AC291" s="31"/>
      <c r="AD291" s="31"/>
      <c r="BF291" s="12" t="s">
        <v>0</v>
      </c>
    </row>
    <row r="292" spans="1:58">
      <c r="A292" s="3" t="str">
        <f t="shared" si="48"/>
        <v>*光袖会の収集者/Glint-Sleeve Siphoner</v>
      </c>
      <c r="B292" s="3" t="s">
        <v>0</v>
      </c>
      <c r="C292" s="3" t="str">
        <f>"*"&amp;R292&amp;"/"&amp;T292</f>
        <v>*光袖会の収集者/Glint-Sleeve Siphoner</v>
      </c>
      <c r="Q292" s="12" t="s">
        <v>9</v>
      </c>
      <c r="R292" s="13" t="str">
        <f>INDEX(AJ:AJ,W291+1)</f>
        <v>光袖会の収集者</v>
      </c>
      <c r="S292" s="14" t="s">
        <v>10</v>
      </c>
      <c r="T292" s="13" t="str">
        <f>INDEX(AK:AK,W291+1)</f>
        <v>Glint-Sleeve Siphoner</v>
      </c>
      <c r="U292" s="14"/>
      <c r="V292" s="15"/>
      <c r="W292" s="16"/>
      <c r="X292" s="12"/>
      <c r="Y292" s="31"/>
      <c r="Z292" s="31"/>
      <c r="AA292" s="32"/>
      <c r="AC292" s="31"/>
      <c r="AD292" s="31"/>
      <c r="BF292" s="12" t="s">
        <v>0</v>
      </c>
    </row>
    <row r="293" spans="1:58">
      <c r="A293" s="3" t="str">
        <f t="shared" si="48"/>
        <v>|LEFT:80|LEFT:100|LEFT:100|LEFT:100|LEFT:100|LEFT:100|c</v>
      </c>
      <c r="B293" s="3" t="s">
        <v>0</v>
      </c>
      <c r="C293" s="3" t="s">
        <v>83</v>
      </c>
      <c r="D293" s="6" t="str">
        <f>$Q$1</f>
        <v>LEFT:80</v>
      </c>
      <c r="E293" s="6" t="s">
        <v>83</v>
      </c>
      <c r="F293" s="6" t="str">
        <f t="shared" ref="F293:J293" si="53">$R$1</f>
        <v>LEFT:100</v>
      </c>
      <c r="G293" s="6" t="s">
        <v>83</v>
      </c>
      <c r="H293" s="6" t="str">
        <f t="shared" si="53"/>
        <v>LEFT:100</v>
      </c>
      <c r="I293" s="6" t="s">
        <v>83</v>
      </c>
      <c r="J293" s="6" t="str">
        <f t="shared" si="53"/>
        <v>LEFT:100</v>
      </c>
      <c r="K293" s="6" t="s">
        <v>83</v>
      </c>
      <c r="L293" s="6" t="str">
        <f>$R$1</f>
        <v>LEFT:100</v>
      </c>
      <c r="M293" s="6" t="s">
        <v>83</v>
      </c>
      <c r="N293" s="6" t="str">
        <f>$R$1</f>
        <v>LEFT:100</v>
      </c>
      <c r="O293" s="3" t="s">
        <v>83</v>
      </c>
      <c r="P293" s="3" t="s">
        <v>84</v>
      </c>
      <c r="Q293" s="17" t="s">
        <v>6</v>
      </c>
      <c r="R293" s="13" t="str">
        <f>INDEX(AF:AF,W291+1)</f>
        <v>黒</v>
      </c>
      <c r="S293" s="18" t="s">
        <v>7</v>
      </c>
      <c r="T293" s="13" t="str">
        <f>INDEX(AG:AG,W291+1)</f>
        <v>レア</v>
      </c>
      <c r="U293" s="18" t="s">
        <v>8</v>
      </c>
      <c r="V293" s="13">
        <f>INDEX(AI:AI,W291+1)</f>
        <v>17</v>
      </c>
      <c r="W293" s="19"/>
      <c r="X293" s="13" t="str">
        <f>INDEX(AQ:AQ,W291+1)</f>
        <v>威迫</v>
      </c>
      <c r="Y293" s="31"/>
      <c r="Z293" s="31"/>
      <c r="AA293" s="32"/>
      <c r="AC293" s="14"/>
      <c r="AD293" s="14"/>
      <c r="BF293" s="12" t="s">
        <v>0</v>
      </c>
    </row>
    <row r="294" spans="1:58">
      <c r="A294" s="3" t="str">
        <f t="shared" si="48"/>
        <v>|色|黒|レアリティ|レア|マナコスト|17|</v>
      </c>
      <c r="B294" s="3" t="s">
        <v>0</v>
      </c>
      <c r="C294" s="3" t="s">
        <v>83</v>
      </c>
      <c r="D294" s="7" t="s">
        <v>6</v>
      </c>
      <c r="E294" s="3" t="s">
        <v>83</v>
      </c>
      <c r="F294" s="3" t="str">
        <f>IF(R293=0,"",R293)</f>
        <v>黒</v>
      </c>
      <c r="G294" s="3" t="s">
        <v>83</v>
      </c>
      <c r="H294" s="7" t="s">
        <v>92</v>
      </c>
      <c r="I294" s="3" t="s">
        <v>83</v>
      </c>
      <c r="J294" s="3" t="str">
        <f>IF(T293=0,"",T293)</f>
        <v>レア</v>
      </c>
      <c r="K294" s="3" t="s">
        <v>83</v>
      </c>
      <c r="L294" s="7" t="s">
        <v>93</v>
      </c>
      <c r="M294" s="3" t="s">
        <v>83</v>
      </c>
      <c r="N294" s="3">
        <f>IF(V293=0,"",V293)</f>
        <v>17</v>
      </c>
      <c r="O294" s="3" t="s">
        <v>83</v>
      </c>
      <c r="Q294" s="12" t="s">
        <v>11</v>
      </c>
      <c r="R294" s="13" t="str">
        <f>INDEX(AL:AL,W291+1)</f>
        <v>クリーチャー</v>
      </c>
      <c r="S294" s="18" t="s">
        <v>94</v>
      </c>
      <c r="T294" s="13" t="str">
        <f>INDEX(AN:AN,W291+1)</f>
        <v>人間</v>
      </c>
      <c r="U294" s="13" t="str">
        <f>INDEX(AO:AO,W291+1)</f>
        <v>ならず者</v>
      </c>
      <c r="V294" s="13">
        <f>INDEX(AP:AP,W291+1)</f>
        <v>0</v>
      </c>
      <c r="W294" s="19"/>
      <c r="X294" s="13" t="str">
        <f>INDEX(AZ:AZ,W291+1)</f>
        <v>威迫</v>
      </c>
      <c r="Y294" s="13" t="str">
        <f>INDEX(BA:BA,W291+1)</f>
        <v/>
      </c>
      <c r="Z294" s="13" t="str">
        <f>INDEX(BB:BB,W291+1)</f>
        <v/>
      </c>
      <c r="AA294" s="13">
        <f>INDEX(BC:BC,W291+1)</f>
        <v>0</v>
      </c>
      <c r="AC294" s="31"/>
      <c r="AD294" s="31"/>
      <c r="BF294" s="12" t="s">
        <v>0</v>
      </c>
    </row>
    <row r="295" spans="1:58">
      <c r="A295" s="3" t="str">
        <f t="shared" si="48"/>
        <v>|種別|クリーチャー|サブタイプ|人間|ならず者||</v>
      </c>
      <c r="B295" s="3" t="s">
        <v>0</v>
      </c>
      <c r="C295" s="3" t="s">
        <v>83</v>
      </c>
      <c r="D295" s="7" t="s">
        <v>11</v>
      </c>
      <c r="E295" s="3" t="s">
        <v>83</v>
      </c>
      <c r="F295" s="3" t="str">
        <f>IF(R294=0,"",R294)</f>
        <v>クリーチャー</v>
      </c>
      <c r="G295" s="3" t="s">
        <v>83</v>
      </c>
      <c r="H295" s="7" t="s">
        <v>104</v>
      </c>
      <c r="I295" s="3" t="s">
        <v>83</v>
      </c>
      <c r="J295" s="3" t="str">
        <f>IF(T294=0,"",T294)</f>
        <v>人間</v>
      </c>
      <c r="K295" s="3" t="s">
        <v>83</v>
      </c>
      <c r="L295" s="3" t="str">
        <f>IF(U294=0,"",U294)</f>
        <v>ならず者</v>
      </c>
      <c r="M295" s="3" t="s">
        <v>83</v>
      </c>
      <c r="N295" s="3" t="str">
        <f>IF(V294=0,"",V294)</f>
        <v/>
      </c>
      <c r="O295" s="3" t="s">
        <v>83</v>
      </c>
      <c r="Q295" s="12" t="s">
        <v>105</v>
      </c>
      <c r="R295" s="13" t="str">
        <f>INDEX(BD:BD,W291+1)</f>
        <v>威迫&amp;br;このクリーチャーが戦場に出たか戦闘ダメージを与えたとき、エネルギー化1を行う。&amp;br;あなたのターン開始時に、ボード上にエネルギー化ジェムが2個以上ある場合、ボード上からエネルギー化ジェムを2個取り除き、あなたはカードを1枚引く。</v>
      </c>
      <c r="S295" s="14"/>
      <c r="T295" s="14"/>
      <c r="U295" s="14"/>
      <c r="V295" s="15"/>
      <c r="W295" s="19"/>
      <c r="X295" s="11"/>
      <c r="Y295" s="11"/>
      <c r="Z295" s="11"/>
      <c r="AA295" s="33"/>
      <c r="AC295" s="31"/>
      <c r="AD295" s="31"/>
      <c r="BF295" s="12" t="s">
        <v>0</v>
      </c>
    </row>
    <row r="296" spans="1:58">
      <c r="A296" s="3" t="str">
        <f t="shared" si="48"/>
        <v>|テキスト|&gt;|&gt;|&gt;|&gt;|威迫&amp;br;このクリーチャーが戦場に出たか戦闘ダメージを与えたとき、エネルギー化1を行う。&amp;br;あなたのターン開始時に、ボード上にエネルギー化ジェムが2個以上ある場合、ボード上からエネルギー化ジェムを2個取り除き、あなたはカードを1枚引く。|</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威迫&amp;br;このクリーチャーが戦場に出たか戦闘ダメージを与えたとき、エネルギー化1を行う。&amp;br;あなたのターン開始時に、ボード上にエネルギー化ジェムが2個以上ある場合、ボード上からエネルギー化ジェムを2個取り除き、あなたはカードを1枚引く。</v>
      </c>
      <c r="O296" s="3" t="s">
        <v>83</v>
      </c>
      <c r="Q296" s="17" t="s">
        <v>27</v>
      </c>
      <c r="R296" s="13" t="str">
        <f>INDEX(BE:BE,W291+1)</f>
        <v>When this creature enters the battlefield or deals combat damage, Energize 1.&amp;br;At the beginning of your turn, if there are 2 or more Energize gems on the board, remove 2 Energize gems from the board and you draw 1 card.</v>
      </c>
      <c r="S296" s="14" t="s">
        <v>324</v>
      </c>
      <c r="T296" s="13" t="str">
        <f>IF(X296="","",X296&amp;IF(Y296="",""," "&amp;Y296)&amp;IF(Z296="",""," "&amp;Z296)&amp;IF(AA296="",""," "&amp;AA296))</f>
        <v>Menace  </v>
      </c>
      <c r="U296" s="14"/>
      <c r="V296" s="15"/>
      <c r="W296" s="19" t="s">
        <v>116</v>
      </c>
      <c r="X296" s="12" t="str">
        <f t="shared" ref="X296:AA296" si="54">IF(ISERROR(IF(LEN(X295)&gt;1,X295,VLOOKUP(X294,$AC:$AD,2,FALSE))),"",IF(LEN(X295)&gt;1,X295,VLOOKUP(X294,$AC:$AD,2,FALSE)))</f>
        <v>Menace</v>
      </c>
      <c r="Y296" s="12" t="str">
        <f t="shared" si="54"/>
        <v/>
      </c>
      <c r="Z296" s="12" t="str">
        <f t="shared" si="54"/>
        <v/>
      </c>
      <c r="AA296" s="12" t="str">
        <f t="shared" si="54"/>
        <v> </v>
      </c>
      <c r="AC296" s="31"/>
      <c r="AD296" s="31"/>
      <c r="BF296" s="12" t="s">
        <v>0</v>
      </c>
    </row>
    <row r="297" spans="1:58">
      <c r="A297" s="3" t="str">
        <f t="shared" si="48"/>
        <v>|英テキスト|&gt;|&gt;|&gt;|&gt;|Menace  &amp;br;When this creature enters the battlefield or deals combat damage, Energize 1.&amp;br;At the beginning of your turn, if there are 2 or more Energize gems on the board, remove 2 Energize gems from the board and you draw 1 card.|</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Menace  &amp;br;When this creature enters the battlefield or deals combat damage, Energize 1.&amp;br;At the beginning of your turn, if there are 2 or more Energize gems on the board, remove 2 Energize gems from the board and you draw 1 card.</v>
      </c>
      <c r="O297" s="3" t="s">
        <v>83</v>
      </c>
      <c r="Q297" s="12" t="s">
        <v>18</v>
      </c>
      <c r="R297" s="13" t="str">
        <f>IF(INDEX(AX:AX,W291+1)="",0,INDEX(AX:AX,W291+1)&amp;"/"&amp;INDEX(AY:AY,W291+1))</f>
        <v>6/5</v>
      </c>
      <c r="S297" s="14"/>
      <c r="T297" s="14"/>
      <c r="U297" s="14"/>
      <c r="V297" s="15"/>
      <c r="W297" s="19"/>
      <c r="X297" s="12"/>
      <c r="Y297" s="31"/>
      <c r="Z297" s="31"/>
      <c r="AA297" s="32"/>
      <c r="AC297" s="31"/>
      <c r="AD297" s="31"/>
      <c r="BF297" s="12" t="s">
        <v>0</v>
      </c>
    </row>
    <row r="298" spans="1:58">
      <c r="A298" s="3" t="str">
        <f t="shared" si="48"/>
        <v>|PT|&gt;|6/5|シールド数|&gt;||</v>
      </c>
      <c r="B298" s="3" t="s">
        <v>0</v>
      </c>
      <c r="C298" s="3" t="s">
        <v>83</v>
      </c>
      <c r="D298" s="3" t="s">
        <v>18</v>
      </c>
      <c r="E298" s="3" t="s">
        <v>83</v>
      </c>
      <c r="F298" s="3" t="s">
        <v>115</v>
      </c>
      <c r="G298" s="3" t="s">
        <v>83</v>
      </c>
      <c r="H298" s="3" t="str">
        <f>IF(R297=0,"",R297)</f>
        <v>6/5</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48"/>
        <v>&amp;br;&amp;br;</v>
      </c>
      <c r="B299" s="3" t="s">
        <v>0</v>
      </c>
      <c r="C299" s="3" t="s">
        <v>142</v>
      </c>
      <c r="R299" s="3"/>
      <c r="S299" s="3"/>
      <c r="T299" s="3"/>
      <c r="U299" s="3"/>
      <c r="V299" s="3"/>
      <c r="BF299" s="12" t="s">
        <v>0</v>
      </c>
    </row>
    <row r="300" spans="1:58">
      <c r="A300" s="3" t="str">
        <f t="shared" si="48"/>
        <v>#back(text=戻る,left)</v>
      </c>
      <c r="B300" s="3" t="s">
        <v>0</v>
      </c>
      <c r="C300" s="3" t="s">
        <v>151</v>
      </c>
      <c r="R300" s="3"/>
      <c r="S300" s="3"/>
      <c r="T300" s="3"/>
      <c r="U300" s="3"/>
      <c r="V300" s="3"/>
      <c r="BF300" s="12" t="s">
        <v>0</v>
      </c>
    </row>
    <row r="301" spans="1:58">
      <c r="A301" s="3" t="str">
        <f t="shared" si="48"/>
        <v>&amp;br;</v>
      </c>
      <c r="B301" s="3" t="s">
        <v>0</v>
      </c>
      <c r="C301" s="3" t="s">
        <v>161</v>
      </c>
      <c r="R301" s="3"/>
      <c r="S301" s="3"/>
      <c r="T301" s="3"/>
      <c r="U301" s="3"/>
      <c r="V301" s="3"/>
      <c r="BF301" s="12" t="s">
        <v>0</v>
      </c>
    </row>
    <row r="302" spans="1:58">
      <c r="A302" s="3" t="str">
        <f t="shared" si="48"/>
        <v>#comment(above,nsize=[15],size=[30],num=[10])</v>
      </c>
      <c r="B302" s="3" t="s">
        <v>0</v>
      </c>
      <c r="C302" s="3" t="s">
        <v>170</v>
      </c>
      <c r="R302" s="3"/>
      <c r="S302" s="3"/>
      <c r="T302" s="3"/>
      <c r="U302" s="3"/>
      <c r="V302" s="3"/>
      <c r="BF302" s="12" t="s">
        <v>0</v>
      </c>
    </row>
    <row r="303" spans="1:58">
      <c r="A303" s="3" t="str">
        <f t="shared" si="48"/>
        <v>&amp;br;&amp;br;</v>
      </c>
      <c r="B303" s="3" t="s">
        <v>0</v>
      </c>
      <c r="C303" s="3" t="s">
        <v>142</v>
      </c>
      <c r="R303" s="3"/>
      <c r="S303" s="3"/>
      <c r="T303" s="3"/>
      <c r="U303" s="3"/>
      <c r="V303" s="3"/>
      <c r="AC303" s="31"/>
      <c r="AD303" s="31"/>
      <c r="BF303" s="12" t="s">
        <v>0</v>
      </c>
    </row>
    <row r="304" spans="1:58">
      <c r="A304" s="3" t="str">
        <f t="shared" si="48"/>
        <v/>
      </c>
      <c r="B304" s="3" t="s">
        <v>0</v>
      </c>
      <c r="Q304" s="8"/>
      <c r="R304" s="9"/>
      <c r="S304" s="9"/>
      <c r="T304" s="9"/>
      <c r="U304" s="9"/>
      <c r="V304" s="10"/>
      <c r="W304" s="11">
        <v>24</v>
      </c>
      <c r="X304" s="8"/>
      <c r="Y304" s="29"/>
      <c r="Z304" s="29"/>
      <c r="AA304" s="30"/>
      <c r="AC304" s="31"/>
      <c r="AD304" s="31"/>
      <c r="BF304" s="12" t="s">
        <v>0</v>
      </c>
    </row>
    <row r="305" spans="1:58">
      <c r="A305" s="3" t="str">
        <f t="shared" si="48"/>
        <v>*橋上の戦い/Battle at the Bridge</v>
      </c>
      <c r="B305" s="3" t="s">
        <v>0</v>
      </c>
      <c r="C305" s="3" t="str">
        <f>"*"&amp;R305&amp;"/"&amp;T305</f>
        <v>*橋上の戦い/Battle at the Bridge</v>
      </c>
      <c r="Q305" s="12" t="s">
        <v>9</v>
      </c>
      <c r="R305" s="13" t="str">
        <f>INDEX(AJ:AJ,W304+1)</f>
        <v>橋上の戦い</v>
      </c>
      <c r="S305" s="14" t="s">
        <v>10</v>
      </c>
      <c r="T305" s="13" t="str">
        <f>INDEX(AK:AK,W304+1)</f>
        <v>Battle at the Bridge</v>
      </c>
      <c r="U305" s="14"/>
      <c r="V305" s="15"/>
      <c r="W305" s="16"/>
      <c r="X305" s="12"/>
      <c r="Y305" s="31"/>
      <c r="Z305" s="31"/>
      <c r="AA305" s="32"/>
      <c r="AC305" s="31"/>
      <c r="AD305" s="31"/>
      <c r="BF305" s="12" t="s">
        <v>0</v>
      </c>
    </row>
    <row r="306" spans="1:58">
      <c r="A306" s="3" t="str">
        <f t="shared" si="48"/>
        <v>|LEFT:80|LEFT:100|LEFT:100|LEFT:100|LEFT:100|LEFT:100|c</v>
      </c>
      <c r="B306" s="3" t="s">
        <v>0</v>
      </c>
      <c r="C306" s="3" t="s">
        <v>83</v>
      </c>
      <c r="D306" s="6" t="str">
        <f>$Q$1</f>
        <v>LEFT:80</v>
      </c>
      <c r="E306" s="6" t="s">
        <v>83</v>
      </c>
      <c r="F306" s="6" t="str">
        <f t="shared" ref="F306:J306" si="55">$R$1</f>
        <v>LEFT:100</v>
      </c>
      <c r="G306" s="6" t="s">
        <v>83</v>
      </c>
      <c r="H306" s="6" t="str">
        <f t="shared" si="55"/>
        <v>LEFT:100</v>
      </c>
      <c r="I306" s="6" t="s">
        <v>83</v>
      </c>
      <c r="J306" s="6" t="str">
        <f t="shared" si="55"/>
        <v>LEFT:100</v>
      </c>
      <c r="K306" s="6" t="s">
        <v>83</v>
      </c>
      <c r="L306" s="6" t="str">
        <f>$R$1</f>
        <v>LEFT:100</v>
      </c>
      <c r="M306" s="6" t="s">
        <v>83</v>
      </c>
      <c r="N306" s="6" t="str">
        <f>$R$1</f>
        <v>LEFT:100</v>
      </c>
      <c r="O306" s="3" t="s">
        <v>83</v>
      </c>
      <c r="P306" s="3" t="s">
        <v>84</v>
      </c>
      <c r="Q306" s="17" t="s">
        <v>6</v>
      </c>
      <c r="R306" s="13" t="str">
        <f>INDEX(AF:AF,W304+1)</f>
        <v>黒</v>
      </c>
      <c r="S306" s="18" t="s">
        <v>7</v>
      </c>
      <c r="T306" s="13" t="str">
        <f>INDEX(AG:AG,W304+1)</f>
        <v>レア</v>
      </c>
      <c r="U306" s="18" t="s">
        <v>8</v>
      </c>
      <c r="V306" s="13">
        <f>INDEX(AI:AI,W304+1)</f>
        <v>7</v>
      </c>
      <c r="W306" s="19"/>
      <c r="X306" s="13" t="str">
        <f>INDEX(AQ:AQ,W304+1)</f>
        <v>クリーチャー1体を対象とする。-X/-Xの修整を受け、あなたはX点のライフを得る。Xはあなたがコントロールするサポートの総数に等しい。</v>
      </c>
      <c r="Y306" s="31"/>
      <c r="Z306" s="31"/>
      <c r="AA306" s="32"/>
      <c r="AC306" s="14"/>
      <c r="AD306" s="14"/>
      <c r="BF306" s="12" t="s">
        <v>0</v>
      </c>
    </row>
    <row r="307" spans="1:58">
      <c r="A307" s="3" t="str">
        <f t="shared" si="48"/>
        <v>|色|黒|レアリティ|レア|マナコスト|7|</v>
      </c>
      <c r="B307" s="3" t="s">
        <v>0</v>
      </c>
      <c r="C307" s="3" t="s">
        <v>83</v>
      </c>
      <c r="D307" s="7" t="s">
        <v>6</v>
      </c>
      <c r="E307" s="3" t="s">
        <v>83</v>
      </c>
      <c r="F307" s="3" t="str">
        <f>IF(R306=0,"",R306)</f>
        <v>黒</v>
      </c>
      <c r="G307" s="3" t="s">
        <v>83</v>
      </c>
      <c r="H307" s="7" t="s">
        <v>92</v>
      </c>
      <c r="I307" s="3" t="s">
        <v>83</v>
      </c>
      <c r="J307" s="3" t="str">
        <f>IF(T306=0,"",T306)</f>
        <v>レア</v>
      </c>
      <c r="K307" s="3" t="s">
        <v>83</v>
      </c>
      <c r="L307" s="7" t="s">
        <v>93</v>
      </c>
      <c r="M307" s="3" t="s">
        <v>83</v>
      </c>
      <c r="N307" s="3">
        <f>IF(V306=0,"",V306)</f>
        <v>7</v>
      </c>
      <c r="O307" s="3" t="s">
        <v>83</v>
      </c>
      <c r="Q307" s="12" t="s">
        <v>11</v>
      </c>
      <c r="R307" s="13" t="str">
        <f>INDEX(AL:AL,W304+1)</f>
        <v>呪文</v>
      </c>
      <c r="S307" s="18" t="s">
        <v>94</v>
      </c>
      <c r="T307" s="13">
        <f>INDEX(AN:AN,W304+1)</f>
        <v>0</v>
      </c>
      <c r="U307" s="13">
        <f>INDEX(AO:AO,W304+1)</f>
        <v>0</v>
      </c>
      <c r="V307" s="13">
        <f>INDEX(AP:AP,W304+1)</f>
        <v>0</v>
      </c>
      <c r="W307" s="19"/>
      <c r="X307" s="13" t="str">
        <f>INDEX(AZ:AZ,W304+1)</f>
        <v>クリ</v>
      </c>
      <c r="Y307" s="13" t="str">
        <f>INDEX(BA:BA,W304+1)</f>
        <v/>
      </c>
      <c r="Z307" s="13" t="str">
        <f>INDEX(BB:BB,W304+1)</f>
        <v/>
      </c>
      <c r="AA307" s="13">
        <f>INDEX(BC:BC,W304+1)</f>
        <v>0</v>
      </c>
      <c r="AC307" s="31"/>
      <c r="AD307" s="31"/>
      <c r="BF307" s="12" t="s">
        <v>0</v>
      </c>
    </row>
    <row r="308" spans="1:58">
      <c r="A308" s="3" t="str">
        <f t="shared" si="48"/>
        <v>|種別|呪文|サブタイプ||||</v>
      </c>
      <c r="B308" s="3" t="s">
        <v>0</v>
      </c>
      <c r="C308" s="3" t="s">
        <v>83</v>
      </c>
      <c r="D308" s="7" t="s">
        <v>11</v>
      </c>
      <c r="E308" s="3" t="s">
        <v>83</v>
      </c>
      <c r="F308" s="3" t="str">
        <f>IF(R307=0,"",R307)</f>
        <v>呪文</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クリーチャー1体を対象とする。-X/-Xの修整を受け、あなたはX点のライフを得る。Xはあなたがコントロールするサポートの総数に等しい。</v>
      </c>
      <c r="S308" s="14"/>
      <c r="T308" s="14"/>
      <c r="U308" s="14"/>
      <c r="V308" s="15"/>
      <c r="W308" s="19"/>
      <c r="X308" s="11"/>
      <c r="Y308" s="11"/>
      <c r="Z308" s="11"/>
      <c r="AA308" s="33"/>
      <c r="AC308" s="31"/>
      <c r="AD308" s="31"/>
      <c r="BF308" s="12" t="s">
        <v>0</v>
      </c>
    </row>
    <row r="309" spans="1:58">
      <c r="A309" s="3" t="str">
        <f t="shared" si="48"/>
        <v>|テキスト|&gt;|&gt;|&gt;|&gt;|クリーチャー1体を対象とする。-X/-Xの修整を受け、あなたはX点のライフを得る。Xはあなたがコントロールするサポートの総数に等しい。|</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クリーチャー1体を対象とする。-X/-Xの修整を受け、あなたはX点のライフを得る。Xはあなたがコントロールするサポートの総数に等しい。</v>
      </c>
      <c r="O309" s="3" t="s">
        <v>83</v>
      </c>
      <c r="Q309" s="17" t="s">
        <v>27</v>
      </c>
      <c r="R309" s="13" t="str">
        <f>INDEX(BE:BE,W304+1)</f>
        <v>Target creature gets -X/-X and you gain X life, where X is the amount of supports you control.</v>
      </c>
      <c r="S309" s="14" t="s">
        <v>324</v>
      </c>
      <c r="T309" s="13" t="str">
        <f>IF(X309="","",X309&amp;IF(Y309="",""," "&amp;Y309)&amp;IF(Z309="",""," "&amp;Z309)&amp;IF(AA309="",""," "&amp;AA309))</f>
        <v/>
      </c>
      <c r="U309" s="14"/>
      <c r="V309" s="15"/>
      <c r="W309" s="19" t="s">
        <v>116</v>
      </c>
      <c r="X309" s="12" t="str">
        <f t="shared" ref="X309:AA309" si="56">IF(ISERROR(IF(LEN(X308)&gt;1,X308,VLOOKUP(X307,$AC:$AD,2,FALSE))),"",IF(LEN(X308)&gt;1,X308,VLOOKUP(X307,$AC:$AD,2,FALSE)))</f>
        <v/>
      </c>
      <c r="Y309" s="12" t="str">
        <f t="shared" si="56"/>
        <v/>
      </c>
      <c r="Z309" s="12" t="str">
        <f t="shared" si="56"/>
        <v/>
      </c>
      <c r="AA309" s="12" t="str">
        <f t="shared" si="56"/>
        <v> </v>
      </c>
      <c r="AC309" s="31"/>
      <c r="AD309" s="31"/>
      <c r="BF309" s="12" t="s">
        <v>0</v>
      </c>
    </row>
    <row r="310" spans="1:58">
      <c r="A310" s="3" t="str">
        <f t="shared" si="48"/>
        <v>|英テキスト|&gt;|&gt;|&gt;|&gt;|Target creature gets -X/-X and you gain X life, where X is the amount of supports you control.|</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Target creature gets -X/-X and you gain X life, where X is the amount of supports you control.</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48"/>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48"/>
        <v>&amp;br;&amp;br;</v>
      </c>
      <c r="B312" s="3" t="s">
        <v>0</v>
      </c>
      <c r="C312" s="3" t="s">
        <v>142</v>
      </c>
      <c r="R312" s="3"/>
      <c r="S312" s="3"/>
      <c r="T312" s="3"/>
      <c r="U312" s="3"/>
      <c r="V312" s="3"/>
      <c r="BF312" s="12" t="s">
        <v>0</v>
      </c>
    </row>
    <row r="313" spans="1:58">
      <c r="A313" s="3" t="str">
        <f t="shared" si="48"/>
        <v>#back(text=戻る,left)</v>
      </c>
      <c r="B313" s="3" t="s">
        <v>0</v>
      </c>
      <c r="C313" s="3" t="s">
        <v>151</v>
      </c>
      <c r="R313" s="3"/>
      <c r="S313" s="3"/>
      <c r="T313" s="3"/>
      <c r="U313" s="3"/>
      <c r="V313" s="3"/>
      <c r="BF313" s="12" t="s">
        <v>0</v>
      </c>
    </row>
    <row r="314" spans="1:58">
      <c r="A314" s="3" t="str">
        <f t="shared" si="48"/>
        <v>&amp;br;</v>
      </c>
      <c r="B314" s="3" t="s">
        <v>0</v>
      </c>
      <c r="C314" s="3" t="s">
        <v>161</v>
      </c>
      <c r="R314" s="3"/>
      <c r="S314" s="3"/>
      <c r="T314" s="3"/>
      <c r="U314" s="3"/>
      <c r="V314" s="3"/>
      <c r="BF314" s="12" t="s">
        <v>0</v>
      </c>
    </row>
    <row r="315" spans="1:58">
      <c r="A315" s="3" t="str">
        <f t="shared" si="48"/>
        <v>#comment(above,nsize=[15],size=[30],num=[10])</v>
      </c>
      <c r="B315" s="3" t="s">
        <v>0</v>
      </c>
      <c r="C315" s="3" t="s">
        <v>170</v>
      </c>
      <c r="R315" s="3"/>
      <c r="S315" s="3"/>
      <c r="T315" s="3"/>
      <c r="U315" s="3"/>
      <c r="V315" s="3"/>
      <c r="BF315" s="12" t="s">
        <v>0</v>
      </c>
    </row>
    <row r="316" spans="1:58">
      <c r="A316" s="3" t="str">
        <f t="shared" si="48"/>
        <v>&amp;br;&amp;br;</v>
      </c>
      <c r="B316" s="3" t="s">
        <v>0</v>
      </c>
      <c r="C316" s="3" t="s">
        <v>142</v>
      </c>
      <c r="R316" s="3"/>
      <c r="S316" s="3"/>
      <c r="T316" s="3"/>
      <c r="U316" s="3"/>
      <c r="V316" s="3"/>
      <c r="AC316" s="31"/>
      <c r="AD316" s="31"/>
      <c r="BF316" s="12" t="s">
        <v>0</v>
      </c>
    </row>
    <row r="317" spans="1:58">
      <c r="A317" s="3" t="str">
        <f t="shared" si="48"/>
        <v/>
      </c>
      <c r="B317" s="3" t="s">
        <v>0</v>
      </c>
      <c r="Q317" s="8"/>
      <c r="R317" s="9"/>
      <c r="S317" s="9"/>
      <c r="T317" s="9"/>
      <c r="U317" s="9"/>
      <c r="V317" s="10"/>
      <c r="W317" s="11">
        <v>25</v>
      </c>
      <c r="X317" s="8"/>
      <c r="Y317" s="29"/>
      <c r="Z317" s="29"/>
      <c r="AA317" s="30"/>
      <c r="AC317" s="31"/>
      <c r="AD317" s="31"/>
      <c r="BF317" s="12" t="s">
        <v>0</v>
      </c>
    </row>
    <row r="318" spans="1:58">
      <c r="A318" s="3" t="str">
        <f t="shared" si="48"/>
        <v>*ヤヘンニの巧技/Yahenni's Expertise</v>
      </c>
      <c r="B318" s="3" t="s">
        <v>0</v>
      </c>
      <c r="C318" s="3" t="str">
        <f>"*"&amp;R318&amp;"/"&amp;T318</f>
        <v>*ヤヘンニの巧技/Yahenni's Expertise</v>
      </c>
      <c r="Q318" s="12" t="s">
        <v>9</v>
      </c>
      <c r="R318" s="13" t="str">
        <f>INDEX(AJ:AJ,W317+1)</f>
        <v>ヤヘンニの巧技</v>
      </c>
      <c r="S318" s="14" t="s">
        <v>10</v>
      </c>
      <c r="T318" s="13" t="str">
        <f>INDEX(AK:AK,W317+1)</f>
        <v>Yahenni's Expertise</v>
      </c>
      <c r="U318" s="14"/>
      <c r="V318" s="15"/>
      <c r="W318" s="16"/>
      <c r="X318" s="12"/>
      <c r="Y318" s="31"/>
      <c r="Z318" s="31"/>
      <c r="AA318" s="32"/>
      <c r="AC318" s="31"/>
      <c r="AD318" s="31"/>
      <c r="BF318" s="12" t="s">
        <v>0</v>
      </c>
    </row>
    <row r="319" spans="1:58">
      <c r="A319" s="3" t="str">
        <f t="shared" si="48"/>
        <v>|LEFT:80|LEFT:100|LEFT:100|LEFT:100|LEFT:100|LEFT:100|c</v>
      </c>
      <c r="B319" s="3" t="s">
        <v>0</v>
      </c>
      <c r="C319" s="3" t="s">
        <v>83</v>
      </c>
      <c r="D319" s="6" t="str">
        <f>$Q$1</f>
        <v>LEFT:80</v>
      </c>
      <c r="E319" s="6" t="s">
        <v>83</v>
      </c>
      <c r="F319" s="6" t="str">
        <f t="shared" ref="F319:J319" si="57">$R$1</f>
        <v>LEFT:100</v>
      </c>
      <c r="G319" s="6" t="s">
        <v>83</v>
      </c>
      <c r="H319" s="6" t="str">
        <f t="shared" si="57"/>
        <v>LEFT:100</v>
      </c>
      <c r="I319" s="6" t="s">
        <v>83</v>
      </c>
      <c r="J319" s="6" t="str">
        <f t="shared" si="57"/>
        <v>LEFT:100</v>
      </c>
      <c r="K319" s="6" t="s">
        <v>83</v>
      </c>
      <c r="L319" s="6" t="str">
        <f>$R$1</f>
        <v>LEFT:100</v>
      </c>
      <c r="M319" s="6" t="s">
        <v>83</v>
      </c>
      <c r="N319" s="6" t="str">
        <f>$R$1</f>
        <v>LEFT:100</v>
      </c>
      <c r="O319" s="3" t="s">
        <v>83</v>
      </c>
      <c r="P319" s="3" t="s">
        <v>84</v>
      </c>
      <c r="Q319" s="17" t="s">
        <v>6</v>
      </c>
      <c r="R319" s="13" t="str">
        <f>INDEX(AF:AF,W317+1)</f>
        <v>黒</v>
      </c>
      <c r="S319" s="18" t="s">
        <v>7</v>
      </c>
      <c r="T319" s="13" t="str">
        <f>INDEX(AG:AG,W317+1)</f>
        <v>レア</v>
      </c>
      <c r="U319" s="18" t="s">
        <v>8</v>
      </c>
      <c r="V319" s="13">
        <f>INDEX(AI:AI,W317+1)</f>
        <v>14</v>
      </c>
      <c r="W319" s="19"/>
      <c r="X319" s="13" t="str">
        <f>INDEX(AQ:AQ,W317+1)</f>
        <v>あなたの次のターン開始時まで、各クリーチャーは-5/-5の修整を受ける。その後、あなたの手札のマナ･コストが6以下の最初のクリーチャーはいっぱいのマナを得る。</v>
      </c>
      <c r="Y319" s="31"/>
      <c r="Z319" s="31"/>
      <c r="AA319" s="32"/>
      <c r="AC319" s="14"/>
      <c r="AD319" s="14"/>
      <c r="BF319" s="12" t="s">
        <v>0</v>
      </c>
    </row>
    <row r="320" spans="1:58">
      <c r="A320" s="3" t="str">
        <f t="shared" si="48"/>
        <v>|色|黒|レアリティ|レア|マナコスト|14|</v>
      </c>
      <c r="B320" s="3" t="s">
        <v>0</v>
      </c>
      <c r="C320" s="3" t="s">
        <v>83</v>
      </c>
      <c r="D320" s="7" t="s">
        <v>6</v>
      </c>
      <c r="E320" s="3" t="s">
        <v>83</v>
      </c>
      <c r="F320" s="3" t="str">
        <f>IF(R319=0,"",R319)</f>
        <v>黒</v>
      </c>
      <c r="G320" s="3" t="s">
        <v>83</v>
      </c>
      <c r="H320" s="7" t="s">
        <v>92</v>
      </c>
      <c r="I320" s="3" t="s">
        <v>83</v>
      </c>
      <c r="J320" s="3" t="str">
        <f>IF(T319=0,"",T319)</f>
        <v>レア</v>
      </c>
      <c r="K320" s="3" t="s">
        <v>83</v>
      </c>
      <c r="L320" s="7" t="s">
        <v>93</v>
      </c>
      <c r="M320" s="3" t="s">
        <v>83</v>
      </c>
      <c r="N320" s="3">
        <f>IF(V319=0,"",V319)</f>
        <v>14</v>
      </c>
      <c r="O320" s="3" t="s">
        <v>83</v>
      </c>
      <c r="Q320" s="12" t="s">
        <v>11</v>
      </c>
      <c r="R320" s="13" t="str">
        <f>INDEX(AL:AL,W317+1)</f>
        <v>呪文</v>
      </c>
      <c r="S320" s="18" t="s">
        <v>94</v>
      </c>
      <c r="T320" s="13">
        <f>INDEX(AN:AN,W317+1)</f>
        <v>0</v>
      </c>
      <c r="U320" s="13">
        <f>INDEX(AO:AO,W317+1)</f>
        <v>0</v>
      </c>
      <c r="V320" s="13">
        <f>INDEX(AP:AP,W317+1)</f>
        <v>0</v>
      </c>
      <c r="W320" s="19"/>
      <c r="X320" s="13" t="str">
        <f>INDEX(AZ:AZ,W317+1)</f>
        <v>あな</v>
      </c>
      <c r="Y320" s="13" t="str">
        <f>INDEX(BA:BA,W317+1)</f>
        <v/>
      </c>
      <c r="Z320" s="13" t="str">
        <f>INDEX(BB:BB,W317+1)</f>
        <v/>
      </c>
      <c r="AA320" s="13">
        <f>INDEX(BC:BC,W317+1)</f>
        <v>0</v>
      </c>
      <c r="AC320" s="31"/>
      <c r="AD320" s="31"/>
      <c r="BF320" s="12" t="s">
        <v>0</v>
      </c>
    </row>
    <row r="321" spans="1:58">
      <c r="A321" s="3" t="str">
        <f t="shared" si="48"/>
        <v>|種別|呪文|サブタイプ||||</v>
      </c>
      <c r="B321" s="3" t="s">
        <v>0</v>
      </c>
      <c r="C321" s="3" t="s">
        <v>83</v>
      </c>
      <c r="D321" s="7" t="s">
        <v>11</v>
      </c>
      <c r="E321" s="3" t="s">
        <v>83</v>
      </c>
      <c r="F321" s="3" t="str">
        <f>IF(R320=0,"",R320)</f>
        <v>呪文</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あなたの次のターン開始時まで、各クリーチャーは-5/-5の修整を受ける。その後、あなたの手札のマナ･コストが6以下の最初のクリーチャーはいっぱいのマナを得る。</v>
      </c>
      <c r="S321" s="14"/>
      <c r="T321" s="14"/>
      <c r="U321" s="14"/>
      <c r="V321" s="15"/>
      <c r="W321" s="19"/>
      <c r="X321" s="11"/>
      <c r="Y321" s="11"/>
      <c r="Z321" s="11"/>
      <c r="AA321" s="33"/>
      <c r="AC321" s="31"/>
      <c r="AD321" s="31"/>
      <c r="BF321" s="12" t="s">
        <v>0</v>
      </c>
    </row>
    <row r="322" spans="1:58">
      <c r="A322" s="3" t="str">
        <f t="shared" si="48"/>
        <v>|テキスト|&gt;|&gt;|&gt;|&gt;|あなたの次のターン開始時まで、各クリーチャーは-5/-5の修整を受ける。その後、あなたの手札のマナ･コストが6以下の最初のクリーチャーはいっぱいのマナを得る。|</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あなたの次のターン開始時まで、各クリーチャーは-5/-5の修整を受ける。その後、あなたの手札のマナ･コストが6以下の最初のクリーチャーはいっぱいのマナを得る。</v>
      </c>
      <c r="O322" s="3" t="s">
        <v>83</v>
      </c>
      <c r="Q322" s="17" t="s">
        <v>27</v>
      </c>
      <c r="R322" s="13" t="str">
        <f>INDEX(BE:BE,W317+1)</f>
        <v>Each creature gets -5/-5 until the beginning of your next turn and the first creature in your hand with a cost of 6 or less gains full mana.</v>
      </c>
      <c r="S322" s="14" t="s">
        <v>324</v>
      </c>
      <c r="T322" s="13" t="str">
        <f>IF(X322="","",X322&amp;IF(Y322="",""," "&amp;Y322)&amp;IF(Z322="",""," "&amp;Z322)&amp;IF(AA322="",""," "&amp;AA322))</f>
        <v/>
      </c>
      <c r="U322" s="14"/>
      <c r="V322" s="15"/>
      <c r="W322" s="19" t="s">
        <v>116</v>
      </c>
      <c r="X322" s="12" t="str">
        <f t="shared" ref="X322:AA322" si="58">IF(ISERROR(IF(LEN(X321)&gt;1,X321,VLOOKUP(X320,$AC:$AD,2,FALSE))),"",IF(LEN(X321)&gt;1,X321,VLOOKUP(X320,$AC:$AD,2,FALSE)))</f>
        <v/>
      </c>
      <c r="Y322" s="12" t="str">
        <f t="shared" si="58"/>
        <v/>
      </c>
      <c r="Z322" s="12" t="str">
        <f t="shared" si="58"/>
        <v/>
      </c>
      <c r="AA322" s="12" t="str">
        <f t="shared" si="58"/>
        <v> </v>
      </c>
      <c r="AC322" s="31"/>
      <c r="AD322" s="31"/>
      <c r="BF322" s="12" t="s">
        <v>0</v>
      </c>
    </row>
    <row r="323" spans="1:58">
      <c r="A323" s="3" t="str">
        <f t="shared" si="48"/>
        <v>|英テキスト|&gt;|&gt;|&gt;|&gt;|Each creature gets -5/-5 until the beginning of your next turn and the first creature in your hand with a cost of 6 or less gains full mana.|</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Each creature gets -5/-5 until the beginning of your next turn and the first creature in your hand with a cost of 6 or less gains full mana.</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48"/>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48"/>
        <v>&amp;br;&amp;br;</v>
      </c>
      <c r="B325" s="3" t="s">
        <v>0</v>
      </c>
      <c r="C325" s="3" t="s">
        <v>142</v>
      </c>
      <c r="R325" s="3"/>
      <c r="S325" s="3"/>
      <c r="T325" s="3"/>
      <c r="U325" s="3"/>
      <c r="V325" s="3"/>
      <c r="BF325" s="12" t="s">
        <v>0</v>
      </c>
    </row>
    <row r="326" spans="1:58">
      <c r="A326" s="3" t="str">
        <f t="shared" ref="A326:A389" si="59">CONCATENATE(C326,D326,E326,F326,G326,H326,I326,J326,K326,L326,M326,N326,O326,P326)</f>
        <v>#back(text=戻る,left)</v>
      </c>
      <c r="B326" s="3" t="s">
        <v>0</v>
      </c>
      <c r="C326" s="3" t="s">
        <v>151</v>
      </c>
      <c r="R326" s="3"/>
      <c r="S326" s="3"/>
      <c r="T326" s="3"/>
      <c r="U326" s="3"/>
      <c r="V326" s="3"/>
      <c r="BF326" s="12" t="s">
        <v>0</v>
      </c>
    </row>
    <row r="327" spans="1:58">
      <c r="A327" s="3" t="str">
        <f t="shared" si="59"/>
        <v>&amp;br;</v>
      </c>
      <c r="B327" s="3" t="s">
        <v>0</v>
      </c>
      <c r="C327" s="3" t="s">
        <v>161</v>
      </c>
      <c r="R327" s="3"/>
      <c r="S327" s="3"/>
      <c r="T327" s="3"/>
      <c r="U327" s="3"/>
      <c r="V327" s="3"/>
      <c r="BF327" s="12" t="s">
        <v>0</v>
      </c>
    </row>
    <row r="328" spans="1:58">
      <c r="A328" s="3" t="str">
        <f t="shared" si="59"/>
        <v>#comment(above,nsize=[15],size=[30],num=[10])</v>
      </c>
      <c r="B328" s="3" t="s">
        <v>0</v>
      </c>
      <c r="C328" s="3" t="s">
        <v>170</v>
      </c>
      <c r="R328" s="3"/>
      <c r="S328" s="3"/>
      <c r="T328" s="3"/>
      <c r="U328" s="3"/>
      <c r="V328" s="3"/>
      <c r="BF328" s="12" t="s">
        <v>0</v>
      </c>
    </row>
    <row r="329" spans="1:58">
      <c r="A329" s="3" t="str">
        <f t="shared" si="59"/>
        <v>&amp;br;&amp;br;</v>
      </c>
      <c r="B329" s="3" t="s">
        <v>0</v>
      </c>
      <c r="C329" s="3" t="s">
        <v>142</v>
      </c>
      <c r="R329" s="3"/>
      <c r="S329" s="3"/>
      <c r="T329" s="3"/>
      <c r="U329" s="3"/>
      <c r="V329" s="3"/>
      <c r="AC329" s="31"/>
      <c r="AD329" s="31"/>
      <c r="BF329" s="12" t="s">
        <v>0</v>
      </c>
    </row>
    <row r="330" spans="1:58">
      <c r="A330" s="3" t="str">
        <f t="shared" si="59"/>
        <v/>
      </c>
      <c r="B330" s="3" t="s">
        <v>0</v>
      </c>
      <c r="Q330" s="8"/>
      <c r="R330" s="9"/>
      <c r="S330" s="9"/>
      <c r="T330" s="9"/>
      <c r="U330" s="9"/>
      <c r="V330" s="10"/>
      <c r="W330" s="11">
        <v>26</v>
      </c>
      <c r="X330" s="8"/>
      <c r="Y330" s="29"/>
      <c r="Z330" s="29"/>
      <c r="AA330" s="30"/>
      <c r="AC330" s="31"/>
      <c r="AD330" s="31"/>
      <c r="BF330" s="12" t="s">
        <v>0</v>
      </c>
    </row>
    <row r="331" spans="1:58">
      <c r="A331" s="3" t="str">
        <f t="shared" si="59"/>
        <v>*艱苦の伝令/Herald of Anguish</v>
      </c>
      <c r="B331" s="3" t="s">
        <v>0</v>
      </c>
      <c r="C331" s="3" t="str">
        <f>"*"&amp;R331&amp;"/"&amp;T331</f>
        <v>*艱苦の伝令/Herald of Anguish</v>
      </c>
      <c r="Q331" s="12" t="s">
        <v>9</v>
      </c>
      <c r="R331" s="13" t="str">
        <f>INDEX(AJ:AJ,W330+1)</f>
        <v>艱苦の伝令</v>
      </c>
      <c r="S331" s="14" t="s">
        <v>10</v>
      </c>
      <c r="T331" s="13" t="str">
        <f>INDEX(AK:AK,W330+1)</f>
        <v>Herald of Anguish</v>
      </c>
      <c r="U331" s="14"/>
      <c r="V331" s="15"/>
      <c r="W331" s="16"/>
      <c r="X331" s="12"/>
      <c r="Y331" s="31"/>
      <c r="Z331" s="31"/>
      <c r="AA331" s="32"/>
      <c r="AC331" s="31"/>
      <c r="AD331" s="31"/>
      <c r="BF331" s="12" t="s">
        <v>0</v>
      </c>
    </row>
    <row r="332" spans="1:58">
      <c r="A332" s="3" t="str">
        <f t="shared" si="59"/>
        <v>|LEFT:80|LEFT:100|LEFT:100|LEFT:100|LEFT:100|LEFT:100|c</v>
      </c>
      <c r="B332" s="3" t="s">
        <v>0</v>
      </c>
      <c r="C332" s="3" t="s">
        <v>83</v>
      </c>
      <c r="D332" s="6" t="str">
        <f>$Q$1</f>
        <v>LEFT:80</v>
      </c>
      <c r="E332" s="6" t="s">
        <v>83</v>
      </c>
      <c r="F332" s="6" t="str">
        <f t="shared" ref="F332:J332" si="60">$R$1</f>
        <v>LEFT:100</v>
      </c>
      <c r="G332" s="6" t="s">
        <v>83</v>
      </c>
      <c r="H332" s="6" t="str">
        <f t="shared" si="60"/>
        <v>LEFT:100</v>
      </c>
      <c r="I332" s="6" t="s">
        <v>83</v>
      </c>
      <c r="J332" s="6" t="str">
        <f t="shared" si="60"/>
        <v>LEFT:100</v>
      </c>
      <c r="K332" s="6" t="s">
        <v>83</v>
      </c>
      <c r="L332" s="6" t="str">
        <f>$R$1</f>
        <v>LEFT:100</v>
      </c>
      <c r="M332" s="6" t="s">
        <v>83</v>
      </c>
      <c r="N332" s="6" t="str">
        <f>$R$1</f>
        <v>LEFT:100</v>
      </c>
      <c r="O332" s="3" t="s">
        <v>83</v>
      </c>
      <c r="P332" s="3" t="s">
        <v>84</v>
      </c>
      <c r="Q332" s="17" t="s">
        <v>6</v>
      </c>
      <c r="R332" s="13" t="str">
        <f>INDEX(AF:AF,W330+1)</f>
        <v>黒</v>
      </c>
      <c r="S332" s="18" t="s">
        <v>7</v>
      </c>
      <c r="T332" s="13" t="str">
        <f>INDEX(AG:AG,W330+1)</f>
        <v>神話レア</v>
      </c>
      <c r="U332" s="18" t="s">
        <v>8</v>
      </c>
      <c r="V332" s="13">
        <f>INDEX(AI:AI,W330+1)</f>
        <v>13</v>
      </c>
      <c r="W332" s="19"/>
      <c r="X332" s="13" t="str">
        <f>INDEX(AQ:AQ,W330+1)</f>
        <v>飛行</v>
      </c>
      <c r="Y332" s="31"/>
      <c r="Z332" s="31"/>
      <c r="AA332" s="32"/>
      <c r="AC332" s="14"/>
      <c r="AD332" s="14"/>
      <c r="BF332" s="12" t="s">
        <v>0</v>
      </c>
    </row>
    <row r="333" spans="1:58">
      <c r="A333" s="3" t="str">
        <f t="shared" si="59"/>
        <v>|色|黒|レアリティ|神話レア|マナコスト|13|</v>
      </c>
      <c r="B333" s="3" t="s">
        <v>0</v>
      </c>
      <c r="C333" s="3" t="s">
        <v>83</v>
      </c>
      <c r="D333" s="7" t="s">
        <v>6</v>
      </c>
      <c r="E333" s="3" t="s">
        <v>83</v>
      </c>
      <c r="F333" s="3" t="str">
        <f>IF(R332=0,"",R332)</f>
        <v>黒</v>
      </c>
      <c r="G333" s="3" t="s">
        <v>83</v>
      </c>
      <c r="H333" s="7" t="s">
        <v>92</v>
      </c>
      <c r="I333" s="3" t="s">
        <v>83</v>
      </c>
      <c r="J333" s="3" t="str">
        <f>IF(T332=0,"",T332)</f>
        <v>神話レア</v>
      </c>
      <c r="K333" s="3" t="s">
        <v>83</v>
      </c>
      <c r="L333" s="7" t="s">
        <v>93</v>
      </c>
      <c r="M333" s="3" t="s">
        <v>83</v>
      </c>
      <c r="N333" s="3">
        <f>IF(V332=0,"",V332)</f>
        <v>13</v>
      </c>
      <c r="O333" s="3" t="s">
        <v>83</v>
      </c>
      <c r="Q333" s="12" t="s">
        <v>11</v>
      </c>
      <c r="R333" s="13" t="str">
        <f>INDEX(AL:AL,W330+1)</f>
        <v>クリーチャー</v>
      </c>
      <c r="S333" s="18" t="s">
        <v>94</v>
      </c>
      <c r="T333" s="13" t="str">
        <f>INDEX(AN:AN,W330+1)</f>
        <v>デーモン</v>
      </c>
      <c r="U333" s="13">
        <f>INDEX(AO:AO,W330+1)</f>
        <v>0</v>
      </c>
      <c r="V333" s="13">
        <f>INDEX(AP:AP,W330+1)</f>
        <v>0</v>
      </c>
      <c r="W333" s="19"/>
      <c r="X333" s="13" t="str">
        <f>INDEX(AZ:AZ,W330+1)</f>
        <v>飛行</v>
      </c>
      <c r="Y333" s="13" t="str">
        <f>INDEX(BA:BA,W330+1)</f>
        <v/>
      </c>
      <c r="Z333" s="13" t="str">
        <f>INDEX(BB:BB,W330+1)</f>
        <v/>
      </c>
      <c r="AA333" s="13">
        <f>INDEX(BC:BC,W330+1)</f>
        <v>0</v>
      </c>
      <c r="AC333" s="31"/>
      <c r="AD333" s="31"/>
      <c r="BF333" s="12" t="s">
        <v>0</v>
      </c>
    </row>
    <row r="334" spans="1:58">
      <c r="A334" s="3" t="str">
        <f t="shared" si="59"/>
        <v>|種別|クリーチャー|サブタイプ|デーモン|||</v>
      </c>
      <c r="B334" s="3" t="s">
        <v>0</v>
      </c>
      <c r="C334" s="3" t="s">
        <v>83</v>
      </c>
      <c r="D334" s="7" t="s">
        <v>11</v>
      </c>
      <c r="E334" s="3" t="s">
        <v>83</v>
      </c>
      <c r="F334" s="3" t="str">
        <f>IF(R333=0,"",R333)</f>
        <v>クリーチャー</v>
      </c>
      <c r="G334" s="3" t="s">
        <v>83</v>
      </c>
      <c r="H334" s="7" t="s">
        <v>104</v>
      </c>
      <c r="I334" s="3" t="s">
        <v>83</v>
      </c>
      <c r="J334" s="3" t="str">
        <f>IF(T333=0,"",T333)</f>
        <v>デーモン</v>
      </c>
      <c r="K334" s="3" t="s">
        <v>83</v>
      </c>
      <c r="L334" s="3" t="str">
        <f>IF(U333=0,"",U333)</f>
        <v/>
      </c>
      <c r="M334" s="3" t="s">
        <v>83</v>
      </c>
      <c r="N334" s="3" t="str">
        <f>IF(V333=0,"",V333)</f>
        <v/>
      </c>
      <c r="O334" s="3" t="s">
        <v>83</v>
      </c>
      <c r="Q334" s="12" t="s">
        <v>105</v>
      </c>
      <c r="R334" s="13" t="str">
        <f>INDEX(BD:BD,W330+1)</f>
        <v>飛行&amp;br;あなたのターン終了時に、対戦相手はカードを1枚捨てる。&amp;br;あなたがコントロールするサポートが破壊されたとき、対戦相手がコントロールする最初のクリーチャーは-2/-2の修整を受ける。</v>
      </c>
      <c r="S334" s="14"/>
      <c r="T334" s="14"/>
      <c r="U334" s="14"/>
      <c r="V334" s="15"/>
      <c r="W334" s="19"/>
      <c r="X334" s="11"/>
      <c r="Y334" s="11"/>
      <c r="Z334" s="11"/>
      <c r="AA334" s="33"/>
      <c r="AC334" s="31"/>
      <c r="AD334" s="31"/>
      <c r="BF334" s="12" t="s">
        <v>0</v>
      </c>
    </row>
    <row r="335" spans="1:58">
      <c r="A335" s="3" t="str">
        <f t="shared" si="59"/>
        <v>|テキスト|&gt;|&gt;|&gt;|&gt;|飛行&amp;br;あなたのターン終了時に、対戦相手はカードを1枚捨てる。&amp;br;あなたがコントロールするサポートが破壊されたとき、対戦相手がコントロールする最初のクリーチャーは-2/-2の修整を受ける。|</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飛行&amp;br;あなたのターン終了時に、対戦相手はカードを1枚捨てる。&amp;br;あなたがコントロールするサポートが破壊されたとき、対戦相手がコントロールする最初のクリーチャーは-2/-2の修整を受ける。</v>
      </c>
      <c r="O335" s="3" t="s">
        <v>83</v>
      </c>
      <c r="Q335" s="17" t="s">
        <v>27</v>
      </c>
      <c r="R335" s="13" t="str">
        <f>INDEX(BE:BE,W330+1)</f>
        <v>At the end of your turn, your opponent discards 1 card.&amp;br;When a support you control is Destroyed, the first creature your opponent controls gets -2/-2.</v>
      </c>
      <c r="S335" s="14" t="s">
        <v>324</v>
      </c>
      <c r="T335" s="13" t="str">
        <f>IF(X335="","",X335&amp;IF(Y335="",""," "&amp;Y335)&amp;IF(Z335="",""," "&amp;Z335)&amp;IF(AA335="",""," "&amp;AA335))</f>
        <v>Flying  </v>
      </c>
      <c r="U335" s="14"/>
      <c r="V335" s="15"/>
      <c r="W335" s="19" t="s">
        <v>116</v>
      </c>
      <c r="X335" s="12" t="str">
        <f t="shared" ref="X335:AA335" si="61">IF(ISERROR(IF(LEN(X334)&gt;1,X334,VLOOKUP(X333,$AC:$AD,2,FALSE))),"",IF(LEN(X334)&gt;1,X334,VLOOKUP(X333,$AC:$AD,2,FALSE)))</f>
        <v>Flying</v>
      </c>
      <c r="Y335" s="12" t="str">
        <f t="shared" si="61"/>
        <v/>
      </c>
      <c r="Z335" s="12" t="str">
        <f t="shared" si="61"/>
        <v/>
      </c>
      <c r="AA335" s="12" t="str">
        <f t="shared" si="61"/>
        <v> </v>
      </c>
      <c r="AC335" s="31"/>
      <c r="AD335" s="31"/>
      <c r="BF335" s="12" t="s">
        <v>0</v>
      </c>
    </row>
    <row r="336" spans="1:58">
      <c r="A336" s="3" t="str">
        <f t="shared" si="59"/>
        <v>|英テキスト|&gt;|&gt;|&gt;|&gt;|Flying  &amp;br;At the end of your turn, your opponent discards 1 card.&amp;br;When a support you control is Destroyed, the first creature your opponent controls gets -2/-2.|</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Flying  &amp;br;At the end of your turn, your opponent discards 1 card.&amp;br;When a support you control is Destroyed, the first creature your opponent controls gets -2/-2.</v>
      </c>
      <c r="O336" s="3" t="s">
        <v>83</v>
      </c>
      <c r="Q336" s="12" t="s">
        <v>18</v>
      </c>
      <c r="R336" s="13" t="str">
        <f>IF(INDEX(AX:AX,W330+1)="",0,INDEX(AX:AX,W330+1)&amp;"/"&amp;INDEX(AY:AY,W330+1))</f>
        <v>5/5</v>
      </c>
      <c r="S336" s="14"/>
      <c r="T336" s="14"/>
      <c r="U336" s="14"/>
      <c r="V336" s="15"/>
      <c r="W336" s="19"/>
      <c r="X336" s="12"/>
      <c r="Y336" s="31"/>
      <c r="Z336" s="31"/>
      <c r="AA336" s="32"/>
      <c r="AC336" s="31"/>
      <c r="AD336" s="31"/>
      <c r="BF336" s="12" t="s">
        <v>0</v>
      </c>
    </row>
    <row r="337" spans="1:58">
      <c r="A337" s="3" t="str">
        <f t="shared" si="59"/>
        <v>|PT|&gt;|5/5|シールド数|&gt;||</v>
      </c>
      <c r="B337" s="3" t="s">
        <v>0</v>
      </c>
      <c r="C337" s="3" t="s">
        <v>83</v>
      </c>
      <c r="D337" s="3" t="s">
        <v>18</v>
      </c>
      <c r="E337" s="3" t="s">
        <v>83</v>
      </c>
      <c r="F337" s="3" t="s">
        <v>115</v>
      </c>
      <c r="G337" s="3" t="s">
        <v>83</v>
      </c>
      <c r="H337" s="3" t="str">
        <f>IF(R336=0,"",R336)</f>
        <v>5/5</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59"/>
        <v>&amp;br;&amp;br;</v>
      </c>
      <c r="B338" s="3" t="s">
        <v>0</v>
      </c>
      <c r="C338" s="3" t="s">
        <v>142</v>
      </c>
      <c r="R338" s="3"/>
      <c r="S338" s="3"/>
      <c r="T338" s="3"/>
      <c r="U338" s="3"/>
      <c r="V338" s="3"/>
      <c r="BF338" s="12" t="s">
        <v>0</v>
      </c>
    </row>
    <row r="339" spans="1:58">
      <c r="A339" s="3" t="str">
        <f t="shared" si="59"/>
        <v>#back(text=戻る,left)</v>
      </c>
      <c r="B339" s="3" t="s">
        <v>0</v>
      </c>
      <c r="C339" s="3" t="s">
        <v>151</v>
      </c>
      <c r="R339" s="3"/>
      <c r="S339" s="3"/>
      <c r="T339" s="3"/>
      <c r="U339" s="3"/>
      <c r="V339" s="3"/>
      <c r="BF339" s="12" t="s">
        <v>0</v>
      </c>
    </row>
    <row r="340" spans="1:58">
      <c r="A340" s="3" t="str">
        <f t="shared" si="59"/>
        <v>&amp;br;</v>
      </c>
      <c r="B340" s="3" t="s">
        <v>0</v>
      </c>
      <c r="C340" s="3" t="s">
        <v>161</v>
      </c>
      <c r="R340" s="3"/>
      <c r="S340" s="3"/>
      <c r="T340" s="3"/>
      <c r="U340" s="3"/>
      <c r="V340" s="3"/>
      <c r="BF340" s="12" t="s">
        <v>0</v>
      </c>
    </row>
    <row r="341" spans="1:58">
      <c r="A341" s="3" t="str">
        <f t="shared" si="59"/>
        <v>#comment(above,nsize=[15],size=[30],num=[10])</v>
      </c>
      <c r="B341" s="3" t="s">
        <v>0</v>
      </c>
      <c r="C341" s="3" t="s">
        <v>170</v>
      </c>
      <c r="R341" s="3"/>
      <c r="S341" s="3"/>
      <c r="T341" s="3"/>
      <c r="U341" s="3"/>
      <c r="V341" s="3"/>
      <c r="BF341" s="12" t="s">
        <v>0</v>
      </c>
    </row>
    <row r="342" spans="1:58">
      <c r="A342" s="3" t="str">
        <f t="shared" si="59"/>
        <v>&amp;br;&amp;br;</v>
      </c>
      <c r="B342" s="3" t="s">
        <v>0</v>
      </c>
      <c r="C342" s="3" t="s">
        <v>142</v>
      </c>
      <c r="R342" s="3"/>
      <c r="S342" s="3"/>
      <c r="T342" s="3"/>
      <c r="U342" s="3"/>
      <c r="V342" s="3"/>
      <c r="AC342" s="31"/>
      <c r="AD342" s="31"/>
      <c r="BF342" s="12" t="s">
        <v>0</v>
      </c>
    </row>
    <row r="343" spans="1:58">
      <c r="A343" s="3" t="str">
        <f t="shared" si="59"/>
        <v/>
      </c>
      <c r="B343" s="3" t="s">
        <v>0</v>
      </c>
      <c r="Q343" s="8"/>
      <c r="R343" s="9"/>
      <c r="S343" s="9"/>
      <c r="T343" s="9"/>
      <c r="U343" s="9"/>
      <c r="V343" s="10"/>
      <c r="W343" s="11">
        <v>27</v>
      </c>
      <c r="X343" s="8"/>
      <c r="Y343" s="29"/>
      <c r="Z343" s="29"/>
      <c r="AA343" s="30"/>
      <c r="AC343" s="31"/>
      <c r="AD343" s="31"/>
      <c r="BF343" s="12" t="s">
        <v>0</v>
      </c>
    </row>
    <row r="344" spans="1:58">
      <c r="A344" s="3" t="str">
        <f t="shared" si="59"/>
        <v>*不死の援護者、ヤヘンニ/Yahenni, Undying Partisan</v>
      </c>
      <c r="B344" s="3" t="s">
        <v>0</v>
      </c>
      <c r="C344" s="3" t="str">
        <f>"*"&amp;R344&amp;"/"&amp;T344</f>
        <v>*不死の援護者、ヤヘンニ/Yahenni, Undying Partisan</v>
      </c>
      <c r="Q344" s="12" t="s">
        <v>9</v>
      </c>
      <c r="R344" s="13" t="str">
        <f>INDEX(AJ:AJ,W343+1)</f>
        <v>不死の援護者、ヤヘンニ</v>
      </c>
      <c r="S344" s="14" t="s">
        <v>10</v>
      </c>
      <c r="T344" s="13" t="str">
        <f>INDEX(AK:AK,W343+1)</f>
        <v>Yahenni, Undying Partisan</v>
      </c>
      <c r="U344" s="14"/>
      <c r="V344" s="15"/>
      <c r="W344" s="16"/>
      <c r="X344" s="12"/>
      <c r="Y344" s="31"/>
      <c r="Z344" s="31"/>
      <c r="AA344" s="32"/>
      <c r="AC344" s="31"/>
      <c r="AD344" s="31"/>
      <c r="BF344" s="12" t="s">
        <v>0</v>
      </c>
    </row>
    <row r="345" spans="1:58">
      <c r="A345" s="3" t="str">
        <f t="shared" si="59"/>
        <v>|LEFT:80|LEFT:100|LEFT:100|LEFT:100|LEFT:100|LEFT:100|c</v>
      </c>
      <c r="B345" s="3" t="s">
        <v>0</v>
      </c>
      <c r="C345" s="3" t="s">
        <v>83</v>
      </c>
      <c r="D345" s="6" t="str">
        <f>$Q$1</f>
        <v>LEFT:80</v>
      </c>
      <c r="E345" s="6" t="s">
        <v>83</v>
      </c>
      <c r="F345" s="6" t="str">
        <f t="shared" ref="F345:J345" si="62">$R$1</f>
        <v>LEFT:100</v>
      </c>
      <c r="G345" s="6" t="s">
        <v>83</v>
      </c>
      <c r="H345" s="6" t="str">
        <f t="shared" si="62"/>
        <v>LEFT:100</v>
      </c>
      <c r="I345" s="6" t="s">
        <v>83</v>
      </c>
      <c r="J345" s="6" t="str">
        <f t="shared" si="62"/>
        <v>LEFT:100</v>
      </c>
      <c r="K345" s="6" t="s">
        <v>83</v>
      </c>
      <c r="L345" s="6" t="str">
        <f>$R$1</f>
        <v>LEFT:100</v>
      </c>
      <c r="M345" s="6" t="s">
        <v>83</v>
      </c>
      <c r="N345" s="6" t="str">
        <f>$R$1</f>
        <v>LEFT:100</v>
      </c>
      <c r="O345" s="3" t="s">
        <v>83</v>
      </c>
      <c r="P345" s="3" t="s">
        <v>84</v>
      </c>
      <c r="Q345" s="17" t="s">
        <v>6</v>
      </c>
      <c r="R345" s="13" t="str">
        <f>INDEX(AF:AF,W343+1)</f>
        <v>黒</v>
      </c>
      <c r="S345" s="18" t="s">
        <v>7</v>
      </c>
      <c r="T345" s="13" t="str">
        <f>INDEX(AG:AG,W343+1)</f>
        <v>神話レア</v>
      </c>
      <c r="U345" s="18" t="s">
        <v>8</v>
      </c>
      <c r="V345" s="13">
        <f>INDEX(AI:AI,W343+1)</f>
        <v>11</v>
      </c>
      <c r="W345" s="19"/>
      <c r="X345" s="13" t="str">
        <f>INDEX(AQ:AQ,W343+1)</f>
        <v>速攻</v>
      </c>
      <c r="Y345" s="31"/>
      <c r="Z345" s="31"/>
      <c r="AA345" s="32"/>
      <c r="AC345" s="14"/>
      <c r="AD345" s="14"/>
      <c r="BF345" s="12" t="s">
        <v>0</v>
      </c>
    </row>
    <row r="346" spans="1:58">
      <c r="A346" s="3" t="str">
        <f t="shared" si="59"/>
        <v>|色|黒|レアリティ|神話レア|マナコスト|11|</v>
      </c>
      <c r="B346" s="3" t="s">
        <v>0</v>
      </c>
      <c r="C346" s="3" t="s">
        <v>83</v>
      </c>
      <c r="D346" s="7" t="s">
        <v>6</v>
      </c>
      <c r="E346" s="3" t="s">
        <v>83</v>
      </c>
      <c r="F346" s="3" t="str">
        <f>IF(R345=0,"",R345)</f>
        <v>黒</v>
      </c>
      <c r="G346" s="3" t="s">
        <v>83</v>
      </c>
      <c r="H346" s="7" t="s">
        <v>92</v>
      </c>
      <c r="I346" s="3" t="s">
        <v>83</v>
      </c>
      <c r="J346" s="3" t="str">
        <f>IF(T345=0,"",T345)</f>
        <v>神話レア</v>
      </c>
      <c r="K346" s="3" t="s">
        <v>83</v>
      </c>
      <c r="L346" s="7" t="s">
        <v>93</v>
      </c>
      <c r="M346" s="3" t="s">
        <v>83</v>
      </c>
      <c r="N346" s="3">
        <f>IF(V345=0,"",V345)</f>
        <v>11</v>
      </c>
      <c r="O346" s="3" t="s">
        <v>83</v>
      </c>
      <c r="Q346" s="12" t="s">
        <v>11</v>
      </c>
      <c r="R346" s="13" t="str">
        <f>INDEX(AL:AL,W343+1)</f>
        <v>クリーチャー</v>
      </c>
      <c r="S346" s="18" t="s">
        <v>94</v>
      </c>
      <c r="T346" s="13" t="str">
        <f>INDEX(AN:AN,W343+1)</f>
        <v>霊基体</v>
      </c>
      <c r="U346" s="13" t="str">
        <f>INDEX(AO:AO,W343+1)</f>
        <v>吸血鬼</v>
      </c>
      <c r="V346" s="13">
        <f>INDEX(AP:AP,W343+1)</f>
        <v>0</v>
      </c>
      <c r="W346" s="19"/>
      <c r="X346" s="13" t="str">
        <f>INDEX(AZ:AZ,W343+1)</f>
        <v>速攻</v>
      </c>
      <c r="Y346" s="13" t="str">
        <f>INDEX(BA:BA,W343+1)</f>
        <v/>
      </c>
      <c r="Z346" s="13" t="str">
        <f>INDEX(BB:BB,W343+1)</f>
        <v/>
      </c>
      <c r="AA346" s="13">
        <f>INDEX(BC:BC,W343+1)</f>
        <v>0</v>
      </c>
      <c r="AC346" s="31"/>
      <c r="AD346" s="31"/>
      <c r="BF346" s="12" t="s">
        <v>0</v>
      </c>
    </row>
    <row r="347" spans="1:58">
      <c r="A347" s="3" t="str">
        <f t="shared" si="59"/>
        <v>|種別|クリーチャー|サブタイプ|霊基体|吸血鬼||</v>
      </c>
      <c r="B347" s="3" t="s">
        <v>0</v>
      </c>
      <c r="C347" s="3" t="s">
        <v>83</v>
      </c>
      <c r="D347" s="7" t="s">
        <v>11</v>
      </c>
      <c r="E347" s="3" t="s">
        <v>83</v>
      </c>
      <c r="F347" s="3" t="str">
        <f>IF(R346=0,"",R346)</f>
        <v>クリーチャー</v>
      </c>
      <c r="G347" s="3" t="s">
        <v>83</v>
      </c>
      <c r="H347" s="7" t="s">
        <v>104</v>
      </c>
      <c r="I347" s="3" t="s">
        <v>83</v>
      </c>
      <c r="J347" s="3" t="str">
        <f>IF(T346=0,"",T346)</f>
        <v>霊基体</v>
      </c>
      <c r="K347" s="3" t="s">
        <v>83</v>
      </c>
      <c r="L347" s="3" t="str">
        <f>IF(U346=0,"",U346)</f>
        <v>吸血鬼</v>
      </c>
      <c r="M347" s="3" t="s">
        <v>83</v>
      </c>
      <c r="N347" s="3" t="str">
        <f>IF(V346=0,"",V346)</f>
        <v/>
      </c>
      <c r="O347" s="3" t="s">
        <v>83</v>
      </c>
      <c r="Q347" s="12" t="s">
        <v>105</v>
      </c>
      <c r="R347" s="13" t="str">
        <f>INDEX(BD:BD,W343+1)</f>
        <v>速攻&amp;br;対戦相手がコントロールするクリーチャーが死亡したとき、このクリーチャーは+1/+1の修整を受ける。&amp;br;あなたがコントロールするクリーチャーが死亡したとき、あなたのターン終了時まで、このクリーチャーはダメージ軽減とバーサーカーを得る。</v>
      </c>
      <c r="S347" s="14"/>
      <c r="T347" s="14"/>
      <c r="U347" s="14"/>
      <c r="V347" s="15"/>
      <c r="W347" s="19"/>
      <c r="X347" s="11"/>
      <c r="Y347" s="11"/>
      <c r="Z347" s="11"/>
      <c r="AA347" s="33"/>
      <c r="AC347" s="31"/>
      <c r="AD347" s="31"/>
      <c r="BF347" s="12" t="s">
        <v>0</v>
      </c>
    </row>
    <row r="348" spans="1:58">
      <c r="A348" s="3" t="str">
        <f t="shared" si="59"/>
        <v>|テキスト|&gt;|&gt;|&gt;|&gt;|速攻&amp;br;対戦相手がコントロールするクリーチャーが死亡したとき、このクリーチャーは+1/+1の修整を受ける。&amp;br;あなたがコントロールするクリーチャーが死亡したとき、あなたのターン終了時まで、このクリーチャーはダメージ軽減とバーサーカーを得る。|</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速攻&amp;br;対戦相手がコントロールするクリーチャーが死亡したとき、このクリーチャーは+1/+1の修整を受ける。&amp;br;あなたがコントロールするクリーチャーが死亡したとき、あなたのターン終了時まで、このクリーチャーはダメージ軽減とバーサーカーを得る。</v>
      </c>
      <c r="O348" s="3" t="s">
        <v>83</v>
      </c>
      <c r="Q348" s="17" t="s">
        <v>27</v>
      </c>
      <c r="R348" s="13" t="str">
        <f>INDEX(BE:BE,W343+1)</f>
        <v>When a creature your opponent controls dies, this creature gets +1/+1.&amp;br;When a creature you control dies, this creature gains Prevent Damage and Berserker until the end of your turn.</v>
      </c>
      <c r="S348" s="14" t="s">
        <v>324</v>
      </c>
      <c r="T348" s="13" t="str">
        <f>IF(X348="","",X348&amp;IF(Y348="",""," "&amp;Y348)&amp;IF(Z348="",""," "&amp;Z348)&amp;IF(AA348="",""," "&amp;AA348))</f>
        <v>Haste  </v>
      </c>
      <c r="U348" s="14"/>
      <c r="V348" s="15"/>
      <c r="W348" s="19" t="s">
        <v>116</v>
      </c>
      <c r="X348" s="12" t="str">
        <f t="shared" ref="X348:AA348" si="63">IF(ISERROR(IF(LEN(X347)&gt;1,X347,VLOOKUP(X346,$AC:$AD,2,FALSE))),"",IF(LEN(X347)&gt;1,X347,VLOOKUP(X346,$AC:$AD,2,FALSE)))</f>
        <v>Haste</v>
      </c>
      <c r="Y348" s="12" t="str">
        <f t="shared" si="63"/>
        <v/>
      </c>
      <c r="Z348" s="12" t="str">
        <f t="shared" si="63"/>
        <v/>
      </c>
      <c r="AA348" s="12" t="str">
        <f t="shared" si="63"/>
        <v> </v>
      </c>
      <c r="AC348" s="31"/>
      <c r="AD348" s="31"/>
      <c r="BF348" s="12" t="s">
        <v>0</v>
      </c>
    </row>
    <row r="349" spans="1:58">
      <c r="A349" s="3" t="str">
        <f t="shared" si="59"/>
        <v>|英テキスト|&gt;|&gt;|&gt;|&gt;|Haste  &amp;br;When a creature your opponent controls dies, this creature gets +1/+1.&amp;br;When a creature you control dies, this creature gains Prevent Damage and Berserker until the end of your turn.|</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Haste  &amp;br;When a creature your opponent controls dies, this creature gets +1/+1.&amp;br;When a creature you control dies, this creature gains Prevent Damage and Berserker until the end of your turn.</v>
      </c>
      <c r="O349" s="3" t="s">
        <v>83</v>
      </c>
      <c r="Q349" s="12" t="s">
        <v>18</v>
      </c>
      <c r="R349" s="13" t="str">
        <f>IF(INDEX(AX:AX,W343+1)="",0,INDEX(AX:AX,W343+1)&amp;"/"&amp;INDEX(AY:AY,W343+1))</f>
        <v>2/2</v>
      </c>
      <c r="S349" s="14"/>
      <c r="T349" s="14"/>
      <c r="U349" s="14"/>
      <c r="V349" s="15"/>
      <c r="W349" s="19"/>
      <c r="X349" s="12"/>
      <c r="Y349" s="31"/>
      <c r="Z349" s="31"/>
      <c r="AA349" s="32"/>
      <c r="AC349" s="31"/>
      <c r="AD349" s="31"/>
      <c r="BF349" s="12" t="s">
        <v>0</v>
      </c>
    </row>
    <row r="350" spans="1:58">
      <c r="A350" s="3" t="str">
        <f t="shared" si="59"/>
        <v>|PT|&gt;|2/2|シールド数|&gt;||</v>
      </c>
      <c r="B350" s="3" t="s">
        <v>0</v>
      </c>
      <c r="C350" s="3" t="s">
        <v>83</v>
      </c>
      <c r="D350" s="3" t="s">
        <v>18</v>
      </c>
      <c r="E350" s="3" t="s">
        <v>83</v>
      </c>
      <c r="F350" s="3" t="s">
        <v>115</v>
      </c>
      <c r="G350" s="3" t="s">
        <v>83</v>
      </c>
      <c r="H350" s="3" t="str">
        <f>IF(R349=0,"",R349)</f>
        <v>2/2</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59"/>
        <v>&amp;br;&amp;br;</v>
      </c>
      <c r="B351" s="3" t="s">
        <v>0</v>
      </c>
      <c r="C351" s="3" t="s">
        <v>142</v>
      </c>
      <c r="R351" s="3"/>
      <c r="S351" s="3"/>
      <c r="T351" s="3"/>
      <c r="U351" s="3"/>
      <c r="V351" s="3"/>
      <c r="BF351" s="12" t="s">
        <v>0</v>
      </c>
    </row>
    <row r="352" spans="1:58">
      <c r="A352" s="3" t="str">
        <f t="shared" si="59"/>
        <v>#back(text=戻る,left)</v>
      </c>
      <c r="B352" s="3" t="s">
        <v>0</v>
      </c>
      <c r="C352" s="3" t="s">
        <v>151</v>
      </c>
      <c r="R352" s="3"/>
      <c r="S352" s="3"/>
      <c r="T352" s="3"/>
      <c r="U352" s="3"/>
      <c r="V352" s="3"/>
      <c r="BF352" s="12" t="s">
        <v>0</v>
      </c>
    </row>
    <row r="353" spans="1:58">
      <c r="A353" s="3" t="str">
        <f t="shared" si="59"/>
        <v>&amp;br;</v>
      </c>
      <c r="B353" s="3" t="s">
        <v>0</v>
      </c>
      <c r="C353" s="3" t="s">
        <v>161</v>
      </c>
      <c r="R353" s="3"/>
      <c r="S353" s="3"/>
      <c r="T353" s="3"/>
      <c r="U353" s="3"/>
      <c r="V353" s="3"/>
      <c r="BF353" s="12" t="s">
        <v>0</v>
      </c>
    </row>
    <row r="354" spans="1:58">
      <c r="A354" s="3" t="str">
        <f t="shared" si="59"/>
        <v>#comment(above,nsize=[15],size=[30],num=[10])</v>
      </c>
      <c r="B354" s="3" t="s">
        <v>0</v>
      </c>
      <c r="C354" s="3" t="s">
        <v>170</v>
      </c>
      <c r="R354" s="3"/>
      <c r="S354" s="3"/>
      <c r="T354" s="3"/>
      <c r="U354" s="3"/>
      <c r="V354" s="3"/>
      <c r="BF354" s="12" t="s">
        <v>0</v>
      </c>
    </row>
    <row r="355" spans="1:58">
      <c r="A355" s="3" t="str">
        <f t="shared" si="59"/>
        <v>&amp;br;&amp;br;</v>
      </c>
      <c r="B355" s="3" t="s">
        <v>0</v>
      </c>
      <c r="C355" s="3" t="s">
        <v>142</v>
      </c>
      <c r="R355" s="3"/>
      <c r="S355" s="3"/>
      <c r="T355" s="3"/>
      <c r="U355" s="3"/>
      <c r="V355" s="3"/>
      <c r="AC355" s="31"/>
      <c r="AD355" s="31"/>
      <c r="BF355" s="12" t="s">
        <v>0</v>
      </c>
    </row>
    <row r="356" spans="1:58">
      <c r="A356" s="3" t="str">
        <f t="shared" si="59"/>
        <v/>
      </c>
      <c r="B356" s="3" t="s">
        <v>0</v>
      </c>
      <c r="Q356" s="8"/>
      <c r="R356" s="9"/>
      <c r="S356" s="9"/>
      <c r="T356" s="9"/>
      <c r="U356" s="9"/>
      <c r="V356" s="10"/>
      <c r="W356" s="11">
        <v>28</v>
      </c>
      <c r="X356" s="8"/>
      <c r="Y356" s="29"/>
      <c r="Z356" s="29"/>
      <c r="AA356" s="30"/>
      <c r="AC356" s="31"/>
      <c r="AD356" s="31"/>
      <c r="BF356" s="12" t="s">
        <v>0</v>
      </c>
    </row>
    <row r="357" spans="1:58">
      <c r="A357" s="3" t="str">
        <f t="shared" si="59"/>
        <v>*怒れる巨人/Enraged Giant</v>
      </c>
      <c r="B357" s="3" t="s">
        <v>0</v>
      </c>
      <c r="C357" s="3" t="str">
        <f>"*"&amp;R357&amp;"/"&amp;T357</f>
        <v>*怒れる巨人/Enraged Giant</v>
      </c>
      <c r="Q357" s="12" t="s">
        <v>9</v>
      </c>
      <c r="R357" s="13" t="str">
        <f>INDEX(AJ:AJ,W356+1)</f>
        <v>怒れる巨人</v>
      </c>
      <c r="S357" s="14" t="s">
        <v>10</v>
      </c>
      <c r="T357" s="13" t="str">
        <f>INDEX(AK:AK,W356+1)</f>
        <v>Enraged Giant</v>
      </c>
      <c r="U357" s="14"/>
      <c r="V357" s="15"/>
      <c r="W357" s="16"/>
      <c r="X357" s="12"/>
      <c r="Y357" s="31"/>
      <c r="Z357" s="31"/>
      <c r="AA357" s="32"/>
      <c r="AC357" s="31"/>
      <c r="AD357" s="31"/>
      <c r="BF357" s="12" t="s">
        <v>0</v>
      </c>
    </row>
    <row r="358" spans="1:58">
      <c r="A358" s="3" t="str">
        <f t="shared" si="59"/>
        <v>|LEFT:80|LEFT:100|LEFT:100|LEFT:100|LEFT:100|LEFT:100|c</v>
      </c>
      <c r="B358" s="3" t="s">
        <v>0</v>
      </c>
      <c r="C358" s="3" t="s">
        <v>83</v>
      </c>
      <c r="D358" s="6" t="str">
        <f>$Q$1</f>
        <v>LEFT:80</v>
      </c>
      <c r="E358" s="6" t="s">
        <v>83</v>
      </c>
      <c r="F358" s="6" t="str">
        <f t="shared" ref="F358:J358" si="64">$R$1</f>
        <v>LEFT:100</v>
      </c>
      <c r="G358" s="6" t="s">
        <v>83</v>
      </c>
      <c r="H358" s="6" t="str">
        <f t="shared" si="64"/>
        <v>LEFT:100</v>
      </c>
      <c r="I358" s="6" t="s">
        <v>83</v>
      </c>
      <c r="J358" s="6" t="str">
        <f t="shared" si="64"/>
        <v>LEFT:100</v>
      </c>
      <c r="K358" s="6" t="s">
        <v>83</v>
      </c>
      <c r="L358" s="6" t="str">
        <f>$R$1</f>
        <v>LEFT:100</v>
      </c>
      <c r="M358" s="6" t="s">
        <v>83</v>
      </c>
      <c r="N358" s="6" t="str">
        <f>$R$1</f>
        <v>LEFT:100</v>
      </c>
      <c r="O358" s="3" t="s">
        <v>83</v>
      </c>
      <c r="P358" s="3" t="s">
        <v>84</v>
      </c>
      <c r="Q358" s="17" t="s">
        <v>6</v>
      </c>
      <c r="R358" s="13" t="str">
        <f>INDEX(AF:AF,W356+1)</f>
        <v>赤</v>
      </c>
      <c r="S358" s="18" t="s">
        <v>7</v>
      </c>
      <c r="T358" s="13" t="str">
        <f>INDEX(AG:AG,W356+1)</f>
        <v>アンコモン</v>
      </c>
      <c r="U358" s="18" t="s">
        <v>8</v>
      </c>
      <c r="V358" s="13">
        <f>INDEX(AI:AI,W356+1)</f>
        <v>13</v>
      </c>
      <c r="W358" s="19"/>
      <c r="X358" s="13" t="str">
        <f>INDEX(AQ:AQ,W356+1)</f>
        <v>トランプル 速攻</v>
      </c>
      <c r="Y358" s="31"/>
      <c r="Z358" s="31"/>
      <c r="AA358" s="32"/>
      <c r="AC358" s="14"/>
      <c r="AD358" s="14"/>
      <c r="BF358" s="12" t="s">
        <v>0</v>
      </c>
    </row>
    <row r="359" spans="1:58">
      <c r="A359" s="3" t="str">
        <f t="shared" si="59"/>
        <v>|色|赤|レアリティ|アンコモン|マナコスト|13|</v>
      </c>
      <c r="B359" s="3" t="s">
        <v>0</v>
      </c>
      <c r="C359" s="3" t="s">
        <v>83</v>
      </c>
      <c r="D359" s="7" t="s">
        <v>6</v>
      </c>
      <c r="E359" s="3" t="s">
        <v>83</v>
      </c>
      <c r="F359" s="3" t="str">
        <f>IF(R358=0,"",R358)</f>
        <v>赤</v>
      </c>
      <c r="G359" s="3" t="s">
        <v>83</v>
      </c>
      <c r="H359" s="7" t="s">
        <v>92</v>
      </c>
      <c r="I359" s="3" t="s">
        <v>83</v>
      </c>
      <c r="J359" s="3" t="str">
        <f>IF(T358=0,"",T358)</f>
        <v>アンコモン</v>
      </c>
      <c r="K359" s="3" t="s">
        <v>83</v>
      </c>
      <c r="L359" s="7" t="s">
        <v>93</v>
      </c>
      <c r="M359" s="3" t="s">
        <v>83</v>
      </c>
      <c r="N359" s="3">
        <f>IF(V358=0,"",V358)</f>
        <v>13</v>
      </c>
      <c r="O359" s="3" t="s">
        <v>83</v>
      </c>
      <c r="Q359" s="12" t="s">
        <v>11</v>
      </c>
      <c r="R359" s="13" t="str">
        <f>INDEX(AL:AL,W356+1)</f>
        <v>クリーチャー</v>
      </c>
      <c r="S359" s="18" t="s">
        <v>94</v>
      </c>
      <c r="T359" s="13" t="str">
        <f>INDEX(AN:AN,W356+1)</f>
        <v>巨人</v>
      </c>
      <c r="U359" s="13">
        <f>INDEX(AO:AO,W356+1)</f>
        <v>0</v>
      </c>
      <c r="V359" s="13">
        <f>INDEX(AP:AP,W356+1)</f>
        <v>0</v>
      </c>
      <c r="W359" s="19"/>
      <c r="X359" s="13" t="str">
        <f>INDEX(AZ:AZ,W356+1)</f>
        <v>トラ</v>
      </c>
      <c r="Y359" s="13" t="str">
        <f>INDEX(BA:BA,W356+1)</f>
        <v>速攻</v>
      </c>
      <c r="Z359" s="13" t="str">
        <f>INDEX(BB:BB,W356+1)</f>
        <v/>
      </c>
      <c r="AA359" s="13">
        <f>INDEX(BC:BC,W356+1)</f>
        <v>0</v>
      </c>
      <c r="AC359" s="31"/>
      <c r="AD359" s="31"/>
      <c r="BF359" s="12" t="s">
        <v>0</v>
      </c>
    </row>
    <row r="360" spans="1:58">
      <c r="A360" s="3" t="str">
        <f t="shared" si="59"/>
        <v>|種別|クリーチャー|サブタイプ|巨人|||</v>
      </c>
      <c r="B360" s="3" t="s">
        <v>0</v>
      </c>
      <c r="C360" s="3" t="s">
        <v>83</v>
      </c>
      <c r="D360" s="7" t="s">
        <v>11</v>
      </c>
      <c r="E360" s="3" t="s">
        <v>83</v>
      </c>
      <c r="F360" s="3" t="str">
        <f>IF(R359=0,"",R359)</f>
        <v>クリーチャー</v>
      </c>
      <c r="G360" s="3" t="s">
        <v>83</v>
      </c>
      <c r="H360" s="7" t="s">
        <v>104</v>
      </c>
      <c r="I360" s="3" t="s">
        <v>83</v>
      </c>
      <c r="J360" s="3" t="str">
        <f>IF(T359=0,"",T359)</f>
        <v>巨人</v>
      </c>
      <c r="K360" s="3" t="s">
        <v>83</v>
      </c>
      <c r="L360" s="3" t="str">
        <f>IF(U359=0,"",U359)</f>
        <v/>
      </c>
      <c r="M360" s="3" t="s">
        <v>83</v>
      </c>
      <c r="N360" s="3" t="str">
        <f>IF(V359=0,"",V359)</f>
        <v/>
      </c>
      <c r="O360" s="3" t="s">
        <v>83</v>
      </c>
      <c r="Q360" s="12" t="s">
        <v>105</v>
      </c>
      <c r="R360" s="13" t="str">
        <f>INDEX(BD:BD,W356+1)</f>
        <v>トランプル 速攻</v>
      </c>
      <c r="S360" s="14"/>
      <c r="T360" s="14"/>
      <c r="U360" s="14"/>
      <c r="V360" s="15"/>
      <c r="W360" s="19"/>
      <c r="X360" s="11"/>
      <c r="Y360" s="11"/>
      <c r="Z360" s="11"/>
      <c r="AA360" s="33"/>
      <c r="AC360" s="31"/>
      <c r="AD360" s="31"/>
      <c r="BF360" s="12" t="s">
        <v>0</v>
      </c>
    </row>
    <row r="361" spans="1:58">
      <c r="A361" s="3" t="str">
        <f t="shared" si="59"/>
        <v>|テキスト|&gt;|&gt;|&gt;|&gt;|トランプル 速攻|</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トランプル 速攻</v>
      </c>
      <c r="O361" s="3" t="s">
        <v>83</v>
      </c>
      <c r="Q361" s="17" t="s">
        <v>27</v>
      </c>
      <c r="R361" s="13" t="str">
        <f>INDEX(BE:BE,W356+1)</f>
        <v/>
      </c>
      <c r="S361" s="14" t="s">
        <v>324</v>
      </c>
      <c r="T361" s="13" t="str">
        <f>IF(X361="","",X361&amp;IF(Y361="",""," "&amp;Y361)&amp;IF(Z361="",""," "&amp;Z361)&amp;IF(AA361="",""," "&amp;AA361))</f>
        <v>Trample Haste  </v>
      </c>
      <c r="U361" s="14"/>
      <c r="V361" s="15"/>
      <c r="W361" s="19" t="s">
        <v>116</v>
      </c>
      <c r="X361" s="12" t="str">
        <f t="shared" ref="X361:AA361" si="65">IF(ISERROR(IF(LEN(X360)&gt;1,X360,VLOOKUP(X359,$AC:$AD,2,FALSE))),"",IF(LEN(X360)&gt;1,X360,VLOOKUP(X359,$AC:$AD,2,FALSE)))</f>
        <v>Trample</v>
      </c>
      <c r="Y361" s="12" t="str">
        <f t="shared" si="65"/>
        <v>Haste</v>
      </c>
      <c r="Z361" s="12" t="str">
        <f t="shared" si="65"/>
        <v/>
      </c>
      <c r="AA361" s="12" t="str">
        <f t="shared" si="65"/>
        <v> </v>
      </c>
      <c r="AC361" s="31"/>
      <c r="AD361" s="31"/>
      <c r="BF361" s="12" t="s">
        <v>0</v>
      </c>
    </row>
    <row r="362" spans="1:58">
      <c r="A362" s="3" t="str">
        <f t="shared" si="59"/>
        <v>|英テキスト|&gt;|&gt;|&gt;|&gt;|Trample Haste  &amp;br;|</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Trample Haste  &amp;br;</v>
      </c>
      <c r="O362" s="3" t="s">
        <v>83</v>
      </c>
      <c r="Q362" s="12" t="s">
        <v>18</v>
      </c>
      <c r="R362" s="13" t="str">
        <f>IF(INDEX(AX:AX,W356+1)="",0,INDEX(AX:AX,W356+1)&amp;"/"&amp;INDEX(AY:AY,W356+1))</f>
        <v>4/4</v>
      </c>
      <c r="S362" s="14"/>
      <c r="T362" s="14"/>
      <c r="U362" s="14"/>
      <c r="V362" s="15"/>
      <c r="W362" s="19"/>
      <c r="X362" s="12"/>
      <c r="Y362" s="31"/>
      <c r="Z362" s="31"/>
      <c r="AA362" s="32"/>
      <c r="AC362" s="31"/>
      <c r="AD362" s="31"/>
      <c r="BF362" s="12" t="s">
        <v>0</v>
      </c>
    </row>
    <row r="363" spans="1:58">
      <c r="A363" s="3" t="str">
        <f t="shared" si="59"/>
        <v>|PT|&gt;|4/4|シールド数|&gt;||</v>
      </c>
      <c r="B363" s="3" t="s">
        <v>0</v>
      </c>
      <c r="C363" s="3" t="s">
        <v>83</v>
      </c>
      <c r="D363" s="3" t="s">
        <v>18</v>
      </c>
      <c r="E363" s="3" t="s">
        <v>83</v>
      </c>
      <c r="F363" s="3" t="s">
        <v>115</v>
      </c>
      <c r="G363" s="3" t="s">
        <v>83</v>
      </c>
      <c r="H363" s="3" t="str">
        <f>IF(R362=0,"",R362)</f>
        <v>4/4</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59"/>
        <v>&amp;br;&amp;br;</v>
      </c>
      <c r="B364" s="3" t="s">
        <v>0</v>
      </c>
      <c r="C364" s="3" t="s">
        <v>142</v>
      </c>
      <c r="R364" s="3"/>
      <c r="S364" s="3"/>
      <c r="T364" s="3"/>
      <c r="U364" s="3"/>
      <c r="V364" s="3"/>
      <c r="BF364" s="12" t="s">
        <v>0</v>
      </c>
    </row>
    <row r="365" spans="1:58">
      <c r="A365" s="3" t="str">
        <f t="shared" si="59"/>
        <v>#back(text=戻る,left)</v>
      </c>
      <c r="B365" s="3" t="s">
        <v>0</v>
      </c>
      <c r="C365" s="3" t="s">
        <v>151</v>
      </c>
      <c r="R365" s="3"/>
      <c r="S365" s="3"/>
      <c r="T365" s="3"/>
      <c r="U365" s="3"/>
      <c r="V365" s="3"/>
      <c r="BF365" s="12" t="s">
        <v>0</v>
      </c>
    </row>
    <row r="366" spans="1:58">
      <c r="A366" s="3" t="str">
        <f t="shared" si="59"/>
        <v>&amp;br;</v>
      </c>
      <c r="B366" s="3" t="s">
        <v>0</v>
      </c>
      <c r="C366" s="3" t="s">
        <v>161</v>
      </c>
      <c r="R366" s="3"/>
      <c r="S366" s="3"/>
      <c r="T366" s="3"/>
      <c r="U366" s="3"/>
      <c r="V366" s="3"/>
      <c r="BF366" s="12" t="s">
        <v>0</v>
      </c>
    </row>
    <row r="367" spans="1:58">
      <c r="A367" s="3" t="str">
        <f t="shared" si="59"/>
        <v>#comment(above,nsize=[15],size=[30],num=[10])</v>
      </c>
      <c r="B36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r="AC368" s="31"/>
      <c r="AD368" s="31"/>
      <c r="BF368" s="12" t="s">
        <v>0</v>
      </c>
    </row>
    <row r="369" spans="1:58">
      <c r="A369" s="3" t="str">
        <f t="shared" si="59"/>
        <v/>
      </c>
      <c r="B369" s="3" t="s">
        <v>0</v>
      </c>
      <c r="Q369" s="8"/>
      <c r="R369" s="9"/>
      <c r="S369" s="9"/>
      <c r="T369" s="9"/>
      <c r="U369" s="9"/>
      <c r="V369" s="10"/>
      <c r="W369" s="11">
        <v>29</v>
      </c>
      <c r="X369" s="8"/>
      <c r="Y369" s="29"/>
      <c r="Z369" s="29"/>
      <c r="AA369" s="30"/>
      <c r="AC369" s="31"/>
      <c r="AD369" s="31"/>
      <c r="BF369" s="12" t="s">
        <v>0</v>
      </c>
    </row>
    <row r="370" spans="1:58">
      <c r="A370" s="3" t="str">
        <f t="shared" si="59"/>
        <v>*無謀なレーサー/Reckless Racer</v>
      </c>
      <c r="B370" s="3" t="s">
        <v>0</v>
      </c>
      <c r="C370" s="3" t="str">
        <f>"*"&amp;R370&amp;"/"&amp;T370</f>
        <v>*無謀なレーサー/Reckless Racer</v>
      </c>
      <c r="Q370" s="12" t="s">
        <v>9</v>
      </c>
      <c r="R370" s="13" t="str">
        <f>INDEX(AJ:AJ,W369+1)</f>
        <v>無謀なレーサー</v>
      </c>
      <c r="S370" s="14" t="s">
        <v>10</v>
      </c>
      <c r="T370" s="13" t="str">
        <f>INDEX(AK:AK,W369+1)</f>
        <v>Reckless Racer</v>
      </c>
      <c r="U370" s="14"/>
      <c r="V370" s="15"/>
      <c r="W370" s="16"/>
      <c r="X370" s="12"/>
      <c r="Y370" s="31"/>
      <c r="Z370" s="31"/>
      <c r="AA370" s="32"/>
      <c r="AC370" s="31"/>
      <c r="AD370" s="31"/>
      <c r="BF370" s="12" t="s">
        <v>0</v>
      </c>
    </row>
    <row r="371" spans="1:58">
      <c r="A371" s="3" t="str">
        <f t="shared" si="59"/>
        <v>|LEFT:80|LEFT:100|LEFT:100|LEFT:100|LEFT:100|LEFT:100|c</v>
      </c>
      <c r="B371" s="3" t="s">
        <v>0</v>
      </c>
      <c r="C371" s="3" t="s">
        <v>83</v>
      </c>
      <c r="D371" s="6" t="str">
        <f>$Q$1</f>
        <v>LEFT:80</v>
      </c>
      <c r="E371" s="6" t="s">
        <v>83</v>
      </c>
      <c r="F371" s="6" t="str">
        <f t="shared" ref="F371:J371" si="66">$R$1</f>
        <v>LEFT:100</v>
      </c>
      <c r="G371" s="6" t="s">
        <v>83</v>
      </c>
      <c r="H371" s="6" t="str">
        <f t="shared" si="66"/>
        <v>LEFT:100</v>
      </c>
      <c r="I371" s="6" t="s">
        <v>83</v>
      </c>
      <c r="J371" s="6" t="str">
        <f t="shared" si="66"/>
        <v>LEFT:100</v>
      </c>
      <c r="K371" s="6" t="s">
        <v>83</v>
      </c>
      <c r="L371" s="6" t="str">
        <f>$R$1</f>
        <v>LEFT:100</v>
      </c>
      <c r="M371" s="6" t="s">
        <v>83</v>
      </c>
      <c r="N371" s="6" t="str">
        <f>$R$1</f>
        <v>LEFT:100</v>
      </c>
      <c r="O371" s="3" t="s">
        <v>83</v>
      </c>
      <c r="P371" s="3" t="s">
        <v>84</v>
      </c>
      <c r="Q371" s="17" t="s">
        <v>6</v>
      </c>
      <c r="R371" s="13" t="str">
        <f>INDEX(AF:AF,W369+1)</f>
        <v>赤</v>
      </c>
      <c r="S371" s="18" t="s">
        <v>7</v>
      </c>
      <c r="T371" s="13" t="str">
        <f>INDEX(AG:AG,W369+1)</f>
        <v>アンコモン</v>
      </c>
      <c r="U371" s="18" t="s">
        <v>8</v>
      </c>
      <c r="V371" s="13">
        <f>INDEX(AI:AI,W369+1)</f>
        <v>9</v>
      </c>
      <c r="W371" s="19"/>
      <c r="X371" s="13" t="str">
        <f>INDEX(AQ:AQ,W369+1)</f>
        <v>先制攻撃</v>
      </c>
      <c r="Y371" s="31"/>
      <c r="Z371" s="31"/>
      <c r="AA371" s="32"/>
      <c r="AC371" s="14"/>
      <c r="AD371" s="14"/>
      <c r="BF371" s="12" t="s">
        <v>0</v>
      </c>
    </row>
    <row r="372" spans="1:58">
      <c r="A372" s="3" t="str">
        <f t="shared" si="59"/>
        <v>|色|赤|レアリティ|アンコモン|マナコスト|9|</v>
      </c>
      <c r="B372" s="3" t="s">
        <v>0</v>
      </c>
      <c r="C372" s="3" t="s">
        <v>83</v>
      </c>
      <c r="D372" s="7" t="s">
        <v>6</v>
      </c>
      <c r="E372" s="3" t="s">
        <v>83</v>
      </c>
      <c r="F372" s="3" t="str">
        <f>IF(R371=0,"",R371)</f>
        <v>赤</v>
      </c>
      <c r="G372" s="3" t="s">
        <v>83</v>
      </c>
      <c r="H372" s="7" t="s">
        <v>92</v>
      </c>
      <c r="I372" s="3" t="s">
        <v>83</v>
      </c>
      <c r="J372" s="3" t="str">
        <f>IF(T371=0,"",T371)</f>
        <v>アンコモン</v>
      </c>
      <c r="K372" s="3" t="s">
        <v>83</v>
      </c>
      <c r="L372" s="7" t="s">
        <v>93</v>
      </c>
      <c r="M372" s="3" t="s">
        <v>83</v>
      </c>
      <c r="N372" s="3">
        <f>IF(V371=0,"",V371)</f>
        <v>9</v>
      </c>
      <c r="O372" s="3" t="s">
        <v>83</v>
      </c>
      <c r="Q372" s="12" t="s">
        <v>11</v>
      </c>
      <c r="R372" s="13" t="str">
        <f>INDEX(AL:AL,W369+1)</f>
        <v>クリーチャー</v>
      </c>
      <c r="S372" s="18" t="s">
        <v>94</v>
      </c>
      <c r="T372" s="13" t="str">
        <f>INDEX(AN:AN,W369+1)</f>
        <v>人間</v>
      </c>
      <c r="U372" s="13" t="str">
        <f>INDEX(AO:AO,W369+1)</f>
        <v>操縦士</v>
      </c>
      <c r="V372" s="13">
        <f>INDEX(AP:AP,W369+1)</f>
        <v>0</v>
      </c>
      <c r="W372" s="19"/>
      <c r="X372" s="13" t="str">
        <f>INDEX(AZ:AZ,W369+1)</f>
        <v>先制</v>
      </c>
      <c r="Y372" s="13" t="str">
        <f>INDEX(BA:BA,W369+1)</f>
        <v/>
      </c>
      <c r="Z372" s="13" t="str">
        <f>INDEX(BB:BB,W369+1)</f>
        <v/>
      </c>
      <c r="AA372" s="13">
        <f>INDEX(BC:BC,W369+1)</f>
        <v>0</v>
      </c>
      <c r="AC372" s="31"/>
      <c r="AD372" s="31"/>
      <c r="BF372" s="12" t="s">
        <v>0</v>
      </c>
    </row>
    <row r="373" spans="1:58">
      <c r="A373" s="3" t="str">
        <f t="shared" si="59"/>
        <v>|種別|クリーチャー|サブタイプ|人間|操縦士||</v>
      </c>
      <c r="B373" s="3" t="s">
        <v>0</v>
      </c>
      <c r="C373" s="3" t="s">
        <v>83</v>
      </c>
      <c r="D373" s="7" t="s">
        <v>11</v>
      </c>
      <c r="E373" s="3" t="s">
        <v>83</v>
      </c>
      <c r="F373" s="3" t="str">
        <f>IF(R372=0,"",R372)</f>
        <v>クリーチャー</v>
      </c>
      <c r="G373" s="3" t="s">
        <v>83</v>
      </c>
      <c r="H373" s="7" t="s">
        <v>104</v>
      </c>
      <c r="I373" s="3" t="s">
        <v>83</v>
      </c>
      <c r="J373" s="3" t="str">
        <f>IF(T372=0,"",T372)</f>
        <v>人間</v>
      </c>
      <c r="K373" s="3" t="s">
        <v>83</v>
      </c>
      <c r="L373" s="3" t="str">
        <f>IF(U372=0,"",U372)</f>
        <v>操縦士</v>
      </c>
      <c r="M373" s="3" t="s">
        <v>83</v>
      </c>
      <c r="N373" s="3" t="str">
        <f>IF(V372=0,"",V372)</f>
        <v/>
      </c>
      <c r="O373" s="3" t="s">
        <v>83</v>
      </c>
      <c r="Q373" s="12" t="s">
        <v>105</v>
      </c>
      <c r="R373" s="13" t="str">
        <f>INDEX(BD:BD,W369+1)</f>
        <v>先制攻撃&amp;br;このクリーチャーが攻撃したとき、あなたはカードを1枚捨てて、1枚引く。</v>
      </c>
      <c r="S373" s="14"/>
      <c r="T373" s="14"/>
      <c r="U373" s="14"/>
      <c r="V373" s="15"/>
      <c r="W373" s="19"/>
      <c r="X373" s="11"/>
      <c r="Y373" s="11"/>
      <c r="Z373" s="11"/>
      <c r="AA373" s="33"/>
      <c r="AC373" s="31"/>
      <c r="AD373" s="31"/>
      <c r="BF373" s="12" t="s">
        <v>0</v>
      </c>
    </row>
    <row r="374" spans="1:58">
      <c r="A374" s="3" t="str">
        <f t="shared" si="59"/>
        <v>|テキスト|&gt;|&gt;|&gt;|&gt;|先制攻撃&amp;br;このクリーチャーが攻撃したとき、あなたはカードを1枚捨てて、1枚引く。|</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先制攻撃&amp;br;このクリーチャーが攻撃したとき、あなたはカードを1枚捨てて、1枚引く。</v>
      </c>
      <c r="O374" s="3" t="s">
        <v>83</v>
      </c>
      <c r="Q374" s="17" t="s">
        <v>27</v>
      </c>
      <c r="R374" s="13" t="str">
        <f>INDEX(BE:BE,W369+1)</f>
        <v>When this creature attacks, you discard 1 card and you draw 1 card.</v>
      </c>
      <c r="S374" s="14" t="s">
        <v>324</v>
      </c>
      <c r="T374" s="13" t="str">
        <f>IF(X374="","",X374&amp;IF(Y374="",""," "&amp;Y374)&amp;IF(Z374="",""," "&amp;Z374)&amp;IF(AA374="",""," "&amp;AA374))</f>
        <v>First strike  </v>
      </c>
      <c r="U374" s="14"/>
      <c r="V374" s="15"/>
      <c r="W374" s="19" t="s">
        <v>116</v>
      </c>
      <c r="X374" s="12" t="str">
        <f t="shared" ref="X374:AA374" si="67">IF(ISERROR(IF(LEN(X373)&gt;1,X373,VLOOKUP(X372,$AC:$AD,2,FALSE))),"",IF(LEN(X373)&gt;1,X373,VLOOKUP(X372,$AC:$AD,2,FALSE)))</f>
        <v>First strike</v>
      </c>
      <c r="Y374" s="12" t="str">
        <f t="shared" si="67"/>
        <v/>
      </c>
      <c r="Z374" s="12" t="str">
        <f t="shared" si="67"/>
        <v/>
      </c>
      <c r="AA374" s="12" t="str">
        <f t="shared" si="67"/>
        <v> </v>
      </c>
      <c r="AC374" s="31"/>
      <c r="AD374" s="31"/>
      <c r="BF374" s="12" t="s">
        <v>0</v>
      </c>
    </row>
    <row r="375" spans="1:58">
      <c r="A375" s="3" t="str">
        <f t="shared" si="59"/>
        <v>|英テキスト|&gt;|&gt;|&gt;|&gt;|First strike  &amp;br;When this creature attacks, you discard 1 card and you draw 1 card.|</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First strike  &amp;br;When this creature attacks, you discard 1 card and you draw 1 card.</v>
      </c>
      <c r="O375" s="3" t="s">
        <v>83</v>
      </c>
      <c r="Q375" s="12" t="s">
        <v>18</v>
      </c>
      <c r="R375" s="13" t="str">
        <f>IF(INDEX(AX:AX,W369+1)="",0,INDEX(AX:AX,W369+1)&amp;"/"&amp;INDEX(AY:AY,W369+1))</f>
        <v>2/3</v>
      </c>
      <c r="S375" s="14"/>
      <c r="T375" s="14"/>
      <c r="U375" s="14"/>
      <c r="V375" s="15"/>
      <c r="W375" s="19"/>
      <c r="X375" s="12"/>
      <c r="Y375" s="31"/>
      <c r="Z375" s="31"/>
      <c r="AA375" s="32"/>
      <c r="AC375" s="31"/>
      <c r="AD375" s="31"/>
      <c r="BF375" s="12" t="s">
        <v>0</v>
      </c>
    </row>
    <row r="376" spans="1:58">
      <c r="A376" s="3" t="str">
        <f t="shared" si="59"/>
        <v>|PT|&gt;|2/3|シールド数|&gt;||</v>
      </c>
      <c r="B376" s="3" t="s">
        <v>0</v>
      </c>
      <c r="C376" s="3" t="s">
        <v>83</v>
      </c>
      <c r="D376" s="3" t="s">
        <v>18</v>
      </c>
      <c r="E376" s="3" t="s">
        <v>83</v>
      </c>
      <c r="F376" s="3" t="s">
        <v>115</v>
      </c>
      <c r="G376" s="3" t="s">
        <v>83</v>
      </c>
      <c r="H376" s="3" t="str">
        <f>IF(R375=0,"",R375)</f>
        <v>2/3</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59"/>
        <v>&amp;br;&amp;br;</v>
      </c>
      <c r="B377" s="3" t="s">
        <v>0</v>
      </c>
      <c r="C377" s="3" t="s">
        <v>142</v>
      </c>
      <c r="R377" s="3"/>
      <c r="S377" s="3"/>
      <c r="T377" s="3"/>
      <c r="U377" s="3"/>
      <c r="V377" s="3"/>
      <c r="BF377" s="12" t="s">
        <v>0</v>
      </c>
    </row>
    <row r="378" spans="1:58">
      <c r="A378" s="3" t="str">
        <f t="shared" si="59"/>
        <v>#back(text=戻る,left)</v>
      </c>
      <c r="B378" s="3" t="s">
        <v>0</v>
      </c>
      <c r="C378" s="3" t="s">
        <v>151</v>
      </c>
      <c r="R378" s="3"/>
      <c r="S378" s="3"/>
      <c r="T378" s="3"/>
      <c r="U378" s="3"/>
      <c r="V378" s="3"/>
      <c r="BF378" s="12" t="s">
        <v>0</v>
      </c>
    </row>
    <row r="379" spans="1:58">
      <c r="A379" s="3" t="str">
        <f t="shared" si="59"/>
        <v>&amp;br;</v>
      </c>
      <c r="B379" s="3" t="s">
        <v>0</v>
      </c>
      <c r="C379" s="3" t="s">
        <v>161</v>
      </c>
      <c r="R379" s="3"/>
      <c r="S379" s="3"/>
      <c r="T379" s="3"/>
      <c r="U379" s="3"/>
      <c r="V379" s="3"/>
      <c r="BF379" s="12" t="s">
        <v>0</v>
      </c>
    </row>
    <row r="380" spans="1:58">
      <c r="A380" s="3" t="str">
        <f t="shared" si="59"/>
        <v>#comment(above,nsize=[15],size=[30],num=[10])</v>
      </c>
      <c r="B380" s="3" t="s">
        <v>0</v>
      </c>
      <c r="C380" s="3" t="s">
        <v>170</v>
      </c>
      <c r="R380" s="3"/>
      <c r="S380" s="3"/>
      <c r="T380" s="3"/>
      <c r="U380" s="3"/>
      <c r="V380" s="3"/>
      <c r="BF380" s="12" t="s">
        <v>0</v>
      </c>
    </row>
    <row r="381" spans="1:58">
      <c r="A381" s="3" t="str">
        <f t="shared" si="59"/>
        <v>&amp;br;&amp;br;</v>
      </c>
      <c r="B381" s="3" t="s">
        <v>0</v>
      </c>
      <c r="C381" s="3" t="s">
        <v>142</v>
      </c>
      <c r="R381" s="3"/>
      <c r="S381" s="3"/>
      <c r="T381" s="3"/>
      <c r="U381" s="3"/>
      <c r="V381" s="3"/>
      <c r="AC381" s="31"/>
      <c r="AD381" s="31"/>
      <c r="BF381" s="12" t="s">
        <v>0</v>
      </c>
    </row>
    <row r="382" spans="1:58">
      <c r="A382" s="3" t="str">
        <f t="shared" si="59"/>
        <v/>
      </c>
      <c r="B382" s="3" t="s">
        <v>0</v>
      </c>
      <c r="Q382" s="8"/>
      <c r="R382" s="9"/>
      <c r="S382" s="9"/>
      <c r="T382" s="9"/>
      <c r="U382" s="9"/>
      <c r="V382" s="10"/>
      <c r="W382" s="11">
        <v>30</v>
      </c>
      <c r="X382" s="8"/>
      <c r="Y382" s="29"/>
      <c r="Z382" s="29"/>
      <c r="AA382" s="30"/>
      <c r="AC382" s="31"/>
      <c r="AD382" s="31"/>
      <c r="BF382" s="12" t="s">
        <v>0</v>
      </c>
    </row>
    <row r="383" spans="1:58">
      <c r="A383" s="3" t="str">
        <f t="shared" si="59"/>
        <v>*飲み込む炎/Hungry Flames</v>
      </c>
      <c r="B383" s="3" t="s">
        <v>0</v>
      </c>
      <c r="C383" s="3" t="str">
        <f>"*"&amp;R383&amp;"/"&amp;T383</f>
        <v>*飲み込む炎/Hungry Flames</v>
      </c>
      <c r="Q383" s="12" t="s">
        <v>9</v>
      </c>
      <c r="R383" s="13" t="str">
        <f>INDEX(AJ:AJ,W382+1)</f>
        <v>飲み込む炎</v>
      </c>
      <c r="S383" s="14" t="s">
        <v>10</v>
      </c>
      <c r="T383" s="13" t="str">
        <f>INDEX(AK:AK,W382+1)</f>
        <v>Hungry Flames</v>
      </c>
      <c r="U383" s="14"/>
      <c r="V383" s="15"/>
      <c r="W383" s="16"/>
      <c r="X383" s="12"/>
      <c r="Y383" s="31"/>
      <c r="Z383" s="31"/>
      <c r="AA383" s="32"/>
      <c r="AC383" s="31"/>
      <c r="AD383" s="31"/>
      <c r="BF383" s="12" t="s">
        <v>0</v>
      </c>
    </row>
    <row r="384" spans="1:58">
      <c r="A384" s="3" t="str">
        <f t="shared" si="59"/>
        <v>|LEFT:80|LEFT:100|LEFT:100|LEFT:100|LEFT:100|LEFT:100|c</v>
      </c>
      <c r="B384" s="3" t="s">
        <v>0</v>
      </c>
      <c r="C384" s="3" t="s">
        <v>83</v>
      </c>
      <c r="D384" s="6" t="str">
        <f>$Q$1</f>
        <v>LEFT:80</v>
      </c>
      <c r="E384" s="6" t="s">
        <v>83</v>
      </c>
      <c r="F384" s="6" t="str">
        <f t="shared" ref="F384:J384" si="68">$R$1</f>
        <v>LEFT:100</v>
      </c>
      <c r="G384" s="6" t="s">
        <v>83</v>
      </c>
      <c r="H384" s="6" t="str">
        <f t="shared" si="68"/>
        <v>LEFT:100</v>
      </c>
      <c r="I384" s="6" t="s">
        <v>83</v>
      </c>
      <c r="J384" s="6" t="str">
        <f t="shared" si="68"/>
        <v>LEFT:100</v>
      </c>
      <c r="K384" s="6" t="s">
        <v>83</v>
      </c>
      <c r="L384" s="6" t="str">
        <f>$R$1</f>
        <v>LEFT:100</v>
      </c>
      <c r="M384" s="6" t="s">
        <v>83</v>
      </c>
      <c r="N384" s="6" t="str">
        <f>$R$1</f>
        <v>LEFT:100</v>
      </c>
      <c r="O384" s="3" t="s">
        <v>83</v>
      </c>
      <c r="P384" s="3" t="s">
        <v>84</v>
      </c>
      <c r="Q384" s="17" t="s">
        <v>6</v>
      </c>
      <c r="R384" s="13" t="str">
        <f>INDEX(AF:AF,W382+1)</f>
        <v>赤</v>
      </c>
      <c r="S384" s="18" t="s">
        <v>7</v>
      </c>
      <c r="T384" s="13" t="str">
        <f>INDEX(AG:AG,W382+1)</f>
        <v>アンコモン</v>
      </c>
      <c r="U384" s="18" t="s">
        <v>8</v>
      </c>
      <c r="V384" s="13">
        <f>INDEX(AI:AI,W382+1)</f>
        <v>9</v>
      </c>
      <c r="W384" s="19"/>
      <c r="X384" s="13" t="str">
        <f>INDEX(AQ:AQ,W382+1)</f>
        <v>対戦相手がコントロールするクリーチャー1体を対象とする。それは3点のダメージを受け、対戦相手は3点のダメージを受ける。</v>
      </c>
      <c r="Y384" s="31"/>
      <c r="Z384" s="31"/>
      <c r="AA384" s="32"/>
      <c r="AC384" s="14"/>
      <c r="AD384" s="14"/>
      <c r="BF384" s="12" t="s">
        <v>0</v>
      </c>
    </row>
    <row r="385" spans="1:58">
      <c r="A385" s="3" t="str">
        <f t="shared" si="59"/>
        <v>|色|赤|レアリティ|アンコモン|マナコスト|9|</v>
      </c>
      <c r="B385" s="3" t="s">
        <v>0</v>
      </c>
      <c r="C385" s="3" t="s">
        <v>83</v>
      </c>
      <c r="D385" s="7" t="s">
        <v>6</v>
      </c>
      <c r="E385" s="3" t="s">
        <v>83</v>
      </c>
      <c r="F385" s="3" t="str">
        <f>IF(R384=0,"",R384)</f>
        <v>赤</v>
      </c>
      <c r="G385" s="3" t="s">
        <v>83</v>
      </c>
      <c r="H385" s="7" t="s">
        <v>92</v>
      </c>
      <c r="I385" s="3" t="s">
        <v>83</v>
      </c>
      <c r="J385" s="3" t="str">
        <f>IF(T384=0,"",T384)</f>
        <v>アンコモン</v>
      </c>
      <c r="K385" s="3" t="s">
        <v>83</v>
      </c>
      <c r="L385" s="7" t="s">
        <v>93</v>
      </c>
      <c r="M385" s="3" t="s">
        <v>83</v>
      </c>
      <c r="N385" s="3">
        <f>IF(V384=0,"",V384)</f>
        <v>9</v>
      </c>
      <c r="O385" s="3" t="s">
        <v>83</v>
      </c>
      <c r="Q385" s="12" t="s">
        <v>11</v>
      </c>
      <c r="R385" s="13" t="str">
        <f>INDEX(AL:AL,W382+1)</f>
        <v>呪文</v>
      </c>
      <c r="S385" s="18" t="s">
        <v>94</v>
      </c>
      <c r="T385" s="13">
        <f>INDEX(AN:AN,W382+1)</f>
        <v>0</v>
      </c>
      <c r="U385" s="13">
        <f>INDEX(AO:AO,W382+1)</f>
        <v>0</v>
      </c>
      <c r="V385" s="13">
        <f>INDEX(AP:AP,W382+1)</f>
        <v>0</v>
      </c>
      <c r="W385" s="19"/>
      <c r="X385" s="13" t="str">
        <f>INDEX(AZ:AZ,W382+1)</f>
        <v>対戦</v>
      </c>
      <c r="Y385" s="13" t="str">
        <f>INDEX(BA:BA,W382+1)</f>
        <v/>
      </c>
      <c r="Z385" s="13" t="str">
        <f>INDEX(BB:BB,W382+1)</f>
        <v/>
      </c>
      <c r="AA385" s="13">
        <f>INDEX(BC:BC,W382+1)</f>
        <v>0</v>
      </c>
      <c r="AC385" s="31"/>
      <c r="AD385" s="31"/>
      <c r="BF385" s="12" t="s">
        <v>0</v>
      </c>
    </row>
    <row r="386" spans="1:58">
      <c r="A386" s="3" t="str">
        <f t="shared" si="59"/>
        <v>|種別|呪文|サブタイプ||||</v>
      </c>
      <c r="B386" s="3" t="s">
        <v>0</v>
      </c>
      <c r="C386" s="3" t="s">
        <v>83</v>
      </c>
      <c r="D386" s="7" t="s">
        <v>11</v>
      </c>
      <c r="E386" s="3" t="s">
        <v>83</v>
      </c>
      <c r="F386" s="3" t="str">
        <f>IF(R385=0,"",R385)</f>
        <v>呪文</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対戦相手がコントロールするクリーチャー1体を対象とする。それは3点のダメージを受け、対戦相手は3点のダメージを受ける。</v>
      </c>
      <c r="S386" s="14"/>
      <c r="T386" s="14"/>
      <c r="U386" s="14"/>
      <c r="V386" s="15"/>
      <c r="W386" s="19"/>
      <c r="X386" s="11"/>
      <c r="Y386" s="11"/>
      <c r="Z386" s="11"/>
      <c r="AA386" s="33"/>
      <c r="AC386" s="31"/>
      <c r="AD386" s="31"/>
      <c r="BF386" s="12" t="s">
        <v>0</v>
      </c>
    </row>
    <row r="387" spans="1:58">
      <c r="A387" s="3" t="str">
        <f t="shared" si="59"/>
        <v>|テキスト|&gt;|&gt;|&gt;|&gt;|対戦相手がコントロールするクリーチャー1体を対象とする。それは3点のダメージを受け、対戦相手は3点のダメージを受ける。|</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対戦相手がコントロールするクリーチャー1体を対象とする。それは3点のダメージを受け、対戦相手は3点のダメージを受ける。</v>
      </c>
      <c r="O387" s="3" t="s">
        <v>83</v>
      </c>
      <c r="Q387" s="17" t="s">
        <v>27</v>
      </c>
      <c r="R387" s="13" t="str">
        <f>INDEX(BE:BE,W382+1)</f>
        <v>Target creature your opponent controls takes 3 damage and your opponent takes 3 damage.</v>
      </c>
      <c r="S387" s="14" t="s">
        <v>324</v>
      </c>
      <c r="T387" s="13" t="str">
        <f>IF(X387="","",X387&amp;IF(Y387="",""," "&amp;Y387)&amp;IF(Z387="",""," "&amp;Z387)&amp;IF(AA387="",""," "&amp;AA387))</f>
        <v/>
      </c>
      <c r="U387" s="14"/>
      <c r="V387" s="15"/>
      <c r="W387" s="19" t="s">
        <v>116</v>
      </c>
      <c r="X387" s="12" t="str">
        <f t="shared" ref="X387:AA387" si="69">IF(ISERROR(IF(LEN(X386)&gt;1,X386,VLOOKUP(X385,$AC:$AD,2,FALSE))),"",IF(LEN(X386)&gt;1,X386,VLOOKUP(X385,$AC:$AD,2,FALSE)))</f>
        <v/>
      </c>
      <c r="Y387" s="12" t="str">
        <f t="shared" si="69"/>
        <v/>
      </c>
      <c r="Z387" s="12" t="str">
        <f t="shared" si="69"/>
        <v/>
      </c>
      <c r="AA387" s="12" t="str">
        <f t="shared" si="69"/>
        <v> </v>
      </c>
      <c r="AC387" s="31"/>
      <c r="AD387" s="31"/>
      <c r="BF387" s="12" t="s">
        <v>0</v>
      </c>
    </row>
    <row r="388" spans="1:58">
      <c r="A388" s="3" t="str">
        <f t="shared" si="59"/>
        <v>|英テキスト|&gt;|&gt;|&gt;|&gt;|Target creature your opponent controls takes 3 damage and your opponent takes 3 damage.|</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Target creature your opponent controls takes 3 damage and your opponent takes 3 damage.</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59"/>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0">CONCATENATE(C390,D390,E390,F390,G390,H390,I390,J390,K390,L390,M390,N390,O390,P390)</f>
        <v>&amp;br;&amp;br;</v>
      </c>
      <c r="B390" s="3" t="s">
        <v>0</v>
      </c>
      <c r="C390" s="3" t="s">
        <v>142</v>
      </c>
      <c r="R390" s="3"/>
      <c r="S390" s="3"/>
      <c r="T390" s="3"/>
      <c r="U390" s="3"/>
      <c r="V390" s="3"/>
      <c r="BF390" s="12" t="s">
        <v>0</v>
      </c>
    </row>
    <row r="391" spans="1:58">
      <c r="A391" s="3" t="str">
        <f t="shared" si="70"/>
        <v>#back(text=戻る,left)</v>
      </c>
      <c r="B391" s="3" t="s">
        <v>0</v>
      </c>
      <c r="C391" s="3" t="s">
        <v>151</v>
      </c>
      <c r="R391" s="3"/>
      <c r="S391" s="3"/>
      <c r="T391" s="3"/>
      <c r="U391" s="3"/>
      <c r="V391" s="3"/>
      <c r="BF391" s="12" t="s">
        <v>0</v>
      </c>
    </row>
    <row r="392" spans="1:58">
      <c r="A392" s="3" t="str">
        <f t="shared" si="70"/>
        <v>&amp;br;</v>
      </c>
      <c r="B392" s="3" t="s">
        <v>0</v>
      </c>
      <c r="C392" s="3" t="s">
        <v>161</v>
      </c>
      <c r="R392" s="3"/>
      <c r="S392" s="3"/>
      <c r="T392" s="3"/>
      <c r="U392" s="3"/>
      <c r="V392" s="3"/>
      <c r="BF392" s="12" t="s">
        <v>0</v>
      </c>
    </row>
    <row r="393" spans="1:58">
      <c r="A393" s="3" t="str">
        <f t="shared" si="70"/>
        <v>#comment(above,nsize=[15],size=[30],num=[10])</v>
      </c>
      <c r="B393" s="3" t="s">
        <v>0</v>
      </c>
      <c r="C393" s="3" t="s">
        <v>170</v>
      </c>
      <c r="R393" s="3"/>
      <c r="S393" s="3"/>
      <c r="T393" s="3"/>
      <c r="U393" s="3"/>
      <c r="V393" s="3"/>
      <c r="BF393" s="12" t="s">
        <v>0</v>
      </c>
    </row>
    <row r="394" spans="1:58">
      <c r="A394" s="3" t="str">
        <f t="shared" si="70"/>
        <v>&amp;br;&amp;br;</v>
      </c>
      <c r="B394" s="3" t="s">
        <v>0</v>
      </c>
      <c r="C394" s="3" t="s">
        <v>142</v>
      </c>
      <c r="R394" s="3"/>
      <c r="S394" s="3"/>
      <c r="T394" s="3"/>
      <c r="U394" s="3"/>
      <c r="V394" s="3"/>
      <c r="AC394" s="31"/>
      <c r="AD394" s="31"/>
      <c r="BF394" s="12" t="s">
        <v>0</v>
      </c>
    </row>
    <row r="395" spans="1:58">
      <c r="A395" s="3" t="str">
        <f t="shared" si="70"/>
        <v/>
      </c>
      <c r="B395" s="3" t="s">
        <v>0</v>
      </c>
      <c r="Q395" s="8"/>
      <c r="R395" s="9"/>
      <c r="S395" s="9"/>
      <c r="T395" s="9"/>
      <c r="U395" s="9"/>
      <c r="V395" s="10"/>
      <c r="W395" s="11">
        <v>31</v>
      </c>
      <c r="X395" s="8"/>
      <c r="Y395" s="29"/>
      <c r="Z395" s="29"/>
      <c r="AA395" s="30"/>
      <c r="AC395" s="31"/>
      <c r="AD395" s="31"/>
      <c r="BF395" s="12" t="s">
        <v>0</v>
      </c>
    </row>
    <row r="396" spans="1:58">
      <c r="A396" s="3" t="str">
        <f t="shared" si="70"/>
        <v>*グレムリンの侵入/Gremlin Infestation</v>
      </c>
      <c r="B396" s="3" t="s">
        <v>0</v>
      </c>
      <c r="C396" s="3" t="str">
        <f>"*"&amp;R396&amp;"/"&amp;T396</f>
        <v>*グレムリンの侵入/Gremlin Infestation</v>
      </c>
      <c r="Q396" s="12" t="s">
        <v>9</v>
      </c>
      <c r="R396" s="13" t="str">
        <f>INDEX(AJ:AJ,W395+1)</f>
        <v>グレムリンの侵入</v>
      </c>
      <c r="S396" s="14" t="s">
        <v>10</v>
      </c>
      <c r="T396" s="13" t="str">
        <f>INDEX(AK:AK,W395+1)</f>
        <v>Gremlin Infestation</v>
      </c>
      <c r="U396" s="14"/>
      <c r="V396" s="15"/>
      <c r="W396" s="16"/>
      <c r="X396" s="12"/>
      <c r="Y396" s="31"/>
      <c r="Z396" s="31"/>
      <c r="AA396" s="32"/>
      <c r="AC396" s="31"/>
      <c r="AD396" s="31"/>
      <c r="BF396" s="12" t="s">
        <v>0</v>
      </c>
    </row>
    <row r="397" spans="1:58">
      <c r="A397" s="3" t="str">
        <f t="shared" si="70"/>
        <v>|LEFT:80|LEFT:100|LEFT:100|LEFT:100|LEFT:100|LEFT:100|c</v>
      </c>
      <c r="B397" s="3" t="s">
        <v>0</v>
      </c>
      <c r="C397" s="3" t="s">
        <v>83</v>
      </c>
      <c r="D397" s="6" t="str">
        <f>$Q$1</f>
        <v>LEFT:80</v>
      </c>
      <c r="E397" s="6" t="s">
        <v>83</v>
      </c>
      <c r="F397" s="6" t="str">
        <f t="shared" ref="F397:J397" si="71">$R$1</f>
        <v>LEFT:100</v>
      </c>
      <c r="G397" s="6" t="s">
        <v>83</v>
      </c>
      <c r="H397" s="6" t="str">
        <f t="shared" si="71"/>
        <v>LEFT:100</v>
      </c>
      <c r="I397" s="6" t="s">
        <v>83</v>
      </c>
      <c r="J397" s="6" t="str">
        <f t="shared" si="71"/>
        <v>LEFT:100</v>
      </c>
      <c r="K397" s="6" t="s">
        <v>83</v>
      </c>
      <c r="L397" s="6" t="str">
        <f>$R$1</f>
        <v>LEFT:100</v>
      </c>
      <c r="M397" s="6" t="s">
        <v>83</v>
      </c>
      <c r="N397" s="6" t="str">
        <f>$R$1</f>
        <v>LEFT:100</v>
      </c>
      <c r="O397" s="3" t="s">
        <v>83</v>
      </c>
      <c r="P397" s="3" t="s">
        <v>84</v>
      </c>
      <c r="Q397" s="17" t="s">
        <v>6</v>
      </c>
      <c r="R397" s="13" t="str">
        <f>INDEX(AF:AF,W395+1)</f>
        <v>赤</v>
      </c>
      <c r="S397" s="18" t="s">
        <v>7</v>
      </c>
      <c r="T397" s="13" t="str">
        <f>INDEX(AG:AG,W395+1)</f>
        <v>アンコモン</v>
      </c>
      <c r="U397" s="18" t="s">
        <v>8</v>
      </c>
      <c r="V397" s="13">
        <f>INDEX(AI:AI,W395+1)</f>
        <v>8</v>
      </c>
      <c r="W397" s="19"/>
      <c r="X397" s="13" t="str">
        <f>INDEX(AQ:AQ,W395+1)</f>
        <v>あなたのターン終了時に、対戦相手が1個以上のサポートをコントロールしている場合、対戦相手は2点のダメージを受ける。</v>
      </c>
      <c r="Y397" s="31"/>
      <c r="Z397" s="31"/>
      <c r="AA397" s="32"/>
      <c r="AC397" s="14"/>
      <c r="AD397" s="14"/>
      <c r="BF397" s="12" t="s">
        <v>0</v>
      </c>
    </row>
    <row r="398" spans="1:58">
      <c r="A398" s="3" t="str">
        <f t="shared" si="70"/>
        <v>|色|赤|レアリティ|アンコモン|マナコスト|8|</v>
      </c>
      <c r="B398" s="3" t="s">
        <v>0</v>
      </c>
      <c r="C398" s="3" t="s">
        <v>83</v>
      </c>
      <c r="D398" s="7" t="s">
        <v>6</v>
      </c>
      <c r="E398" s="3" t="s">
        <v>83</v>
      </c>
      <c r="F398" s="3" t="str">
        <f>IF(R397=0,"",R397)</f>
        <v>赤</v>
      </c>
      <c r="G398" s="3" t="s">
        <v>83</v>
      </c>
      <c r="H398" s="7" t="s">
        <v>92</v>
      </c>
      <c r="I398" s="3" t="s">
        <v>83</v>
      </c>
      <c r="J398" s="3" t="str">
        <f>IF(T397=0,"",T397)</f>
        <v>アンコモン</v>
      </c>
      <c r="K398" s="3" t="s">
        <v>83</v>
      </c>
      <c r="L398" s="7" t="s">
        <v>93</v>
      </c>
      <c r="M398" s="3" t="s">
        <v>83</v>
      </c>
      <c r="N398" s="3">
        <f>IF(V397=0,"",V397)</f>
        <v>8</v>
      </c>
      <c r="O398" s="3" t="s">
        <v>83</v>
      </c>
      <c r="Q398" s="12" t="s">
        <v>11</v>
      </c>
      <c r="R398" s="13" t="str">
        <f>INDEX(AL:AL,W395+1)</f>
        <v>サポート</v>
      </c>
      <c r="S398" s="18" t="s">
        <v>94</v>
      </c>
      <c r="T398" s="13">
        <f>INDEX(AN:AN,W395+1)</f>
        <v>0</v>
      </c>
      <c r="U398" s="13">
        <f>INDEX(AO:AO,W395+1)</f>
        <v>0</v>
      </c>
      <c r="V398" s="13">
        <f>INDEX(AP:AP,W395+1)</f>
        <v>0</v>
      </c>
      <c r="W398" s="19"/>
      <c r="X398" s="13" t="str">
        <f>INDEX(AZ:AZ,W395+1)</f>
        <v>あな</v>
      </c>
      <c r="Y398" s="13" t="str">
        <f>INDEX(BA:BA,W395+1)</f>
        <v/>
      </c>
      <c r="Z398" s="13" t="str">
        <f>INDEX(BB:BB,W395+1)</f>
        <v/>
      </c>
      <c r="AA398" s="13">
        <f>INDEX(BC:BC,W395+1)</f>
        <v>0</v>
      </c>
      <c r="AC398" s="31"/>
      <c r="AD398" s="31"/>
      <c r="BF398" s="12" t="s">
        <v>0</v>
      </c>
    </row>
    <row r="399" spans="1:58">
      <c r="A399" s="3" t="str">
        <f t="shared" si="70"/>
        <v>|種別|サポート|サブタイプ||||</v>
      </c>
      <c r="B399" s="3" t="s">
        <v>0</v>
      </c>
      <c r="C399" s="3" t="s">
        <v>83</v>
      </c>
      <c r="D399" s="7" t="s">
        <v>11</v>
      </c>
      <c r="E399" s="3" t="s">
        <v>83</v>
      </c>
      <c r="F399" s="3" t="str">
        <f>IF(R398=0,"",R398)</f>
        <v>サポート</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あなたのターン終了時に、対戦相手が1個以上のサポートをコントロールしている場合、対戦相手は2点のダメージを受ける。&amp;br;対戦相手のコントロールするトークンでないサポートが破壊されたとき、2/2のグレムリン･トークンを2体召喚し、このサポートを破壊する。</v>
      </c>
      <c r="S399" s="14"/>
      <c r="T399" s="14"/>
      <c r="U399" s="14"/>
      <c r="V399" s="15"/>
      <c r="W399" s="19"/>
      <c r="X399" s="11"/>
      <c r="Y399" s="11"/>
      <c r="Z399" s="11"/>
      <c r="AA399" s="33"/>
      <c r="AC399" s="31"/>
      <c r="AD399" s="31"/>
      <c r="BF399" s="12" t="s">
        <v>0</v>
      </c>
    </row>
    <row r="400" spans="1:58">
      <c r="A400" s="3" t="str">
        <f t="shared" si="70"/>
        <v>|テキスト|&gt;|&gt;|&gt;|&gt;|あなたのターン終了時に、対戦相手が1個以上のサポートをコントロールしている場合、対戦相手は2点のダメージを受ける。&amp;br;対戦相手のコントロールするトークンでないサポートが破壊されたとき、2/2のグレムリン･トークンを2体召喚し、このサポートを破壊する。|</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あなたのターン終了時に、対戦相手が1個以上のサポートをコントロールしている場合、対戦相手は2点のダメージを受ける。&amp;br;対戦相手のコントロールするトークンでないサポートが破壊されたとき、2/2のグレムリン･トークンを2体召喚し、このサポートを破壊する。</v>
      </c>
      <c r="O400" s="3" t="s">
        <v>83</v>
      </c>
      <c r="Q400" s="17" t="s">
        <v>27</v>
      </c>
      <c r="R400" s="13" t="str">
        <f>INDEX(BE:BE,W395+1)</f>
        <v>At the end of your turn, if your opponent controls at least 1 support, your opponent takes 2 damage.&amp;br;When a non-token support your opponent controls is Destroyed, you summon 2 2/2 Gremlin tokens and this support is Destroyed.</v>
      </c>
      <c r="S400" s="14" t="s">
        <v>324</v>
      </c>
      <c r="T400" s="13" t="str">
        <f>IF(X400="","",X400&amp;IF(Y400="",""," "&amp;Y400)&amp;IF(Z400="",""," "&amp;Z400)&amp;IF(AA400="",""," "&amp;AA400))</f>
        <v/>
      </c>
      <c r="U400" s="14"/>
      <c r="V400" s="15"/>
      <c r="W400" s="19" t="s">
        <v>116</v>
      </c>
      <c r="X400" s="12" t="str">
        <f t="shared" ref="X400:AA400" si="72">IF(ISERROR(IF(LEN(X399)&gt;1,X399,VLOOKUP(X398,$AC:$AD,2,FALSE))),"",IF(LEN(X399)&gt;1,X399,VLOOKUP(X398,$AC:$AD,2,FALSE)))</f>
        <v/>
      </c>
      <c r="Y400" s="12" t="str">
        <f t="shared" si="72"/>
        <v/>
      </c>
      <c r="Z400" s="12" t="str">
        <f t="shared" si="72"/>
        <v/>
      </c>
      <c r="AA400" s="12" t="str">
        <f t="shared" si="72"/>
        <v> </v>
      </c>
      <c r="AC400" s="31"/>
      <c r="AD400" s="31"/>
      <c r="BF400" s="12" t="s">
        <v>0</v>
      </c>
    </row>
    <row r="401" spans="1:58">
      <c r="A401" s="3" t="str">
        <f t="shared" si="70"/>
        <v>|英テキスト|&gt;|&gt;|&gt;|&gt;|At the end of your turn, if your opponent controls at least 1 support, your opponent takes 2 damage.&amp;br;When a non-token support your opponent controls is Destroyed, you summon 2 2/2 Gremlin tokens and this support is Destroyed.|</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At the end of your turn, if your opponent controls at least 1 support, your opponent takes 2 damage.&amp;br;When a non-token support your opponent controls is Destroyed, you summon 2 2/2 Gremlin tokens and this support is Destroyed.</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0"/>
        <v>|PT|&gt;||シールド数|&gt;|3|</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f>IF(R402=0,"",R402)</f>
        <v>3</v>
      </c>
      <c r="O402" s="3" t="s">
        <v>83</v>
      </c>
      <c r="Q402" s="20" t="s">
        <v>19</v>
      </c>
      <c r="R402" s="13">
        <f>INDEX(AW:AW,W395+1)</f>
        <v>3</v>
      </c>
      <c r="S402" s="21"/>
      <c r="T402" s="21"/>
      <c r="U402" s="21"/>
      <c r="V402" s="22"/>
      <c r="W402" s="23"/>
      <c r="X402" s="24"/>
      <c r="Y402" s="34"/>
      <c r="Z402" s="34"/>
      <c r="AA402" s="35"/>
      <c r="BF402" s="12" t="s">
        <v>0</v>
      </c>
    </row>
    <row r="403" spans="1:58">
      <c r="A403" s="3" t="str">
        <f t="shared" si="70"/>
        <v>&amp;br;&amp;br;</v>
      </c>
      <c r="B403" s="3" t="s">
        <v>0</v>
      </c>
      <c r="C403" s="3" t="s">
        <v>142</v>
      </c>
      <c r="R403" s="3"/>
      <c r="S403" s="3"/>
      <c r="T403" s="3"/>
      <c r="U403" s="3"/>
      <c r="V403" s="3"/>
      <c r="BF403" s="12" t="s">
        <v>0</v>
      </c>
    </row>
    <row r="404" spans="1:58">
      <c r="A404" s="3" t="str">
        <f t="shared" si="70"/>
        <v>#back(text=戻る,left)</v>
      </c>
      <c r="B404" s="3" t="s">
        <v>0</v>
      </c>
      <c r="C404" s="3" t="s">
        <v>151</v>
      </c>
      <c r="R404" s="3"/>
      <c r="S404" s="3"/>
      <c r="T404" s="3"/>
      <c r="U404" s="3"/>
      <c r="V404" s="3"/>
      <c r="BF404" s="12" t="s">
        <v>0</v>
      </c>
    </row>
    <row r="405" spans="1:58">
      <c r="A405" s="3" t="str">
        <f t="shared" si="70"/>
        <v>&amp;br;</v>
      </c>
      <c r="B405" s="3" t="s">
        <v>0</v>
      </c>
      <c r="C405" s="3" t="s">
        <v>161</v>
      </c>
      <c r="R405" s="3"/>
      <c r="S405" s="3"/>
      <c r="T405" s="3"/>
      <c r="U405" s="3"/>
      <c r="V405" s="3"/>
      <c r="BF405" s="12" t="s">
        <v>0</v>
      </c>
    </row>
    <row r="406" spans="1:58">
      <c r="A406" s="3" t="str">
        <f t="shared" si="70"/>
        <v>#comment(above,nsize=[15],size=[30],num=[10])</v>
      </c>
      <c r="B406" s="3" t="s">
        <v>0</v>
      </c>
      <c r="C406" s="3" t="s">
        <v>170</v>
      </c>
      <c r="R406" s="3"/>
      <c r="S406" s="3"/>
      <c r="T406" s="3"/>
      <c r="U406" s="3"/>
      <c r="V406" s="3"/>
      <c r="BF406" s="12" t="s">
        <v>0</v>
      </c>
    </row>
    <row r="407" spans="1:58">
      <c r="A407" s="3" t="str">
        <f t="shared" si="70"/>
        <v>&amp;br;&amp;br;</v>
      </c>
      <c r="B407" s="3" t="s">
        <v>0</v>
      </c>
      <c r="C407" s="3" t="s">
        <v>142</v>
      </c>
      <c r="R407" s="3"/>
      <c r="S407" s="3"/>
      <c r="T407" s="3"/>
      <c r="U407" s="3"/>
      <c r="V407" s="3"/>
      <c r="AC407" s="31"/>
      <c r="AD407" s="31"/>
      <c r="BF407" s="12" t="s">
        <v>0</v>
      </c>
    </row>
    <row r="408" spans="1:58">
      <c r="A408" s="3" t="str">
        <f t="shared" si="70"/>
        <v/>
      </c>
      <c r="B408" s="3" t="s">
        <v>0</v>
      </c>
      <c r="Q408" s="8"/>
      <c r="R408" s="9"/>
      <c r="S408" s="9"/>
      <c r="T408" s="9"/>
      <c r="U408" s="9"/>
      <c r="V408" s="10"/>
      <c r="W408" s="11">
        <v>32</v>
      </c>
      <c r="X408" s="8"/>
      <c r="Y408" s="29"/>
      <c r="Z408" s="29"/>
      <c r="AA408" s="30"/>
      <c r="AC408" s="31"/>
      <c r="AD408" s="31"/>
      <c r="BF408" s="12" t="s">
        <v>0</v>
      </c>
    </row>
    <row r="409" spans="1:58">
      <c r="A409" s="3" t="str">
        <f t="shared" si="70"/>
        <v>*無秩序街の主/Freejam Regent</v>
      </c>
      <c r="B409" s="3" t="s">
        <v>0</v>
      </c>
      <c r="C409" s="3" t="str">
        <f>"*"&amp;R409&amp;"/"&amp;T409</f>
        <v>*無秩序街の主/Freejam Regent</v>
      </c>
      <c r="Q409" s="12" t="s">
        <v>9</v>
      </c>
      <c r="R409" s="13" t="str">
        <f>INDEX(AJ:AJ,W408+1)</f>
        <v>無秩序街の主</v>
      </c>
      <c r="S409" s="14" t="s">
        <v>10</v>
      </c>
      <c r="T409" s="13" t="str">
        <f>INDEX(AK:AK,W408+1)</f>
        <v>Freejam Regent</v>
      </c>
      <c r="U409" s="14"/>
      <c r="V409" s="15"/>
      <c r="W409" s="16"/>
      <c r="X409" s="12"/>
      <c r="Y409" s="31"/>
      <c r="Z409" s="31"/>
      <c r="AA409" s="32"/>
      <c r="AC409" s="31"/>
      <c r="AD409" s="31"/>
      <c r="BF409" s="12" t="s">
        <v>0</v>
      </c>
    </row>
    <row r="410" spans="1:58">
      <c r="A410" s="3" t="str">
        <f t="shared" si="70"/>
        <v>|LEFT:80|LEFT:100|LEFT:100|LEFT:100|LEFT:100|LEFT:100|c</v>
      </c>
      <c r="B410" s="3" t="s">
        <v>0</v>
      </c>
      <c r="C410" s="3" t="s">
        <v>83</v>
      </c>
      <c r="D410" s="6" t="str">
        <f>$Q$1</f>
        <v>LEFT:80</v>
      </c>
      <c r="E410" s="6" t="s">
        <v>83</v>
      </c>
      <c r="F410" s="6" t="str">
        <f t="shared" ref="F410:J410" si="73">$R$1</f>
        <v>LEFT:100</v>
      </c>
      <c r="G410" s="6" t="s">
        <v>83</v>
      </c>
      <c r="H410" s="6" t="str">
        <f t="shared" si="73"/>
        <v>LEFT:100</v>
      </c>
      <c r="I410" s="6" t="s">
        <v>83</v>
      </c>
      <c r="J410" s="6" t="str">
        <f t="shared" si="73"/>
        <v>LEFT:100</v>
      </c>
      <c r="K410" s="6" t="s">
        <v>83</v>
      </c>
      <c r="L410" s="6" t="str">
        <f>$R$1</f>
        <v>LEFT:100</v>
      </c>
      <c r="M410" s="6" t="s">
        <v>83</v>
      </c>
      <c r="N410" s="6" t="str">
        <f>$R$1</f>
        <v>LEFT:100</v>
      </c>
      <c r="O410" s="3" t="s">
        <v>83</v>
      </c>
      <c r="P410" s="3" t="s">
        <v>84</v>
      </c>
      <c r="Q410" s="17" t="s">
        <v>6</v>
      </c>
      <c r="R410" s="13" t="str">
        <f>INDEX(AF:AF,W408+1)</f>
        <v>赤</v>
      </c>
      <c r="S410" s="18" t="s">
        <v>7</v>
      </c>
      <c r="T410" s="13" t="str">
        <f>INDEX(AG:AG,W408+1)</f>
        <v>レア</v>
      </c>
      <c r="U410" s="18" t="s">
        <v>8</v>
      </c>
      <c r="V410" s="13">
        <f>INDEX(AI:AI,W408+1)</f>
        <v>15</v>
      </c>
      <c r="W410" s="19"/>
      <c r="X410" s="13" t="str">
        <f>INDEX(AQ:AQ,W408+1)</f>
        <v>飛行 ディフェンダー</v>
      </c>
      <c r="Y410" s="31"/>
      <c r="Z410" s="31"/>
      <c r="AA410" s="32"/>
      <c r="AC410" s="14"/>
      <c r="AD410" s="14"/>
      <c r="BF410" s="12" t="s">
        <v>0</v>
      </c>
    </row>
    <row r="411" spans="1:58">
      <c r="A411" s="3" t="str">
        <f t="shared" si="70"/>
        <v>|色|赤|レアリティ|レア|マナコスト|15|</v>
      </c>
      <c r="B411" s="3" t="s">
        <v>0</v>
      </c>
      <c r="C411" s="3" t="s">
        <v>83</v>
      </c>
      <c r="D411" s="7" t="s">
        <v>6</v>
      </c>
      <c r="E411" s="3" t="s">
        <v>83</v>
      </c>
      <c r="F411" s="3" t="str">
        <f>IF(R410=0,"",R410)</f>
        <v>赤</v>
      </c>
      <c r="G411" s="3" t="s">
        <v>83</v>
      </c>
      <c r="H411" s="7" t="s">
        <v>92</v>
      </c>
      <c r="I411" s="3" t="s">
        <v>83</v>
      </c>
      <c r="J411" s="3" t="str">
        <f>IF(T410=0,"",T410)</f>
        <v>レア</v>
      </c>
      <c r="K411" s="3" t="s">
        <v>83</v>
      </c>
      <c r="L411" s="7" t="s">
        <v>93</v>
      </c>
      <c r="M411" s="3" t="s">
        <v>83</v>
      </c>
      <c r="N411" s="3">
        <f>IF(V410=0,"",V410)</f>
        <v>15</v>
      </c>
      <c r="O411" s="3" t="s">
        <v>83</v>
      </c>
      <c r="Q411" s="12" t="s">
        <v>11</v>
      </c>
      <c r="R411" s="13" t="str">
        <f>INDEX(AL:AL,W408+1)</f>
        <v>クリーチャー</v>
      </c>
      <c r="S411" s="18" t="s">
        <v>94</v>
      </c>
      <c r="T411" s="13" t="str">
        <f>INDEX(AN:AN,W408+1)</f>
        <v>ドラゴン</v>
      </c>
      <c r="U411" s="13">
        <f>INDEX(AO:AO,W408+1)</f>
        <v>0</v>
      </c>
      <c r="V411" s="13">
        <f>INDEX(AP:AP,W408+1)</f>
        <v>0</v>
      </c>
      <c r="W411" s="19"/>
      <c r="X411" s="13" t="str">
        <f>INDEX(AZ:AZ,W408+1)</f>
        <v>飛行</v>
      </c>
      <c r="Y411" s="13" t="str">
        <f>INDEX(BA:BA,W408+1)</f>
        <v>ディ</v>
      </c>
      <c r="Z411" s="13" t="str">
        <f>INDEX(BB:BB,W408+1)</f>
        <v/>
      </c>
      <c r="AA411" s="13">
        <f>INDEX(BC:BC,W408+1)</f>
        <v>0</v>
      </c>
      <c r="AC411" s="31"/>
      <c r="AD411" s="31"/>
      <c r="BF411" s="12" t="s">
        <v>0</v>
      </c>
    </row>
    <row r="412" spans="1:58">
      <c r="A412" s="3" t="str">
        <f t="shared" si="70"/>
        <v>|種別|クリーチャー|サブタイプ|ドラゴン|||</v>
      </c>
      <c r="B412" s="3" t="s">
        <v>0</v>
      </c>
      <c r="C412" s="3" t="s">
        <v>83</v>
      </c>
      <c r="D412" s="7" t="s">
        <v>11</v>
      </c>
      <c r="E412" s="3" t="s">
        <v>83</v>
      </c>
      <c r="F412" s="3" t="str">
        <f>IF(R411=0,"",R411)</f>
        <v>クリーチャー</v>
      </c>
      <c r="G412" s="3" t="s">
        <v>83</v>
      </c>
      <c r="H412" s="7" t="s">
        <v>104</v>
      </c>
      <c r="I412" s="3" t="s">
        <v>83</v>
      </c>
      <c r="J412" s="3" t="str">
        <f>IF(T411=0,"",T411)</f>
        <v>ドラゴン</v>
      </c>
      <c r="K412" s="3" t="s">
        <v>83</v>
      </c>
      <c r="L412" s="3" t="str">
        <f>IF(U411=0,"",U411)</f>
        <v/>
      </c>
      <c r="M412" s="3" t="s">
        <v>83</v>
      </c>
      <c r="N412" s="3" t="str">
        <f>IF(V411=0,"",V411)</f>
        <v/>
      </c>
      <c r="O412" s="3" t="s">
        <v>83</v>
      </c>
      <c r="Q412" s="12" t="s">
        <v>105</v>
      </c>
      <c r="R412" s="13" t="str">
        <f>INDEX(BD:BD,W408+1)</f>
        <v>飛行 ディフェンダー&amp;br;超過1：あなたの次のターン開始時まで、このクリーチャーは+2/0の修整を受ける。</v>
      </c>
      <c r="S412" s="14"/>
      <c r="T412" s="14"/>
      <c r="U412" s="14"/>
      <c r="V412" s="15"/>
      <c r="W412" s="19"/>
      <c r="X412" s="11"/>
      <c r="Y412" s="11"/>
      <c r="Z412" s="11"/>
      <c r="AA412" s="33"/>
      <c r="AC412" s="31"/>
      <c r="AD412" s="31"/>
      <c r="BF412" s="12" t="s">
        <v>0</v>
      </c>
    </row>
    <row r="413" spans="1:58">
      <c r="A413" s="3" t="str">
        <f t="shared" si="70"/>
        <v>|テキスト|&gt;|&gt;|&gt;|&gt;|飛行 ディフェンダー&amp;br;超過1：あなたの次のターン開始時まで、このクリーチャーは+2/0の修整を受ける。|</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飛行 ディフェンダー&amp;br;超過1：あなたの次のターン開始時まで、このクリーチャーは+2/0の修整を受ける。</v>
      </c>
      <c r="O413" s="3" t="s">
        <v>83</v>
      </c>
      <c r="Q413" s="17" t="s">
        <v>27</v>
      </c>
      <c r="R413" s="13" t="str">
        <f>INDEX(BE:BE,W408+1)</f>
        <v>Overload 1:This creature gets +2/0 until the beginning of your next turn.</v>
      </c>
      <c r="S413" s="14" t="s">
        <v>324</v>
      </c>
      <c r="T413" s="13" t="str">
        <f>IF(X413="","",X413&amp;IF(Y413="",""," "&amp;Y413)&amp;IF(Z413="",""," "&amp;Z413)&amp;IF(AA413="",""," "&amp;AA413))</f>
        <v>Flying Defender  </v>
      </c>
      <c r="U413" s="14"/>
      <c r="V413" s="15"/>
      <c r="W413" s="19" t="s">
        <v>116</v>
      </c>
      <c r="X413" s="12" t="str">
        <f t="shared" ref="X413:AA413" si="74">IF(ISERROR(IF(LEN(X412)&gt;1,X412,VLOOKUP(X411,$AC:$AD,2,FALSE))),"",IF(LEN(X412)&gt;1,X412,VLOOKUP(X411,$AC:$AD,2,FALSE)))</f>
        <v>Flying</v>
      </c>
      <c r="Y413" s="12" t="str">
        <f t="shared" si="74"/>
        <v>Defender</v>
      </c>
      <c r="Z413" s="12" t="str">
        <f t="shared" si="74"/>
        <v/>
      </c>
      <c r="AA413" s="12" t="str">
        <f t="shared" si="74"/>
        <v> </v>
      </c>
      <c r="AC413" s="31"/>
      <c r="AD413" s="31"/>
      <c r="BF413" s="12" t="s">
        <v>0</v>
      </c>
    </row>
    <row r="414" spans="1:58">
      <c r="A414" s="3" t="str">
        <f t="shared" si="70"/>
        <v>|英テキスト|&gt;|&gt;|&gt;|&gt;|Flying Defender  &amp;br;Overload 1:This creature gets +2/0 until the beginning of your next turn.|</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Flying Defender  &amp;br;Overload 1:This creature gets +2/0 until the beginning of your next turn.</v>
      </c>
      <c r="O414" s="3" t="s">
        <v>83</v>
      </c>
      <c r="Q414" s="12" t="s">
        <v>18</v>
      </c>
      <c r="R414" s="13" t="str">
        <f>IF(INDEX(AX:AX,W408+1)="",0,INDEX(AX:AX,W408+1)&amp;"/"&amp;INDEX(AY:AY,W408+1))</f>
        <v>6/6</v>
      </c>
      <c r="S414" s="14"/>
      <c r="T414" s="14"/>
      <c r="U414" s="14"/>
      <c r="V414" s="15"/>
      <c r="W414" s="19"/>
      <c r="X414" s="12"/>
      <c r="Y414" s="31"/>
      <c r="Z414" s="31"/>
      <c r="AA414" s="32"/>
      <c r="AC414" s="31"/>
      <c r="AD414" s="31"/>
      <c r="BF414" s="12" t="s">
        <v>0</v>
      </c>
    </row>
    <row r="415" spans="1:58">
      <c r="A415" s="3" t="str">
        <f t="shared" si="70"/>
        <v>|PT|&gt;|6/6|シールド数|&gt;||</v>
      </c>
      <c r="B415" s="3" t="s">
        <v>0</v>
      </c>
      <c r="C415" s="3" t="s">
        <v>83</v>
      </c>
      <c r="D415" s="3" t="s">
        <v>18</v>
      </c>
      <c r="E415" s="3" t="s">
        <v>83</v>
      </c>
      <c r="F415" s="3" t="s">
        <v>115</v>
      </c>
      <c r="G415" s="3" t="s">
        <v>83</v>
      </c>
      <c r="H415" s="3" t="str">
        <f>IF(R414=0,"",R414)</f>
        <v>6/6</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0"/>
        <v>&amp;br;&amp;br;</v>
      </c>
      <c r="B416" s="3" t="s">
        <v>0</v>
      </c>
      <c r="C416" s="3" t="s">
        <v>142</v>
      </c>
      <c r="R416" s="3"/>
      <c r="S416" s="3"/>
      <c r="T416" s="3"/>
      <c r="U416" s="3"/>
      <c r="V416" s="3"/>
      <c r="BF416" s="12" t="s">
        <v>0</v>
      </c>
    </row>
    <row r="417" spans="1:58">
      <c r="A417" s="3" t="str">
        <f t="shared" si="70"/>
        <v>#back(text=戻る,left)</v>
      </c>
      <c r="B417" s="3" t="s">
        <v>0</v>
      </c>
      <c r="C417" s="3" t="s">
        <v>151</v>
      </c>
      <c r="R417" s="3"/>
      <c r="S417" s="3"/>
      <c r="T417" s="3"/>
      <c r="U417" s="3"/>
      <c r="V417" s="3"/>
      <c r="BF417" s="12" t="s">
        <v>0</v>
      </c>
    </row>
    <row r="418" spans="1:58">
      <c r="A418" s="3" t="str">
        <f t="shared" si="70"/>
        <v>&amp;br;</v>
      </c>
      <c r="B418" s="3" t="s">
        <v>0</v>
      </c>
      <c r="C418" s="3" t="s">
        <v>161</v>
      </c>
      <c r="R418" s="3"/>
      <c r="S418" s="3"/>
      <c r="T418" s="3"/>
      <c r="U418" s="3"/>
      <c r="V418" s="3"/>
      <c r="BF418" s="12" t="s">
        <v>0</v>
      </c>
    </row>
    <row r="419" spans="1:58">
      <c r="A419" s="3" t="str">
        <f t="shared" si="70"/>
        <v>#comment(above,nsize=[15],size=[30],num=[10])</v>
      </c>
      <c r="B419" s="3" t="s">
        <v>0</v>
      </c>
      <c r="C419" s="3" t="s">
        <v>170</v>
      </c>
      <c r="R419" s="3"/>
      <c r="S419" s="3"/>
      <c r="T419" s="3"/>
      <c r="U419" s="3"/>
      <c r="V419" s="3"/>
      <c r="BF419" s="12" t="s">
        <v>0</v>
      </c>
    </row>
    <row r="420" spans="1:58">
      <c r="A420" s="3" t="str">
        <f t="shared" si="70"/>
        <v>&amp;br;&amp;br;</v>
      </c>
      <c r="B420" s="3" t="s">
        <v>0</v>
      </c>
      <c r="C420" s="3" t="s">
        <v>142</v>
      </c>
      <c r="R420" s="3"/>
      <c r="S420" s="3"/>
      <c r="T420" s="3"/>
      <c r="U420" s="3"/>
      <c r="V420" s="3"/>
      <c r="AC420" s="31"/>
      <c r="AD420" s="31"/>
      <c r="BF420" s="12" t="s">
        <v>0</v>
      </c>
    </row>
    <row r="421" spans="1:58">
      <c r="A421" s="3" t="str">
        <f t="shared" si="70"/>
        <v/>
      </c>
      <c r="B421" s="3" t="s">
        <v>0</v>
      </c>
      <c r="Q421" s="8"/>
      <c r="R421" s="9"/>
      <c r="S421" s="9"/>
      <c r="T421" s="9"/>
      <c r="U421" s="9"/>
      <c r="V421" s="10"/>
      <c r="W421" s="11">
        <v>33</v>
      </c>
      <c r="X421" s="8"/>
      <c r="Y421" s="29"/>
      <c r="Z421" s="29"/>
      <c r="AA421" s="30"/>
      <c r="AC421" s="31"/>
      <c r="AD421" s="31"/>
      <c r="BF421" s="12" t="s">
        <v>0</v>
      </c>
    </row>
    <row r="422" spans="1:58">
      <c r="A422" s="3" t="str">
        <f t="shared" si="70"/>
        <v>*カーリ・ゼヴの巧技/Kari Zev's Expertise</v>
      </c>
      <c r="B422" s="3" t="s">
        <v>0</v>
      </c>
      <c r="C422" s="3" t="str">
        <f>"*"&amp;R422&amp;"/"&amp;T422</f>
        <v>*カーリ・ゼヴの巧技/Kari Zev's Expertise</v>
      </c>
      <c r="Q422" s="12" t="s">
        <v>9</v>
      </c>
      <c r="R422" s="13" t="str">
        <f>INDEX(AJ:AJ,W421+1)</f>
        <v>カーリ・ゼヴの巧技</v>
      </c>
      <c r="S422" s="14" t="s">
        <v>10</v>
      </c>
      <c r="T422" s="13" t="str">
        <f>INDEX(AK:AK,W421+1)</f>
        <v>Kari Zev's Expertise</v>
      </c>
      <c r="U422" s="14"/>
      <c r="V422" s="15"/>
      <c r="W422" s="16"/>
      <c r="X422" s="12"/>
      <c r="Y422" s="31"/>
      <c r="Z422" s="31"/>
      <c r="AA422" s="32"/>
      <c r="AC422" s="31"/>
      <c r="AD422" s="31"/>
      <c r="BF422" s="12" t="s">
        <v>0</v>
      </c>
    </row>
    <row r="423" spans="1:58">
      <c r="A423" s="3" t="str">
        <f t="shared" si="70"/>
        <v>|LEFT:80|LEFT:100|LEFT:100|LEFT:100|LEFT:100|LEFT:100|c</v>
      </c>
      <c r="B423" s="3" t="s">
        <v>0</v>
      </c>
      <c r="C423" s="3" t="s">
        <v>83</v>
      </c>
      <c r="D423" s="6" t="str">
        <f>$Q$1</f>
        <v>LEFT:80</v>
      </c>
      <c r="E423" s="6" t="s">
        <v>83</v>
      </c>
      <c r="F423" s="6" t="str">
        <f t="shared" ref="F423:J423" si="75">$R$1</f>
        <v>LEFT:100</v>
      </c>
      <c r="G423" s="6" t="s">
        <v>83</v>
      </c>
      <c r="H423" s="6" t="str">
        <f t="shared" si="75"/>
        <v>LEFT:100</v>
      </c>
      <c r="I423" s="6" t="s">
        <v>83</v>
      </c>
      <c r="J423" s="6" t="str">
        <f t="shared" si="75"/>
        <v>LEFT:100</v>
      </c>
      <c r="K423" s="6" t="s">
        <v>83</v>
      </c>
      <c r="L423" s="6" t="str">
        <f>$R$1</f>
        <v>LEFT:100</v>
      </c>
      <c r="M423" s="6" t="s">
        <v>83</v>
      </c>
      <c r="N423" s="6" t="str">
        <f>$R$1</f>
        <v>LEFT:100</v>
      </c>
      <c r="O423" s="3" t="s">
        <v>83</v>
      </c>
      <c r="P423" s="3" t="s">
        <v>84</v>
      </c>
      <c r="Q423" s="17" t="s">
        <v>6</v>
      </c>
      <c r="R423" s="13" t="str">
        <f>INDEX(AF:AF,W421+1)</f>
        <v>赤</v>
      </c>
      <c r="S423" s="18" t="s">
        <v>7</v>
      </c>
      <c r="T423" s="13" t="str">
        <f>INDEX(AG:AG,W421+1)</f>
        <v>レア</v>
      </c>
      <c r="U423" s="18" t="s">
        <v>8</v>
      </c>
      <c r="V423" s="13">
        <f>INDEX(AI:AI,W421+1)</f>
        <v>6</v>
      </c>
      <c r="W423" s="19"/>
      <c r="X423" s="13" t="str">
        <f>INDEX(AQ:AQ,W421+1)</f>
        <v>対戦相手がコントロールする機体1つを対象とする。ターン終了時まで、あなたはそれのコントロールを得る。それは速攻を得る。その後、あなたの手札のマナ･コストが4以下の最初のカードはいっぱいのマナを得る。</v>
      </c>
      <c r="Y423" s="31"/>
      <c r="Z423" s="31"/>
      <c r="AA423" s="32"/>
      <c r="AC423" s="14"/>
      <c r="AD423" s="14"/>
      <c r="BF423" s="12" t="s">
        <v>0</v>
      </c>
    </row>
    <row r="424" spans="1:58">
      <c r="A424" s="3" t="str">
        <f t="shared" si="70"/>
        <v>|色|赤|レアリティ|レア|マナコスト|6|</v>
      </c>
      <c r="B424" s="3" t="s">
        <v>0</v>
      </c>
      <c r="C424" s="3" t="s">
        <v>83</v>
      </c>
      <c r="D424" s="7" t="s">
        <v>6</v>
      </c>
      <c r="E424" s="3" t="s">
        <v>83</v>
      </c>
      <c r="F424" s="3" t="str">
        <f>IF(R423=0,"",R423)</f>
        <v>赤</v>
      </c>
      <c r="G424" s="3" t="s">
        <v>83</v>
      </c>
      <c r="H424" s="7" t="s">
        <v>92</v>
      </c>
      <c r="I424" s="3" t="s">
        <v>83</v>
      </c>
      <c r="J424" s="3" t="str">
        <f>IF(T423=0,"",T423)</f>
        <v>レア</v>
      </c>
      <c r="K424" s="3" t="s">
        <v>83</v>
      </c>
      <c r="L424" s="7" t="s">
        <v>93</v>
      </c>
      <c r="M424" s="3" t="s">
        <v>83</v>
      </c>
      <c r="N424" s="3">
        <f>IF(V423=0,"",V423)</f>
        <v>6</v>
      </c>
      <c r="O424" s="3" t="s">
        <v>83</v>
      </c>
      <c r="Q424" s="12" t="s">
        <v>11</v>
      </c>
      <c r="R424" s="13" t="str">
        <f>INDEX(AL:AL,W421+1)</f>
        <v>呪文</v>
      </c>
      <c r="S424" s="18" t="s">
        <v>94</v>
      </c>
      <c r="T424" s="13">
        <f>INDEX(AN:AN,W421+1)</f>
        <v>0</v>
      </c>
      <c r="U424" s="13">
        <f>INDEX(AO:AO,W421+1)</f>
        <v>0</v>
      </c>
      <c r="V424" s="13">
        <f>INDEX(AP:AP,W421+1)</f>
        <v>0</v>
      </c>
      <c r="W424" s="19"/>
      <c r="X424" s="13" t="str">
        <f>INDEX(AZ:AZ,W421+1)</f>
        <v>対戦</v>
      </c>
      <c r="Y424" s="13" t="str">
        <f>INDEX(BA:BA,W421+1)</f>
        <v/>
      </c>
      <c r="Z424" s="13" t="str">
        <f>INDEX(BB:BB,W421+1)</f>
        <v/>
      </c>
      <c r="AA424" s="13">
        <f>INDEX(BC:BC,W421+1)</f>
        <v>0</v>
      </c>
      <c r="AC424" s="31"/>
      <c r="AD424" s="31"/>
      <c r="BF424" s="12" t="s">
        <v>0</v>
      </c>
    </row>
    <row r="425" spans="1:58">
      <c r="A425" s="3" t="str">
        <f t="shared" si="70"/>
        <v>|種別|呪文|サブタイプ||||</v>
      </c>
      <c r="B425" s="3" t="s">
        <v>0</v>
      </c>
      <c r="C425" s="3" t="s">
        <v>83</v>
      </c>
      <c r="D425" s="7" t="s">
        <v>11</v>
      </c>
      <c r="E425" s="3" t="s">
        <v>83</v>
      </c>
      <c r="F425" s="3" t="str">
        <f>IF(R424=0,"",R424)</f>
        <v>呪文</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対戦相手がコントロールする機体1つを対象とする。ターン終了時まで、あなたはそれのコントロールを得る。それは速攻を得る。その後、あなたの手札のマナ･コストが4以下の最初のカードはいっぱいのマナを得る。</v>
      </c>
      <c r="S425" s="14"/>
      <c r="T425" s="14"/>
      <c r="U425" s="14"/>
      <c r="V425" s="15"/>
      <c r="W425" s="19"/>
      <c r="X425" s="11"/>
      <c r="Y425" s="11"/>
      <c r="Z425" s="11"/>
      <c r="AA425" s="33"/>
      <c r="AC425" s="31"/>
      <c r="AD425" s="31"/>
      <c r="BF425" s="12" t="s">
        <v>0</v>
      </c>
    </row>
    <row r="426" spans="1:58">
      <c r="A426" s="3" t="str">
        <f t="shared" si="70"/>
        <v>|テキスト|&gt;|&gt;|&gt;|&gt;|対戦相手がコントロールする機体1つを対象とする。ターン終了時まで、あなたはそれのコントロールを得る。それは速攻を得る。その後、あなたの手札のマナ･コストが4以下の最初のカードはいっぱいのマナを得る。|</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対戦相手がコントロールする機体1つを対象とする。ターン終了時まで、あなたはそれのコントロールを得る。それは速攻を得る。その後、あなたの手札のマナ･コストが4以下の最初のカードはいっぱいのマナを得る。</v>
      </c>
      <c r="O426" s="3" t="s">
        <v>83</v>
      </c>
      <c r="Q426" s="17" t="s">
        <v>27</v>
      </c>
      <c r="R426" s="13" t="str">
        <f>INDEX(BE:BE,W421+1)</f>
        <v>Target Vehicle your opponent controls is controlled by you and gains Haste until the end of your turn and the first card in your hand with a cost of 4 or less gains full mana.</v>
      </c>
      <c r="S426" s="14" t="s">
        <v>324</v>
      </c>
      <c r="T426" s="13" t="str">
        <f>IF(X426="","",X426&amp;IF(Y426="",""," "&amp;Y426)&amp;IF(Z426="",""," "&amp;Z426)&amp;IF(AA426="",""," "&amp;AA426))</f>
        <v/>
      </c>
      <c r="U426" s="14"/>
      <c r="V426" s="15"/>
      <c r="W426" s="19" t="s">
        <v>116</v>
      </c>
      <c r="X426" s="12" t="str">
        <f t="shared" ref="X426:AA426" si="76">IF(ISERROR(IF(LEN(X425)&gt;1,X425,VLOOKUP(X424,$AC:$AD,2,FALSE))),"",IF(LEN(X425)&gt;1,X425,VLOOKUP(X424,$AC:$AD,2,FALSE)))</f>
        <v/>
      </c>
      <c r="Y426" s="12" t="str">
        <f t="shared" si="76"/>
        <v/>
      </c>
      <c r="Z426" s="12" t="str">
        <f t="shared" si="76"/>
        <v/>
      </c>
      <c r="AA426" s="12" t="str">
        <f t="shared" si="76"/>
        <v> </v>
      </c>
      <c r="AC426" s="31"/>
      <c r="AD426" s="31"/>
      <c r="BF426" s="12" t="s">
        <v>0</v>
      </c>
    </row>
    <row r="427" spans="1:58">
      <c r="A427" s="3" t="str">
        <f t="shared" si="70"/>
        <v>|英テキスト|&gt;|&gt;|&gt;|&gt;|Target Vehicle your opponent controls is controlled by you and gains Haste until the end of your turn and the first card in your hand with a cost of 4 or less gains full mana.|</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Target Vehicle your opponent controls is controlled by you and gains Haste until the end of your turn and the first card in your hand with a cost of 4 or less gains full mana.</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0"/>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0"/>
        <v>&amp;br;&amp;br;</v>
      </c>
      <c r="B429" s="3" t="s">
        <v>0</v>
      </c>
      <c r="C429" s="3" t="s">
        <v>142</v>
      </c>
      <c r="R429" s="3"/>
      <c r="S429" s="3"/>
      <c r="T429" s="3"/>
      <c r="U429" s="3"/>
      <c r="V429" s="3"/>
      <c r="BF429" s="12" t="s">
        <v>0</v>
      </c>
    </row>
    <row r="430" spans="1:58">
      <c r="A430" s="3" t="str">
        <f t="shared" si="70"/>
        <v>#back(text=戻る,left)</v>
      </c>
      <c r="B430" s="3" t="s">
        <v>0</v>
      </c>
      <c r="C430" s="3" t="s">
        <v>151</v>
      </c>
      <c r="R430" s="3"/>
      <c r="S430" s="3"/>
      <c r="T430" s="3"/>
      <c r="U430" s="3"/>
      <c r="V430" s="3"/>
      <c r="BF430" s="12" t="s">
        <v>0</v>
      </c>
    </row>
    <row r="431" spans="1:58">
      <c r="A431" s="3" t="str">
        <f t="shared" si="70"/>
        <v>&amp;br;</v>
      </c>
      <c r="B431" s="3" t="s">
        <v>0</v>
      </c>
      <c r="C431" s="3" t="s">
        <v>161</v>
      </c>
      <c r="R431" s="3"/>
      <c r="S431" s="3"/>
      <c r="T431" s="3"/>
      <c r="U431" s="3"/>
      <c r="V431" s="3"/>
      <c r="BF431" s="12" t="s">
        <v>0</v>
      </c>
    </row>
    <row r="432" spans="1:58">
      <c r="A432" s="3" t="str">
        <f t="shared" si="70"/>
        <v>#comment(above,nsize=[15],size=[30],num=[10])</v>
      </c>
      <c r="B432" s="3" t="s">
        <v>0</v>
      </c>
      <c r="C432" s="3" t="s">
        <v>170</v>
      </c>
      <c r="R432" s="3"/>
      <c r="S432" s="3"/>
      <c r="T432" s="3"/>
      <c r="U432" s="3"/>
      <c r="V432" s="3"/>
      <c r="BF432" s="12" t="s">
        <v>0</v>
      </c>
    </row>
    <row r="433" spans="1:58">
      <c r="A433" s="3" t="str">
        <f t="shared" si="70"/>
        <v>&amp;br;&amp;br;</v>
      </c>
      <c r="B433" s="3" t="s">
        <v>0</v>
      </c>
      <c r="C433" s="3" t="s">
        <v>142</v>
      </c>
      <c r="R433" s="3"/>
      <c r="S433" s="3"/>
      <c r="T433" s="3"/>
      <c r="U433" s="3"/>
      <c r="V433" s="3"/>
      <c r="AC433" s="31"/>
      <c r="AD433" s="31"/>
      <c r="BF433" s="12" t="s">
        <v>0</v>
      </c>
    </row>
    <row r="434" spans="1:58">
      <c r="A434" s="3" t="str">
        <f t="shared" si="70"/>
        <v/>
      </c>
      <c r="B434" s="3" t="s">
        <v>0</v>
      </c>
      <c r="Q434" s="8"/>
      <c r="R434" s="9"/>
      <c r="S434" s="9"/>
      <c r="T434" s="9"/>
      <c r="U434" s="9"/>
      <c r="V434" s="10"/>
      <c r="W434" s="11">
        <v>34</v>
      </c>
      <c r="X434" s="8"/>
      <c r="Y434" s="29"/>
      <c r="Z434" s="29"/>
      <c r="AA434" s="30"/>
      <c r="AC434" s="31"/>
      <c r="AD434" s="31"/>
      <c r="BF434" s="12" t="s">
        <v>0</v>
      </c>
    </row>
    <row r="435" spans="1:58">
      <c r="A435" s="3" t="str">
        <f t="shared" si="70"/>
        <v>*グレムリン解放/Release the Gremlins</v>
      </c>
      <c r="B435" s="3" t="s">
        <v>0</v>
      </c>
      <c r="C435" s="3" t="str">
        <f>"*"&amp;R435&amp;"/"&amp;T435</f>
        <v>*グレムリン解放/Release the Gremlins</v>
      </c>
      <c r="Q435" s="12" t="s">
        <v>9</v>
      </c>
      <c r="R435" s="13" t="str">
        <f>INDEX(AJ:AJ,W434+1)</f>
        <v>グレムリン解放</v>
      </c>
      <c r="S435" s="14" t="s">
        <v>10</v>
      </c>
      <c r="T435" s="13" t="str">
        <f>INDEX(AK:AK,W434+1)</f>
        <v>Release the Gremlins</v>
      </c>
      <c r="U435" s="14"/>
      <c r="V435" s="15"/>
      <c r="W435" s="16"/>
      <c r="X435" s="12"/>
      <c r="Y435" s="31"/>
      <c r="Z435" s="31"/>
      <c r="AA435" s="32"/>
      <c r="AC435" s="31"/>
      <c r="AD435" s="31"/>
      <c r="BF435" s="12" t="s">
        <v>0</v>
      </c>
    </row>
    <row r="436" spans="1:58">
      <c r="A436" s="3" t="str">
        <f t="shared" si="70"/>
        <v>|LEFT:80|LEFT:100|LEFT:100|LEFT:100|LEFT:100|LEFT:100|c</v>
      </c>
      <c r="B436" s="3" t="s">
        <v>0</v>
      </c>
      <c r="C436" s="3" t="s">
        <v>83</v>
      </c>
      <c r="D436" s="6" t="str">
        <f>$Q$1</f>
        <v>LEFT:80</v>
      </c>
      <c r="E436" s="6" t="s">
        <v>83</v>
      </c>
      <c r="F436" s="6" t="str">
        <f t="shared" ref="F436:J436" si="77">$R$1</f>
        <v>LEFT:100</v>
      </c>
      <c r="G436" s="6" t="s">
        <v>83</v>
      </c>
      <c r="H436" s="6" t="str">
        <f t="shared" si="77"/>
        <v>LEFT:100</v>
      </c>
      <c r="I436" s="6" t="s">
        <v>83</v>
      </c>
      <c r="J436" s="6" t="str">
        <f t="shared" si="77"/>
        <v>LEFT:100</v>
      </c>
      <c r="K436" s="6" t="s">
        <v>83</v>
      </c>
      <c r="L436" s="6" t="str">
        <f>$R$1</f>
        <v>LEFT:100</v>
      </c>
      <c r="M436" s="6" t="s">
        <v>83</v>
      </c>
      <c r="N436" s="6" t="str">
        <f>$R$1</f>
        <v>LEFT:100</v>
      </c>
      <c r="O436" s="3" t="s">
        <v>83</v>
      </c>
      <c r="P436" s="3" t="s">
        <v>84</v>
      </c>
      <c r="Q436" s="17" t="s">
        <v>6</v>
      </c>
      <c r="R436" s="13" t="str">
        <f>INDEX(AF:AF,W434+1)</f>
        <v>赤</v>
      </c>
      <c r="S436" s="18" t="s">
        <v>7</v>
      </c>
      <c r="T436" s="13" t="str">
        <f>INDEX(AG:AG,W434+1)</f>
        <v>レア</v>
      </c>
      <c r="U436" s="18" t="s">
        <v>8</v>
      </c>
      <c r="V436" s="13">
        <f>INDEX(AI:AI,W434+1)</f>
        <v>16</v>
      </c>
      <c r="W436" s="19"/>
      <c r="X436" s="13" t="str">
        <f>INDEX(AQ:AQ,W434+1)</f>
        <v>対戦相手がコントロールするサポートを最大3個破壊し、その後、あなたは2/2のグレムリン･トークンを3体召喚する。</v>
      </c>
      <c r="Y436" s="31"/>
      <c r="Z436" s="31"/>
      <c r="AA436" s="32"/>
      <c r="AC436" s="14"/>
      <c r="AD436" s="14"/>
      <c r="BF436" s="12" t="s">
        <v>0</v>
      </c>
    </row>
    <row r="437" spans="1:58">
      <c r="A437" s="3" t="str">
        <f t="shared" si="70"/>
        <v>|色|赤|レアリティ|レア|マナコスト|16|</v>
      </c>
      <c r="B437" s="3" t="s">
        <v>0</v>
      </c>
      <c r="C437" s="3" t="s">
        <v>83</v>
      </c>
      <c r="D437" s="7" t="s">
        <v>6</v>
      </c>
      <c r="E437" s="3" t="s">
        <v>83</v>
      </c>
      <c r="F437" s="3" t="str">
        <f>IF(R436=0,"",R436)</f>
        <v>赤</v>
      </c>
      <c r="G437" s="3" t="s">
        <v>83</v>
      </c>
      <c r="H437" s="7" t="s">
        <v>92</v>
      </c>
      <c r="I437" s="3" t="s">
        <v>83</v>
      </c>
      <c r="J437" s="3" t="str">
        <f>IF(T436=0,"",T436)</f>
        <v>レア</v>
      </c>
      <c r="K437" s="3" t="s">
        <v>83</v>
      </c>
      <c r="L437" s="7" t="s">
        <v>93</v>
      </c>
      <c r="M437" s="3" t="s">
        <v>83</v>
      </c>
      <c r="N437" s="3">
        <f>IF(V436=0,"",V436)</f>
        <v>16</v>
      </c>
      <c r="O437" s="3" t="s">
        <v>83</v>
      </c>
      <c r="Q437" s="12" t="s">
        <v>11</v>
      </c>
      <c r="R437" s="13" t="str">
        <f>INDEX(AL:AL,W434+1)</f>
        <v>呪文</v>
      </c>
      <c r="S437" s="18" t="s">
        <v>94</v>
      </c>
      <c r="T437" s="13">
        <f>INDEX(AN:AN,W434+1)</f>
        <v>0</v>
      </c>
      <c r="U437" s="13">
        <f>INDEX(AO:AO,W434+1)</f>
        <v>0</v>
      </c>
      <c r="V437" s="13">
        <f>INDEX(AP:AP,W434+1)</f>
        <v>0</v>
      </c>
      <c r="W437" s="19"/>
      <c r="X437" s="13" t="str">
        <f>INDEX(AZ:AZ,W434+1)</f>
        <v>対戦</v>
      </c>
      <c r="Y437" s="13" t="str">
        <f>INDEX(BA:BA,W434+1)</f>
        <v/>
      </c>
      <c r="Z437" s="13" t="str">
        <f>INDEX(BB:BB,W434+1)</f>
        <v/>
      </c>
      <c r="AA437" s="13">
        <f>INDEX(BC:BC,W434+1)</f>
        <v>0</v>
      </c>
      <c r="AC437" s="31"/>
      <c r="AD437" s="31"/>
      <c r="BF437" s="12" t="s">
        <v>0</v>
      </c>
    </row>
    <row r="438" spans="1:58">
      <c r="A438" s="3" t="str">
        <f t="shared" si="70"/>
        <v>|種別|呪文|サブタイプ||||</v>
      </c>
      <c r="B438" s="3" t="s">
        <v>0</v>
      </c>
      <c r="C438" s="3" t="s">
        <v>83</v>
      </c>
      <c r="D438" s="7" t="s">
        <v>11</v>
      </c>
      <c r="E438" s="3" t="s">
        <v>83</v>
      </c>
      <c r="F438" s="3" t="str">
        <f>IF(R437=0,"",R437)</f>
        <v>呪文</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対戦相手がコントロールするサポートを最大3個破壊し、その後、あなたは2/2のグレムリン･トークンを3体召喚する。</v>
      </c>
      <c r="S438" s="14"/>
      <c r="T438" s="14"/>
      <c r="U438" s="14"/>
      <c r="V438" s="15"/>
      <c r="W438" s="19"/>
      <c r="X438" s="11"/>
      <c r="Y438" s="11"/>
      <c r="Z438" s="11"/>
      <c r="AA438" s="33"/>
      <c r="AC438" s="31"/>
      <c r="AD438" s="31"/>
      <c r="BF438" s="12" t="s">
        <v>0</v>
      </c>
    </row>
    <row r="439" spans="1:58">
      <c r="A439" s="3" t="str">
        <f t="shared" si="70"/>
        <v>|テキスト|&gt;|&gt;|&gt;|&gt;|対戦相手がコントロールするサポートを最大3個破壊し、その後、あなたは2/2のグレムリン･トークンを3体召喚する。|</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対戦相手がコントロールするサポートを最大3個破壊し、その後、あなたは2/2のグレムリン･トークンを3体召喚する。</v>
      </c>
      <c r="O439" s="3" t="s">
        <v>83</v>
      </c>
      <c r="Q439" s="17" t="s">
        <v>27</v>
      </c>
      <c r="R439" s="13" t="str">
        <f>INDEX(BE:BE,W434+1)</f>
        <v>Up to 3 supports your opponent controls are Destroyed and you summon 3 2/2 Gremlin tokens</v>
      </c>
      <c r="S439" s="14" t="s">
        <v>324</v>
      </c>
      <c r="T439" s="13" t="str">
        <f>IF(X439="","",X439&amp;IF(Y439="",""," "&amp;Y439)&amp;IF(Z439="",""," "&amp;Z439)&amp;IF(AA439="",""," "&amp;AA439))</f>
        <v/>
      </c>
      <c r="U439" s="14"/>
      <c r="V439" s="15"/>
      <c r="W439" s="19" t="s">
        <v>116</v>
      </c>
      <c r="X439" s="12" t="str">
        <f t="shared" ref="X439:AA439" si="78">IF(ISERROR(IF(LEN(X438)&gt;1,X438,VLOOKUP(X437,$AC:$AD,2,FALSE))),"",IF(LEN(X438)&gt;1,X438,VLOOKUP(X437,$AC:$AD,2,FALSE)))</f>
        <v/>
      </c>
      <c r="Y439" s="12" t="str">
        <f t="shared" si="78"/>
        <v/>
      </c>
      <c r="Z439" s="12" t="str">
        <f t="shared" si="78"/>
        <v/>
      </c>
      <c r="AA439" s="12" t="str">
        <f t="shared" si="78"/>
        <v> </v>
      </c>
      <c r="AC439" s="31"/>
      <c r="AD439" s="31"/>
      <c r="BF439" s="12" t="s">
        <v>0</v>
      </c>
    </row>
    <row r="440" spans="1:58">
      <c r="A440" s="3" t="str">
        <f t="shared" si="70"/>
        <v>|英テキスト|&gt;|&gt;|&gt;|&gt;|Up to 3 supports your opponent controls are Destroyed and you summon 3 2/2 Gremlin tokens|</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Up to 3 supports your opponent controls are Destroyed and you summon 3 2/2 Gremlin tokens</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0"/>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0"/>
        <v>&amp;br;&amp;br;</v>
      </c>
      <c r="B442" s="3" t="s">
        <v>0</v>
      </c>
      <c r="C442" s="3" t="s">
        <v>142</v>
      </c>
      <c r="R442" s="3"/>
      <c r="S442" s="3"/>
      <c r="T442" s="3"/>
      <c r="U442" s="3"/>
      <c r="V442" s="3"/>
      <c r="BF442" s="12" t="s">
        <v>0</v>
      </c>
    </row>
    <row r="443" spans="1:58">
      <c r="A443" s="3" t="str">
        <f t="shared" si="70"/>
        <v>#back(text=戻る,left)</v>
      </c>
      <c r="B443" s="3" t="s">
        <v>0</v>
      </c>
      <c r="C443" s="3" t="s">
        <v>151</v>
      </c>
      <c r="R443" s="3"/>
      <c r="S443" s="3"/>
      <c r="T443" s="3"/>
      <c r="U443" s="3"/>
      <c r="V443" s="3"/>
      <c r="BF443" s="12" t="s">
        <v>0</v>
      </c>
    </row>
    <row r="444" spans="1:58">
      <c r="A444" s="3" t="str">
        <f t="shared" si="70"/>
        <v>&amp;br;</v>
      </c>
      <c r="B444" s="3" t="s">
        <v>0</v>
      </c>
      <c r="C444" s="3" t="s">
        <v>161</v>
      </c>
      <c r="R444" s="3"/>
      <c r="S444" s="3"/>
      <c r="T444" s="3"/>
      <c r="U444" s="3"/>
      <c r="V444" s="3"/>
      <c r="BF444" s="12" t="s">
        <v>0</v>
      </c>
    </row>
    <row r="445" spans="1:58">
      <c r="A445" s="3" t="str">
        <f t="shared" si="70"/>
        <v>#comment(above,nsize=[15],size=[30],num=[10])</v>
      </c>
      <c r="B445" s="3" t="s">
        <v>0</v>
      </c>
      <c r="C445" s="3" t="s">
        <v>170</v>
      </c>
      <c r="R445" s="3"/>
      <c r="S445" s="3"/>
      <c r="T445" s="3"/>
      <c r="U445" s="3"/>
      <c r="V445" s="3"/>
      <c r="BF445" s="12" t="s">
        <v>0</v>
      </c>
    </row>
    <row r="446" spans="1:58">
      <c r="A446" s="3" t="str">
        <f t="shared" si="70"/>
        <v>&amp;br;&amp;br;</v>
      </c>
      <c r="B446" s="3" t="s">
        <v>0</v>
      </c>
      <c r="C446" s="3" t="s">
        <v>142</v>
      </c>
      <c r="R446" s="3"/>
      <c r="S446" s="3"/>
      <c r="T446" s="3"/>
      <c r="U446" s="3"/>
      <c r="V446" s="3"/>
      <c r="AC446" s="31"/>
      <c r="AD446" s="31"/>
      <c r="BF446" s="12" t="s">
        <v>0</v>
      </c>
    </row>
    <row r="447" spans="1:58">
      <c r="A447" s="3" t="str">
        <f t="shared" si="70"/>
        <v/>
      </c>
      <c r="B447" s="3" t="s">
        <v>0</v>
      </c>
      <c r="Q447" s="8"/>
      <c r="R447" s="9"/>
      <c r="S447" s="9"/>
      <c r="T447" s="9"/>
      <c r="U447" s="9"/>
      <c r="V447" s="10"/>
      <c r="W447" s="11">
        <v>35</v>
      </c>
      <c r="X447" s="8"/>
      <c r="Y447" s="29"/>
      <c r="Z447" s="29"/>
      <c r="AA447" s="30"/>
      <c r="AC447" s="31"/>
      <c r="AD447" s="31"/>
      <c r="BF447" s="12" t="s">
        <v>0</v>
      </c>
    </row>
    <row r="448" spans="1:58">
      <c r="A448" s="3" t="str">
        <f t="shared" si="70"/>
        <v>*航空船を強襲する者、カーリ・ゼヴ/Kari Zev, Skyship Raider</v>
      </c>
      <c r="B448" s="3" t="s">
        <v>0</v>
      </c>
      <c r="C448" s="3" t="str">
        <f>"*"&amp;R448&amp;"/"&amp;T448</f>
        <v>*航空船を強襲する者、カーリ・ゼヴ/Kari Zev, Skyship Raider</v>
      </c>
      <c r="Q448" s="12" t="s">
        <v>9</v>
      </c>
      <c r="R448" s="13" t="str">
        <f>INDEX(AJ:AJ,W447+1)</f>
        <v>航空船を強襲する者、カーリ・ゼヴ</v>
      </c>
      <c r="S448" s="14" t="s">
        <v>10</v>
      </c>
      <c r="T448" s="13" t="str">
        <f>INDEX(AK:AK,W447+1)</f>
        <v>Kari Zev, Skyship Raider</v>
      </c>
      <c r="U448" s="14"/>
      <c r="V448" s="15"/>
      <c r="W448" s="16"/>
      <c r="X448" s="12"/>
      <c r="Y448" s="31"/>
      <c r="Z448" s="31"/>
      <c r="AA448" s="32"/>
      <c r="AC448" s="31"/>
      <c r="AD448" s="31"/>
      <c r="BF448" s="12" t="s">
        <v>0</v>
      </c>
    </row>
    <row r="449" spans="1:58">
      <c r="A449" s="3" t="str">
        <f t="shared" si="70"/>
        <v>|LEFT:80|LEFT:100|LEFT:100|LEFT:100|LEFT:100|LEFT:100|c</v>
      </c>
      <c r="B449" s="3" t="s">
        <v>0</v>
      </c>
      <c r="C449" s="3" t="s">
        <v>83</v>
      </c>
      <c r="D449" s="6" t="str">
        <f>$Q$1</f>
        <v>LEFT:80</v>
      </c>
      <c r="E449" s="6" t="s">
        <v>83</v>
      </c>
      <c r="F449" s="6" t="str">
        <f t="shared" ref="F449:J449" si="79">$R$1</f>
        <v>LEFT:100</v>
      </c>
      <c r="G449" s="6" t="s">
        <v>83</v>
      </c>
      <c r="H449" s="6" t="str">
        <f t="shared" si="79"/>
        <v>LEFT:100</v>
      </c>
      <c r="I449" s="6" t="s">
        <v>83</v>
      </c>
      <c r="J449" s="6" t="str">
        <f t="shared" si="79"/>
        <v>LEFT:100</v>
      </c>
      <c r="K449" s="6" t="s">
        <v>83</v>
      </c>
      <c r="L449" s="6" t="str">
        <f>$R$1</f>
        <v>LEFT:100</v>
      </c>
      <c r="M449" s="6" t="s">
        <v>83</v>
      </c>
      <c r="N449" s="6" t="str">
        <f>$R$1</f>
        <v>LEFT:100</v>
      </c>
      <c r="O449" s="3" t="s">
        <v>83</v>
      </c>
      <c r="P449" s="3" t="s">
        <v>84</v>
      </c>
      <c r="Q449" s="17" t="s">
        <v>6</v>
      </c>
      <c r="R449" s="13" t="str">
        <f>INDEX(AF:AF,W447+1)</f>
        <v>赤</v>
      </c>
      <c r="S449" s="18" t="s">
        <v>7</v>
      </c>
      <c r="T449" s="13" t="str">
        <f>INDEX(AG:AG,W447+1)</f>
        <v>神話レア</v>
      </c>
      <c r="U449" s="18" t="s">
        <v>8</v>
      </c>
      <c r="V449" s="13">
        <f>INDEX(AI:AI,W447+1)</f>
        <v>5</v>
      </c>
      <c r="W449" s="19"/>
      <c r="X449" s="13" t="str">
        <f>INDEX(AQ:AQ,W447+1)</f>
        <v>先制攻撃 威迫</v>
      </c>
      <c r="Y449" s="31"/>
      <c r="Z449" s="31"/>
      <c r="AA449" s="32"/>
      <c r="AC449" s="14"/>
      <c r="AD449" s="14"/>
      <c r="BF449" s="12" t="s">
        <v>0</v>
      </c>
    </row>
    <row r="450" spans="1:58">
      <c r="A450" s="3" t="str">
        <f t="shared" si="70"/>
        <v>|色|赤|レアリティ|神話レア|マナコスト|5|</v>
      </c>
      <c r="B450" s="3" t="s">
        <v>0</v>
      </c>
      <c r="C450" s="3" t="s">
        <v>83</v>
      </c>
      <c r="D450" s="7" t="s">
        <v>6</v>
      </c>
      <c r="E450" s="3" t="s">
        <v>83</v>
      </c>
      <c r="F450" s="3" t="str">
        <f>IF(R449=0,"",R449)</f>
        <v>赤</v>
      </c>
      <c r="G450" s="3" t="s">
        <v>83</v>
      </c>
      <c r="H450" s="7" t="s">
        <v>92</v>
      </c>
      <c r="I450" s="3" t="s">
        <v>83</v>
      </c>
      <c r="J450" s="3" t="str">
        <f>IF(T449=0,"",T449)</f>
        <v>神話レア</v>
      </c>
      <c r="K450" s="3" t="s">
        <v>83</v>
      </c>
      <c r="L450" s="7" t="s">
        <v>93</v>
      </c>
      <c r="M450" s="3" t="s">
        <v>83</v>
      </c>
      <c r="N450" s="3">
        <f>IF(V449=0,"",V449)</f>
        <v>5</v>
      </c>
      <c r="O450" s="3" t="s">
        <v>83</v>
      </c>
      <c r="Q450" s="12" t="s">
        <v>11</v>
      </c>
      <c r="R450" s="13" t="str">
        <f>INDEX(AL:AL,W447+1)</f>
        <v>クリーチャー</v>
      </c>
      <c r="S450" s="18" t="s">
        <v>94</v>
      </c>
      <c r="T450" s="13" t="str">
        <f>INDEX(AN:AN,W447+1)</f>
        <v>人間</v>
      </c>
      <c r="U450" s="13" t="str">
        <f>INDEX(AO:AO,W447+1)</f>
        <v>海賊</v>
      </c>
      <c r="V450" s="13">
        <f>INDEX(AP:AP,W447+1)</f>
        <v>0</v>
      </c>
      <c r="W450" s="19"/>
      <c r="X450" s="13" t="str">
        <f>INDEX(AZ:AZ,W447+1)</f>
        <v>先制</v>
      </c>
      <c r="Y450" s="13" t="str">
        <f>INDEX(BA:BA,W447+1)</f>
        <v>威迫</v>
      </c>
      <c r="Z450" s="13" t="str">
        <f>INDEX(BB:BB,W447+1)</f>
        <v/>
      </c>
      <c r="AA450" s="13">
        <f>INDEX(BC:BC,W447+1)</f>
        <v>0</v>
      </c>
      <c r="AC450" s="31"/>
      <c r="AD450" s="31"/>
      <c r="BF450" s="12" t="s">
        <v>0</v>
      </c>
    </row>
    <row r="451" spans="1:58">
      <c r="A451" s="3" t="str">
        <f t="shared" si="70"/>
        <v>|種別|クリーチャー|サブタイプ|人間|海賊||</v>
      </c>
      <c r="B451" s="3" t="s">
        <v>0</v>
      </c>
      <c r="C451" s="3" t="s">
        <v>83</v>
      </c>
      <c r="D451" s="7" t="s">
        <v>11</v>
      </c>
      <c r="E451" s="3" t="s">
        <v>83</v>
      </c>
      <c r="F451" s="3" t="str">
        <f>IF(R450=0,"",R450)</f>
        <v>クリーチャー</v>
      </c>
      <c r="G451" s="3" t="s">
        <v>83</v>
      </c>
      <c r="H451" s="7" t="s">
        <v>104</v>
      </c>
      <c r="I451" s="3" t="s">
        <v>83</v>
      </c>
      <c r="J451" s="3" t="str">
        <f>IF(T450=0,"",T450)</f>
        <v>人間</v>
      </c>
      <c r="K451" s="3" t="s">
        <v>83</v>
      </c>
      <c r="L451" s="3" t="str">
        <f>IF(U450=0,"",U450)</f>
        <v>海賊</v>
      </c>
      <c r="M451" s="3" t="s">
        <v>83</v>
      </c>
      <c r="N451" s="3" t="str">
        <f>IF(V450=0,"",V450)</f>
        <v/>
      </c>
      <c r="O451" s="3" t="s">
        <v>83</v>
      </c>
      <c r="Q451" s="12" t="s">
        <v>105</v>
      </c>
      <c r="R451" s="13" t="str">
        <f>INDEX(BD:BD,W447+1)</f>
        <v>先制攻撃 威迫&amp;br;このクリーチャーはブロックできない。&amp;br;このクリーチャーが攻撃したとき、このクリーチャーは+2/+1の修整を受ける。</v>
      </c>
      <c r="S451" s="14"/>
      <c r="T451" s="14"/>
      <c r="U451" s="14"/>
      <c r="V451" s="15"/>
      <c r="W451" s="19"/>
      <c r="X451" s="11"/>
      <c r="Y451" s="11"/>
      <c r="Z451" s="11"/>
      <c r="AA451" s="33"/>
      <c r="AC451" s="31"/>
      <c r="AD451" s="31"/>
      <c r="BF451" s="12" t="s">
        <v>0</v>
      </c>
    </row>
    <row r="452" spans="1:58">
      <c r="A452" s="3" t="str">
        <f t="shared" si="70"/>
        <v>|テキスト|&gt;|&gt;|&gt;|&gt;|先制攻撃 威迫&amp;br;このクリーチャーはブロックできない。&amp;br;このクリーチャーが攻撃したとき、このクリーチャーは+2/+1の修整を受ける。|</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先制攻撃 威迫&amp;br;このクリーチャーはブロックできない。&amp;br;このクリーチャーが攻撃したとき、このクリーチャーは+2/+1の修整を受ける。</v>
      </c>
      <c r="O452" s="3" t="s">
        <v>83</v>
      </c>
      <c r="Q452" s="17" t="s">
        <v>27</v>
      </c>
      <c r="R452" s="13" t="str">
        <f>INDEX(BE:BE,W447+1)</f>
        <v>This creature can't block.&amp;br;When this creature attacks, this creature gets +2/+1.</v>
      </c>
      <c r="S452" s="14" t="s">
        <v>324</v>
      </c>
      <c r="T452" s="13" t="str">
        <f>IF(X452="","",X452&amp;IF(Y452="",""," "&amp;Y452)&amp;IF(Z452="",""," "&amp;Z452)&amp;IF(AA452="",""," "&amp;AA452))</f>
        <v>First strike Menace  </v>
      </c>
      <c r="U452" s="14"/>
      <c r="V452" s="15"/>
      <c r="W452" s="19" t="s">
        <v>116</v>
      </c>
      <c r="X452" s="12" t="str">
        <f t="shared" ref="X452:AA452" si="80">IF(ISERROR(IF(LEN(X451)&gt;1,X451,VLOOKUP(X450,$AC:$AD,2,FALSE))),"",IF(LEN(X451)&gt;1,X451,VLOOKUP(X450,$AC:$AD,2,FALSE)))</f>
        <v>First strike</v>
      </c>
      <c r="Y452" s="12" t="str">
        <f t="shared" si="80"/>
        <v>Menace</v>
      </c>
      <c r="Z452" s="12" t="str">
        <f t="shared" si="80"/>
        <v/>
      </c>
      <c r="AA452" s="12" t="str">
        <f t="shared" si="80"/>
        <v> </v>
      </c>
      <c r="AC452" s="31"/>
      <c r="AD452" s="31"/>
      <c r="BF452" s="12" t="s">
        <v>0</v>
      </c>
    </row>
    <row r="453" spans="1:58">
      <c r="A453" s="3" t="str">
        <f t="shared" si="70"/>
        <v>|英テキスト|&gt;|&gt;|&gt;|&gt;|First strike Menace  &amp;br;This creature can't block.&amp;br;When this creature attacks, this creature gets +2/+1.|</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First strike Menace  &amp;br;This creature can't block.&amp;br;When this creature attacks, this creature gets +2/+1.</v>
      </c>
      <c r="O453" s="3" t="s">
        <v>83</v>
      </c>
      <c r="Q453" s="12" t="s">
        <v>18</v>
      </c>
      <c r="R453" s="13" t="str">
        <f>IF(INDEX(AX:AX,W447+1)="",0,INDEX(AX:AX,W447+1)&amp;"/"&amp;INDEX(AY:AY,W447+1))</f>
        <v>1/3</v>
      </c>
      <c r="S453" s="14"/>
      <c r="T453" s="14"/>
      <c r="U453" s="14"/>
      <c r="V453" s="15"/>
      <c r="W453" s="19"/>
      <c r="X453" s="12"/>
      <c r="Y453" s="31"/>
      <c r="Z453" s="31"/>
      <c r="AA453" s="32"/>
      <c r="AC453" s="31"/>
      <c r="AD453" s="31"/>
      <c r="BF453" s="12" t="s">
        <v>0</v>
      </c>
    </row>
    <row r="454" spans="1:58">
      <c r="A454" s="3" t="str">
        <f t="shared" ref="A454:A517" si="81">CONCATENATE(C454,D454,E454,F454,G454,H454,I454,J454,K454,L454,M454,N454,O454,P454)</f>
        <v>|PT|&gt;|1/3|シールド数|&gt;||</v>
      </c>
      <c r="B454" s="3" t="s">
        <v>0</v>
      </c>
      <c r="C454" s="3" t="s">
        <v>83</v>
      </c>
      <c r="D454" s="3" t="s">
        <v>18</v>
      </c>
      <c r="E454" s="3" t="s">
        <v>83</v>
      </c>
      <c r="F454" s="3" t="s">
        <v>115</v>
      </c>
      <c r="G454" s="3" t="s">
        <v>83</v>
      </c>
      <c r="H454" s="3" t="str">
        <f>IF(R453=0,"",R453)</f>
        <v>1/3</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1"/>
        <v>&amp;br;&amp;br;</v>
      </c>
      <c r="B455" s="3" t="s">
        <v>0</v>
      </c>
      <c r="C455" s="3" t="s">
        <v>142</v>
      </c>
      <c r="R455" s="3"/>
      <c r="S455" s="3"/>
      <c r="T455" s="3"/>
      <c r="U455" s="3"/>
      <c r="V455" s="3"/>
      <c r="BF455" s="12" t="s">
        <v>0</v>
      </c>
    </row>
    <row r="456" spans="1:58">
      <c r="A456" s="3" t="str">
        <f t="shared" si="81"/>
        <v>#back(text=戻る,left)</v>
      </c>
      <c r="B456" s="3" t="s">
        <v>0</v>
      </c>
      <c r="C456" s="3" t="s">
        <v>151</v>
      </c>
      <c r="R456" s="3"/>
      <c r="S456" s="3"/>
      <c r="T456" s="3"/>
      <c r="U456" s="3"/>
      <c r="V456" s="3"/>
      <c r="BF456" s="12" t="s">
        <v>0</v>
      </c>
    </row>
    <row r="457" spans="1:58">
      <c r="A457" s="3" t="str">
        <f t="shared" si="81"/>
        <v>&amp;br;</v>
      </c>
      <c r="B457" s="3" t="s">
        <v>0</v>
      </c>
      <c r="C457" s="3" t="s">
        <v>161</v>
      </c>
      <c r="R457" s="3"/>
      <c r="S457" s="3"/>
      <c r="T457" s="3"/>
      <c r="U457" s="3"/>
      <c r="V457" s="3"/>
      <c r="BF457" s="12" t="s">
        <v>0</v>
      </c>
    </row>
    <row r="458" spans="1:58">
      <c r="A458" s="3" t="str">
        <f t="shared" si="81"/>
        <v>#comment(above,nsize=[15],size=[30],num=[10])</v>
      </c>
      <c r="B458" s="3" t="s">
        <v>0</v>
      </c>
      <c r="C458" s="3" t="s">
        <v>170</v>
      </c>
      <c r="R458" s="3"/>
      <c r="S458" s="3"/>
      <c r="T458" s="3"/>
      <c r="U458" s="3"/>
      <c r="V458" s="3"/>
      <c r="BF458" s="12" t="s">
        <v>0</v>
      </c>
    </row>
    <row r="459" spans="1:58">
      <c r="A459" s="3" t="str">
        <f t="shared" si="81"/>
        <v>&amp;br;&amp;br;</v>
      </c>
      <c r="B459" s="3" t="s">
        <v>0</v>
      </c>
      <c r="C459" s="3" t="s">
        <v>142</v>
      </c>
      <c r="R459" s="3"/>
      <c r="S459" s="3"/>
      <c r="T459" s="3"/>
      <c r="U459" s="3"/>
      <c r="V459" s="3"/>
      <c r="AC459" s="31"/>
      <c r="AD459" s="31"/>
      <c r="BF459" s="12" t="s">
        <v>0</v>
      </c>
    </row>
    <row r="460" spans="1:58">
      <c r="A460" s="3" t="str">
        <f t="shared" si="81"/>
        <v/>
      </c>
      <c r="B460" s="3" t="s">
        <v>0</v>
      </c>
      <c r="Q460" s="8"/>
      <c r="R460" s="9"/>
      <c r="S460" s="9"/>
      <c r="T460" s="9"/>
      <c r="U460" s="9"/>
      <c r="V460" s="10"/>
      <c r="W460" s="11">
        <v>36</v>
      </c>
      <c r="X460" s="8"/>
      <c r="Y460" s="29"/>
      <c r="Z460" s="29"/>
      <c r="AA460" s="30"/>
      <c r="AC460" s="31"/>
      <c r="AD460" s="31"/>
      <c r="BF460" s="12" t="s">
        <v>0</v>
      </c>
    </row>
    <row r="461" spans="1:58">
      <c r="A461" s="3" t="str">
        <f t="shared" si="81"/>
        <v>*稲妻駆け/Lightning Runner</v>
      </c>
      <c r="B461" s="3" t="s">
        <v>0</v>
      </c>
      <c r="C461" s="3" t="str">
        <f>"*"&amp;R461&amp;"/"&amp;T461</f>
        <v>*稲妻駆け/Lightning Runner</v>
      </c>
      <c r="Q461" s="12" t="s">
        <v>9</v>
      </c>
      <c r="R461" s="13" t="str">
        <f>INDEX(AJ:AJ,W460+1)</f>
        <v>稲妻駆け</v>
      </c>
      <c r="S461" s="14" t="s">
        <v>10</v>
      </c>
      <c r="T461" s="13" t="str">
        <f>INDEX(AK:AK,W460+1)</f>
        <v>Lightning Runner</v>
      </c>
      <c r="U461" s="14"/>
      <c r="V461" s="15"/>
      <c r="W461" s="16"/>
      <c r="X461" s="12"/>
      <c r="Y461" s="31"/>
      <c r="Z461" s="31"/>
      <c r="AA461" s="32"/>
      <c r="AC461" s="31"/>
      <c r="AD461" s="31"/>
      <c r="BF461" s="12" t="s">
        <v>0</v>
      </c>
    </row>
    <row r="462" spans="1:58">
      <c r="A462" s="3" t="str">
        <f t="shared" si="81"/>
        <v>|LEFT:80|LEFT:100|LEFT:100|LEFT:100|LEFT:100|LEFT:100|c</v>
      </c>
      <c r="B462" s="3" t="s">
        <v>0</v>
      </c>
      <c r="C462" s="3" t="s">
        <v>83</v>
      </c>
      <c r="D462" s="6" t="str">
        <f>$Q$1</f>
        <v>LEFT:80</v>
      </c>
      <c r="E462" s="6" t="s">
        <v>83</v>
      </c>
      <c r="F462" s="6" t="str">
        <f t="shared" ref="F462:J462" si="82">$R$1</f>
        <v>LEFT:100</v>
      </c>
      <c r="G462" s="6" t="s">
        <v>83</v>
      </c>
      <c r="H462" s="6" t="str">
        <f t="shared" si="82"/>
        <v>LEFT:100</v>
      </c>
      <c r="I462" s="6" t="s">
        <v>83</v>
      </c>
      <c r="J462" s="6" t="str">
        <f t="shared" si="82"/>
        <v>LEFT:100</v>
      </c>
      <c r="K462" s="6" t="s">
        <v>83</v>
      </c>
      <c r="L462" s="6" t="str">
        <f>$R$1</f>
        <v>LEFT:100</v>
      </c>
      <c r="M462" s="6" t="s">
        <v>83</v>
      </c>
      <c r="N462" s="6" t="str">
        <f>$R$1</f>
        <v>LEFT:100</v>
      </c>
      <c r="O462" s="3" t="s">
        <v>83</v>
      </c>
      <c r="P462" s="3" t="s">
        <v>84</v>
      </c>
      <c r="Q462" s="17" t="s">
        <v>6</v>
      </c>
      <c r="R462" s="13" t="str">
        <f>INDEX(AF:AF,W460+1)</f>
        <v>赤</v>
      </c>
      <c r="S462" s="18" t="s">
        <v>7</v>
      </c>
      <c r="T462" s="13" t="str">
        <f>INDEX(AG:AG,W460+1)</f>
        <v>神話レア</v>
      </c>
      <c r="U462" s="18" t="s">
        <v>8</v>
      </c>
      <c r="V462" s="13">
        <f>INDEX(AI:AI,W460+1)</f>
        <v>6</v>
      </c>
      <c r="W462" s="19"/>
      <c r="X462" s="13" t="str">
        <f>INDEX(AQ:AQ,W460+1)</f>
        <v>二段攻撃 速攻</v>
      </c>
      <c r="Y462" s="31"/>
      <c r="Z462" s="31"/>
      <c r="AA462" s="32"/>
      <c r="AC462" s="14"/>
      <c r="AD462" s="14"/>
      <c r="BF462" s="12" t="s">
        <v>0</v>
      </c>
    </row>
    <row r="463" spans="1:58">
      <c r="A463" s="3" t="str">
        <f t="shared" si="81"/>
        <v>|色|赤|レアリティ|神話レア|マナコスト|6|</v>
      </c>
      <c r="B463" s="3" t="s">
        <v>0</v>
      </c>
      <c r="C463" s="3" t="s">
        <v>83</v>
      </c>
      <c r="D463" s="7" t="s">
        <v>6</v>
      </c>
      <c r="E463" s="3" t="s">
        <v>83</v>
      </c>
      <c r="F463" s="3" t="str">
        <f>IF(R462=0,"",R462)</f>
        <v>赤</v>
      </c>
      <c r="G463" s="3" t="s">
        <v>83</v>
      </c>
      <c r="H463" s="7" t="s">
        <v>92</v>
      </c>
      <c r="I463" s="3" t="s">
        <v>83</v>
      </c>
      <c r="J463" s="3" t="str">
        <f>IF(T462=0,"",T462)</f>
        <v>神話レア</v>
      </c>
      <c r="K463" s="3" t="s">
        <v>83</v>
      </c>
      <c r="L463" s="7" t="s">
        <v>93</v>
      </c>
      <c r="M463" s="3" t="s">
        <v>83</v>
      </c>
      <c r="N463" s="3">
        <f>IF(V462=0,"",V462)</f>
        <v>6</v>
      </c>
      <c r="O463" s="3" t="s">
        <v>83</v>
      </c>
      <c r="Q463" s="12" t="s">
        <v>11</v>
      </c>
      <c r="R463" s="13" t="str">
        <f>INDEX(AL:AL,W460+1)</f>
        <v>クリーチャー</v>
      </c>
      <c r="S463" s="18" t="s">
        <v>94</v>
      </c>
      <c r="T463" s="13" t="str">
        <f>INDEX(AN:AN,W460+1)</f>
        <v>人間</v>
      </c>
      <c r="U463" s="13" t="str">
        <f>INDEX(AO:AO,W460+1)</f>
        <v>戦士</v>
      </c>
      <c r="V463" s="13">
        <f>INDEX(AP:AP,W460+1)</f>
        <v>0</v>
      </c>
      <c r="W463" s="19"/>
      <c r="X463" s="13" t="str">
        <f>INDEX(AZ:AZ,W460+1)</f>
        <v>二段</v>
      </c>
      <c r="Y463" s="13" t="str">
        <f>INDEX(BA:BA,W460+1)</f>
        <v>速攻</v>
      </c>
      <c r="Z463" s="13" t="str">
        <f>INDEX(BB:BB,W460+1)</f>
        <v/>
      </c>
      <c r="AA463" s="13">
        <f>INDEX(BC:BC,W460+1)</f>
        <v>0</v>
      </c>
      <c r="AC463" s="31"/>
      <c r="AD463" s="31"/>
      <c r="BF463" s="12" t="s">
        <v>0</v>
      </c>
    </row>
    <row r="464" spans="1:58">
      <c r="A464" s="3" t="str">
        <f t="shared" si="81"/>
        <v>|種別|クリーチャー|サブタイプ|人間|戦士||</v>
      </c>
      <c r="B464" s="3" t="s">
        <v>0</v>
      </c>
      <c r="C464" s="3" t="s">
        <v>83</v>
      </c>
      <c r="D464" s="7" t="s">
        <v>11</v>
      </c>
      <c r="E464" s="3" t="s">
        <v>83</v>
      </c>
      <c r="F464" s="3" t="str">
        <f>IF(R463=0,"",R463)</f>
        <v>クリーチャー</v>
      </c>
      <c r="G464" s="3" t="s">
        <v>83</v>
      </c>
      <c r="H464" s="7" t="s">
        <v>104</v>
      </c>
      <c r="I464" s="3" t="s">
        <v>83</v>
      </c>
      <c r="J464" s="3" t="str">
        <f>IF(T463=0,"",T463)</f>
        <v>人間</v>
      </c>
      <c r="K464" s="3" t="s">
        <v>83</v>
      </c>
      <c r="L464" s="3" t="str">
        <f>IF(U463=0,"",U463)</f>
        <v>戦士</v>
      </c>
      <c r="M464" s="3" t="s">
        <v>83</v>
      </c>
      <c r="N464" s="3" t="str">
        <f>IF(V463=0,"",V463)</f>
        <v/>
      </c>
      <c r="O464" s="3" t="s">
        <v>83</v>
      </c>
      <c r="Q464" s="12" t="s">
        <v>105</v>
      </c>
      <c r="R464" s="13" t="str">
        <f>INDEX(BD:BD,W460+1)</f>
        <v>二段攻撃 速攻&amp;br;このクリーチャーが戦闘ダメージを与えたとき、エネルギー化2を行う。&amp;br;超過1：あなたのターン終了時まで、あなたがコントロールする各クリーチャーは+X/+Yの修整を受ける。Xはそのクリーチャーの基本のパワーに等しく、Yはそのクリーチャーの基本のタフネスに等しい。</v>
      </c>
      <c r="S464" s="14"/>
      <c r="T464" s="14"/>
      <c r="U464" s="14"/>
      <c r="V464" s="15"/>
      <c r="W464" s="19"/>
      <c r="X464" s="11"/>
      <c r="Y464" s="11"/>
      <c r="Z464" s="11"/>
      <c r="AA464" s="33"/>
      <c r="AC464" s="31"/>
      <c r="AD464" s="31"/>
      <c r="BF464" s="12" t="s">
        <v>0</v>
      </c>
    </row>
    <row r="465" spans="1:58">
      <c r="A465" s="3" t="str">
        <f t="shared" si="81"/>
        <v>|テキスト|&gt;|&gt;|&gt;|&gt;|二段攻撃 速攻&amp;br;このクリーチャーが戦闘ダメージを与えたとき、エネルギー化2を行う。&amp;br;超過1：あなたのターン終了時まで、あなたがコントロールする各クリーチャーは+X/+Yの修整を受ける。Xはそのクリーチャーの基本のパワーに等しく、Yはそのクリーチャーの基本のタフネスに等しい。|</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二段攻撃 速攻&amp;br;このクリーチャーが戦闘ダメージを与えたとき、エネルギー化2を行う。&amp;br;超過1：あなたのターン終了時まで、あなたがコントロールする各クリーチャーは+X/+Yの修整を受ける。Xはそのクリーチャーの基本のパワーに等しく、Yはそのクリーチャーの基本のタフネスに等しい。</v>
      </c>
      <c r="O465" s="3" t="s">
        <v>83</v>
      </c>
      <c r="Q465" s="17" t="s">
        <v>27</v>
      </c>
      <c r="R465" s="13" t="str">
        <f>INDEX(BE:BE,W460+1)</f>
        <v>When this creature deals combat damage, Energize 2.&amp;br;Overload 1:Each creature you control gets +X/+Y, where X is the creature's base power and Y is the creature's base toughness until the end of your turn.</v>
      </c>
      <c r="S465" s="14" t="s">
        <v>324</v>
      </c>
      <c r="T465" s="13" t="str">
        <f>IF(X465="","",X465&amp;IF(Y465="",""," "&amp;Y465)&amp;IF(Z465="",""," "&amp;Z465)&amp;IF(AA465="",""," "&amp;AA465))</f>
        <v>Double strike Haste  </v>
      </c>
      <c r="U465" s="14"/>
      <c r="V465" s="15"/>
      <c r="W465" s="19" t="s">
        <v>116</v>
      </c>
      <c r="X465" s="12" t="str">
        <f t="shared" ref="X465:AA465" si="83">IF(ISERROR(IF(LEN(X464)&gt;1,X464,VLOOKUP(X463,$AC:$AD,2,FALSE))),"",IF(LEN(X464)&gt;1,X464,VLOOKUP(X463,$AC:$AD,2,FALSE)))</f>
        <v>Double strike</v>
      </c>
      <c r="Y465" s="12" t="str">
        <f t="shared" si="83"/>
        <v>Haste</v>
      </c>
      <c r="Z465" s="12" t="str">
        <f t="shared" si="83"/>
        <v/>
      </c>
      <c r="AA465" s="12" t="str">
        <f t="shared" si="83"/>
        <v> </v>
      </c>
      <c r="AC465" s="31"/>
      <c r="AD465" s="31"/>
      <c r="BF465" s="12" t="s">
        <v>0</v>
      </c>
    </row>
    <row r="466" spans="1:58">
      <c r="A466" s="3" t="str">
        <f t="shared" si="81"/>
        <v>|英テキスト|&gt;|&gt;|&gt;|&gt;|Double strike Haste  &amp;br;When this creature deals combat damage, Energize 2.&amp;br;Overload 1:Each creature you control gets +X/+Y, where X is the creature's base power and Y is the creature's base toughness until the end of your turn.|</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Double strike Haste  &amp;br;When this creature deals combat damage, Energize 2.&amp;br;Overload 1:Each creature you control gets +X/+Y, where X is the creature's base power and Y is the creature's base toughness until the end of your turn.</v>
      </c>
      <c r="O466" s="3" t="s">
        <v>83</v>
      </c>
      <c r="Q466" s="12" t="s">
        <v>18</v>
      </c>
      <c r="R466" s="13" t="str">
        <f>IF(INDEX(AX:AX,W460+1)="",0,INDEX(AX:AX,W460+1)&amp;"/"&amp;INDEX(AY:AY,W460+1))</f>
        <v>2/2</v>
      </c>
      <c r="S466" s="14"/>
      <c r="T466" s="14"/>
      <c r="U466" s="14"/>
      <c r="V466" s="15"/>
      <c r="W466" s="19"/>
      <c r="X466" s="12"/>
      <c r="Y466" s="31"/>
      <c r="Z466" s="31"/>
      <c r="AA466" s="32"/>
      <c r="AC466" s="31"/>
      <c r="AD466" s="31"/>
      <c r="BF466" s="12" t="s">
        <v>0</v>
      </c>
    </row>
    <row r="467" spans="1:58">
      <c r="A467" s="3" t="str">
        <f t="shared" si="81"/>
        <v>|PT|&gt;|2/2|シールド数|&gt;||</v>
      </c>
      <c r="B467" s="3" t="s">
        <v>0</v>
      </c>
      <c r="C467" s="3" t="s">
        <v>83</v>
      </c>
      <c r="D467" s="3" t="s">
        <v>18</v>
      </c>
      <c r="E467" s="3" t="s">
        <v>83</v>
      </c>
      <c r="F467" s="3" t="s">
        <v>115</v>
      </c>
      <c r="G467" s="3" t="s">
        <v>83</v>
      </c>
      <c r="H467" s="3" t="str">
        <f>IF(R466=0,"",R466)</f>
        <v>2/2</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1"/>
        <v>&amp;br;&amp;br;</v>
      </c>
      <c r="B468" s="3" t="s">
        <v>0</v>
      </c>
      <c r="C468" s="3" t="s">
        <v>142</v>
      </c>
      <c r="R468" s="3"/>
      <c r="S468" s="3"/>
      <c r="T468" s="3"/>
      <c r="U468" s="3"/>
      <c r="V468" s="3"/>
      <c r="BF468" s="12" t="s">
        <v>0</v>
      </c>
    </row>
    <row r="469" spans="1:58">
      <c r="A469" s="3" t="str">
        <f t="shared" si="81"/>
        <v>#back(text=戻る,left)</v>
      </c>
      <c r="B469" s="3" t="s">
        <v>0</v>
      </c>
      <c r="C469" s="3" t="s">
        <v>151</v>
      </c>
      <c r="R469" s="3"/>
      <c r="S469" s="3"/>
      <c r="T469" s="3"/>
      <c r="U469" s="3"/>
      <c r="V469" s="3"/>
      <c r="BF469" s="12" t="s">
        <v>0</v>
      </c>
    </row>
    <row r="470" spans="1:58">
      <c r="A470" s="3" t="str">
        <f t="shared" si="81"/>
        <v>&amp;br;</v>
      </c>
      <c r="B470" s="3" t="s">
        <v>0</v>
      </c>
      <c r="C470" s="3" t="s">
        <v>161</v>
      </c>
      <c r="R470" s="3"/>
      <c r="S470" s="3"/>
      <c r="T470" s="3"/>
      <c r="U470" s="3"/>
      <c r="V470" s="3"/>
      <c r="BF470" s="12" t="s">
        <v>0</v>
      </c>
    </row>
    <row r="471" spans="1:58">
      <c r="A471" s="3" t="str">
        <f t="shared" si="81"/>
        <v>#comment(above,nsize=[15],size=[30],num=[10])</v>
      </c>
      <c r="B471" s="3" t="s">
        <v>0</v>
      </c>
      <c r="C471" s="3" t="s">
        <v>170</v>
      </c>
      <c r="R471" s="3"/>
      <c r="S471" s="3"/>
      <c r="T471" s="3"/>
      <c r="U471" s="3"/>
      <c r="V471" s="3"/>
      <c r="BF471" s="12" t="s">
        <v>0</v>
      </c>
    </row>
    <row r="472" spans="1:58">
      <c r="A472" s="3" t="str">
        <f t="shared" si="81"/>
        <v>&amp;br;&amp;br;</v>
      </c>
      <c r="B472" s="3" t="s">
        <v>0</v>
      </c>
      <c r="C472" s="3" t="s">
        <v>142</v>
      </c>
      <c r="R472" s="3"/>
      <c r="S472" s="3"/>
      <c r="T472" s="3"/>
      <c r="U472" s="3"/>
      <c r="V472" s="3"/>
      <c r="AC472" s="31"/>
      <c r="AD472" s="31"/>
      <c r="BF472" s="12" t="s">
        <v>0</v>
      </c>
    </row>
    <row r="473" spans="1:58">
      <c r="A473" s="3" t="str">
        <f t="shared" si="81"/>
        <v/>
      </c>
      <c r="B473" s="3" t="s">
        <v>0</v>
      </c>
      <c r="Q473" s="8"/>
      <c r="R473" s="9"/>
      <c r="S473" s="9"/>
      <c r="T473" s="9"/>
      <c r="U473" s="9"/>
      <c r="V473" s="10"/>
      <c r="W473" s="11">
        <v>37</v>
      </c>
      <c r="X473" s="8"/>
      <c r="Y473" s="29"/>
      <c r="Z473" s="29"/>
      <c r="AA473" s="30"/>
      <c r="AC473" s="31"/>
      <c r="AD473" s="31"/>
      <c r="BF473" s="12" t="s">
        <v>0</v>
      </c>
    </row>
    <row r="474" spans="1:58">
      <c r="A474" s="3" t="str">
        <f t="shared" si="81"/>
        <v>*隠れた薬草医/Hidden Herbalists</v>
      </c>
      <c r="B474" s="3" t="s">
        <v>0</v>
      </c>
      <c r="C474" s="3" t="str">
        <f>"*"&amp;R474&amp;"/"&amp;T474</f>
        <v>*隠れた薬草医/Hidden Herbalists</v>
      </c>
      <c r="Q474" s="12" t="s">
        <v>9</v>
      </c>
      <c r="R474" s="13" t="str">
        <f>INDEX(AJ:AJ,W473+1)</f>
        <v>隠れた薬草医</v>
      </c>
      <c r="S474" s="14" t="s">
        <v>10</v>
      </c>
      <c r="T474" s="13" t="str">
        <f>INDEX(AK:AK,W473+1)</f>
        <v>Hidden Herbalists</v>
      </c>
      <c r="U474" s="14"/>
      <c r="V474" s="15"/>
      <c r="W474" s="16"/>
      <c r="X474" s="12"/>
      <c r="Y474" s="31"/>
      <c r="Z474" s="31"/>
      <c r="AA474" s="32"/>
      <c r="AC474" s="31"/>
      <c r="AD474" s="31"/>
      <c r="BF474" s="12" t="s">
        <v>0</v>
      </c>
    </row>
    <row r="475" spans="1:58">
      <c r="A475" s="3" t="str">
        <f t="shared" si="81"/>
        <v>|LEFT:80|LEFT:100|LEFT:100|LEFT:100|LEFT:100|LEFT:100|c</v>
      </c>
      <c r="B475" s="3" t="s">
        <v>0</v>
      </c>
      <c r="C475" s="3" t="s">
        <v>83</v>
      </c>
      <c r="D475" s="6" t="str">
        <f>$Q$1</f>
        <v>LEFT:80</v>
      </c>
      <c r="E475" s="6" t="s">
        <v>83</v>
      </c>
      <c r="F475" s="6" t="str">
        <f t="shared" ref="F475:J475" si="84">$R$1</f>
        <v>LEFT:100</v>
      </c>
      <c r="G475" s="6" t="s">
        <v>83</v>
      </c>
      <c r="H475" s="6" t="str">
        <f t="shared" si="84"/>
        <v>LEFT:100</v>
      </c>
      <c r="I475" s="6" t="s">
        <v>83</v>
      </c>
      <c r="J475" s="6" t="str">
        <f t="shared" si="84"/>
        <v>LEFT:100</v>
      </c>
      <c r="K475" s="6" t="s">
        <v>83</v>
      </c>
      <c r="L475" s="6" t="str">
        <f>$R$1</f>
        <v>LEFT:100</v>
      </c>
      <c r="M475" s="6" t="s">
        <v>83</v>
      </c>
      <c r="N475" s="6" t="str">
        <f>$R$1</f>
        <v>LEFT:100</v>
      </c>
      <c r="O475" s="3" t="s">
        <v>83</v>
      </c>
      <c r="P475" s="3" t="s">
        <v>84</v>
      </c>
      <c r="Q475" s="17" t="s">
        <v>6</v>
      </c>
      <c r="R475" s="13" t="str">
        <f>INDEX(AF:AF,W473+1)</f>
        <v>緑</v>
      </c>
      <c r="S475" s="18" t="s">
        <v>7</v>
      </c>
      <c r="T475" s="13" t="str">
        <f>INDEX(AG:AG,W473+1)</f>
        <v>アンコモン</v>
      </c>
      <c r="U475" s="18" t="s">
        <v>8</v>
      </c>
      <c r="V475" s="13">
        <f>INDEX(AI:AI,W473+1)</f>
        <v>10</v>
      </c>
      <c r="W475" s="19"/>
      <c r="X475" s="13" t="str">
        <f>INDEX(AQ:AQ,W473+1)</f>
        <v>このクリーチャーが戦場に出たとき、ジェム3個を緑ジェムに変換する。</v>
      </c>
      <c r="Y475" s="31"/>
      <c r="Z475" s="31"/>
      <c r="AA475" s="32"/>
      <c r="AC475" s="14"/>
      <c r="AD475" s="14"/>
      <c r="BF475" s="12" t="s">
        <v>0</v>
      </c>
    </row>
    <row r="476" spans="1:58">
      <c r="A476" s="3" t="str">
        <f t="shared" si="81"/>
        <v>|色|緑|レアリティ|アンコモン|マナコスト|10|</v>
      </c>
      <c r="B476" s="3" t="s">
        <v>0</v>
      </c>
      <c r="C476" s="3" t="s">
        <v>83</v>
      </c>
      <c r="D476" s="7" t="s">
        <v>6</v>
      </c>
      <c r="E476" s="3" t="s">
        <v>83</v>
      </c>
      <c r="F476" s="3" t="str">
        <f>IF(R475=0,"",R475)</f>
        <v>緑</v>
      </c>
      <c r="G476" s="3" t="s">
        <v>83</v>
      </c>
      <c r="H476" s="7" t="s">
        <v>92</v>
      </c>
      <c r="I476" s="3" t="s">
        <v>83</v>
      </c>
      <c r="J476" s="3" t="str">
        <f>IF(T475=0,"",T475)</f>
        <v>アンコモン</v>
      </c>
      <c r="K476" s="3" t="s">
        <v>83</v>
      </c>
      <c r="L476" s="7" t="s">
        <v>93</v>
      </c>
      <c r="M476" s="3" t="s">
        <v>83</v>
      </c>
      <c r="N476" s="3">
        <f>IF(V475=0,"",V475)</f>
        <v>10</v>
      </c>
      <c r="O476" s="3" t="s">
        <v>83</v>
      </c>
      <c r="Q476" s="12" t="s">
        <v>11</v>
      </c>
      <c r="R476" s="13" t="str">
        <f>INDEX(AL:AL,W473+1)</f>
        <v>クリーチャー</v>
      </c>
      <c r="S476" s="18" t="s">
        <v>94</v>
      </c>
      <c r="T476" s="13" t="str">
        <f>INDEX(AN:AN,W473+1)</f>
        <v>人間</v>
      </c>
      <c r="U476" s="13" t="str">
        <f>INDEX(AO:AO,W473+1)</f>
        <v>ドルイド</v>
      </c>
      <c r="V476" s="13">
        <f>INDEX(AP:AP,W473+1)</f>
        <v>0</v>
      </c>
      <c r="W476" s="19"/>
      <c r="X476" s="13" t="str">
        <f>INDEX(AZ:AZ,W473+1)</f>
        <v>この</v>
      </c>
      <c r="Y476" s="13" t="str">
        <f>INDEX(BA:BA,W473+1)</f>
        <v/>
      </c>
      <c r="Z476" s="13" t="str">
        <f>INDEX(BB:BB,W473+1)</f>
        <v/>
      </c>
      <c r="AA476" s="13">
        <f>INDEX(BC:BC,W473+1)</f>
        <v>0</v>
      </c>
      <c r="AC476" s="31"/>
      <c r="AD476" s="31"/>
      <c r="BF476" s="12" t="s">
        <v>0</v>
      </c>
    </row>
    <row r="477" spans="1:58">
      <c r="A477" s="3" t="str">
        <f t="shared" si="81"/>
        <v>|種別|クリーチャー|サブタイプ|人間|ドルイド||</v>
      </c>
      <c r="B477" s="3" t="s">
        <v>0</v>
      </c>
      <c r="C477" s="3" t="s">
        <v>83</v>
      </c>
      <c r="D477" s="7" t="s">
        <v>11</v>
      </c>
      <c r="E477" s="3" t="s">
        <v>83</v>
      </c>
      <c r="F477" s="3" t="str">
        <f>IF(R476=0,"",R476)</f>
        <v>クリーチャー</v>
      </c>
      <c r="G477" s="3" t="s">
        <v>83</v>
      </c>
      <c r="H477" s="7" t="s">
        <v>104</v>
      </c>
      <c r="I477" s="3" t="s">
        <v>83</v>
      </c>
      <c r="J477" s="3" t="str">
        <f>IF(T476=0,"",T476)</f>
        <v>人間</v>
      </c>
      <c r="K477" s="3" t="s">
        <v>83</v>
      </c>
      <c r="L477" s="3" t="str">
        <f>IF(U476=0,"",U476)</f>
        <v>ドルイド</v>
      </c>
      <c r="M477" s="3" t="s">
        <v>83</v>
      </c>
      <c r="N477" s="3" t="str">
        <f>IF(V476=0,"",V476)</f>
        <v/>
      </c>
      <c r="O477" s="3" t="s">
        <v>83</v>
      </c>
      <c r="Q477" s="12" t="s">
        <v>105</v>
      </c>
      <c r="R477" s="13" t="str">
        <f>INDEX(BD:BD,W473+1)</f>
        <v>このクリーチャーが戦場に出たとき、ジェム3個を緑ジェムに変換する。</v>
      </c>
      <c r="S477" s="14"/>
      <c r="T477" s="14"/>
      <c r="U477" s="14"/>
      <c r="V477" s="15"/>
      <c r="W477" s="19"/>
      <c r="X477" s="11"/>
      <c r="Y477" s="11"/>
      <c r="Z477" s="11"/>
      <c r="AA477" s="33"/>
      <c r="AC477" s="31"/>
      <c r="AD477" s="31"/>
      <c r="BF477" s="12" t="s">
        <v>0</v>
      </c>
    </row>
    <row r="478" spans="1:58">
      <c r="A478" s="3" t="str">
        <f t="shared" si="81"/>
        <v>|テキスト|&gt;|&gt;|&gt;|&gt;|このクリーチャーが戦場に出たとき、ジェム3個を緑ジェムに変換する。|</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このクリーチャーが戦場に出たとき、ジェム3個を緑ジェムに変換する。</v>
      </c>
      <c r="O478" s="3" t="s">
        <v>83</v>
      </c>
      <c r="Q478" s="17" t="s">
        <v>27</v>
      </c>
      <c r="R478" s="13" t="str">
        <f>INDEX(BE:BE,W473+1)</f>
        <v>When this creature enters the battlefield, 3 gems are converted to green gems.</v>
      </c>
      <c r="S478" s="14" t="s">
        <v>324</v>
      </c>
      <c r="T478" s="13" t="str">
        <f>IF(X478="","",X478&amp;IF(Y478="",""," "&amp;Y478)&amp;IF(Z478="",""," "&amp;Z478)&amp;IF(AA478="",""," "&amp;AA478))</f>
        <v/>
      </c>
      <c r="U478" s="14"/>
      <c r="V478" s="15"/>
      <c r="W478" s="19" t="s">
        <v>116</v>
      </c>
      <c r="X478" s="12" t="str">
        <f t="shared" ref="X478:AA478" si="85">IF(ISERROR(IF(LEN(X477)&gt;1,X477,VLOOKUP(X476,$AC:$AD,2,FALSE))),"",IF(LEN(X477)&gt;1,X477,VLOOKUP(X476,$AC:$AD,2,FALSE)))</f>
        <v/>
      </c>
      <c r="Y478" s="12" t="str">
        <f t="shared" si="85"/>
        <v/>
      </c>
      <c r="Z478" s="12" t="str">
        <f t="shared" si="85"/>
        <v/>
      </c>
      <c r="AA478" s="12" t="str">
        <f t="shared" si="85"/>
        <v> </v>
      </c>
      <c r="AC478" s="31"/>
      <c r="AD478" s="31"/>
      <c r="BF478" s="12" t="s">
        <v>0</v>
      </c>
    </row>
    <row r="479" spans="1:58">
      <c r="A479" s="3" t="str">
        <f t="shared" si="81"/>
        <v>|英テキスト|&gt;|&gt;|&gt;|&gt;|When this creature enters the battlefield, 3 gems are converted to green gems.|</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When this creature enters the battlefield, 3 gems are converted to green gems.</v>
      </c>
      <c r="O479" s="3" t="s">
        <v>83</v>
      </c>
      <c r="Q479" s="12" t="s">
        <v>18</v>
      </c>
      <c r="R479" s="13" t="str">
        <f>IF(INDEX(AX:AX,W473+1)="",0,INDEX(AX:AX,W473+1)&amp;"/"&amp;INDEX(AY:AY,W473+1))</f>
        <v>4/4</v>
      </c>
      <c r="S479" s="14"/>
      <c r="T479" s="14"/>
      <c r="U479" s="14"/>
      <c r="V479" s="15"/>
      <c r="W479" s="19"/>
      <c r="X479" s="12"/>
      <c r="Y479" s="31"/>
      <c r="Z479" s="31"/>
      <c r="AA479" s="32"/>
      <c r="AC479" s="31"/>
      <c r="AD479" s="31"/>
      <c r="BF479" s="12" t="s">
        <v>0</v>
      </c>
    </row>
    <row r="480" spans="1:58">
      <c r="A480" s="3" t="str">
        <f t="shared" si="81"/>
        <v>|PT|&gt;|4/4|シールド数|&gt;||</v>
      </c>
      <c r="B480" s="3" t="s">
        <v>0</v>
      </c>
      <c r="C480" s="3" t="s">
        <v>83</v>
      </c>
      <c r="D480" s="3" t="s">
        <v>18</v>
      </c>
      <c r="E480" s="3" t="s">
        <v>83</v>
      </c>
      <c r="F480" s="3" t="s">
        <v>115</v>
      </c>
      <c r="G480" s="3" t="s">
        <v>83</v>
      </c>
      <c r="H480" s="3" t="str">
        <f>IF(R479=0,"",R479)</f>
        <v>4/4</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1"/>
        <v>&amp;br;&amp;br;</v>
      </c>
      <c r="B481" s="3" t="s">
        <v>0</v>
      </c>
      <c r="C481" s="3" t="s">
        <v>142</v>
      </c>
      <c r="R481" s="3"/>
      <c r="S481" s="3"/>
      <c r="T481" s="3"/>
      <c r="U481" s="3"/>
      <c r="V481" s="3"/>
      <c r="BF481" s="12" t="s">
        <v>0</v>
      </c>
    </row>
    <row r="482" spans="1:58">
      <c r="A482" s="3" t="str">
        <f t="shared" si="81"/>
        <v>#back(text=戻る,left)</v>
      </c>
      <c r="B482" s="3" t="s">
        <v>0</v>
      </c>
      <c r="C482" s="3" t="s">
        <v>151</v>
      </c>
      <c r="R482" s="3"/>
      <c r="S482" s="3"/>
      <c r="T482" s="3"/>
      <c r="U482" s="3"/>
      <c r="V482" s="3"/>
      <c r="BF482" s="12" t="s">
        <v>0</v>
      </c>
    </row>
    <row r="483" spans="1:58">
      <c r="A483" s="3" t="str">
        <f t="shared" si="81"/>
        <v>&amp;br;</v>
      </c>
      <c r="B483" s="3" t="s">
        <v>0</v>
      </c>
      <c r="C483" s="3" t="s">
        <v>161</v>
      </c>
      <c r="R483" s="3"/>
      <c r="S483" s="3"/>
      <c r="T483" s="3"/>
      <c r="U483" s="3"/>
      <c r="V483" s="3"/>
      <c r="BF483" s="12" t="s">
        <v>0</v>
      </c>
    </row>
    <row r="484" spans="1:58">
      <c r="A484" s="3" t="str">
        <f t="shared" si="81"/>
        <v>#comment(above,nsize=[15],size=[30],num=[10])</v>
      </c>
      <c r="B484" s="3" t="s">
        <v>0</v>
      </c>
      <c r="C484" s="3" t="s">
        <v>170</v>
      </c>
      <c r="R484" s="3"/>
      <c r="S484" s="3"/>
      <c r="T484" s="3"/>
      <c r="U484" s="3"/>
      <c r="V484" s="3"/>
      <c r="BF484" s="12" t="s">
        <v>0</v>
      </c>
    </row>
    <row r="485" spans="1:58">
      <c r="A485" s="3" t="str">
        <f t="shared" si="81"/>
        <v>&amp;br;&amp;br;</v>
      </c>
      <c r="B485" s="3" t="s">
        <v>0</v>
      </c>
      <c r="C485" s="3" t="s">
        <v>142</v>
      </c>
      <c r="R485" s="3"/>
      <c r="S485" s="3"/>
      <c r="T485" s="3"/>
      <c r="U485" s="3"/>
      <c r="V485" s="3"/>
      <c r="AC485" s="31"/>
      <c r="AD485" s="31"/>
      <c r="BF485" s="12" t="s">
        <v>0</v>
      </c>
    </row>
    <row r="486" spans="1:58">
      <c r="A486" s="3" t="str">
        <f t="shared" si="81"/>
        <v/>
      </c>
      <c r="B486" s="3" t="s">
        <v>0</v>
      </c>
      <c r="Q486" s="8"/>
      <c r="R486" s="9"/>
      <c r="S486" s="9"/>
      <c r="T486" s="9"/>
      <c r="U486" s="9"/>
      <c r="V486" s="10"/>
      <c r="W486" s="11">
        <v>38</v>
      </c>
      <c r="X486" s="8"/>
      <c r="Y486" s="29"/>
      <c r="Z486" s="29"/>
      <c r="AA486" s="30"/>
      <c r="AC486" s="31"/>
      <c r="AD486" s="31"/>
      <c r="BF486" s="12" t="s">
        <v>0</v>
      </c>
    </row>
    <row r="487" spans="1:58">
      <c r="A487" s="3" t="str">
        <f t="shared" si="81"/>
        <v>*ナーナムの改革派/Narnam Renegade</v>
      </c>
      <c r="B487" s="3" t="s">
        <v>0</v>
      </c>
      <c r="C487" s="3" t="str">
        <f>"*"&amp;R487&amp;"/"&amp;T487</f>
        <v>*ナーナムの改革派/Narnam Renegade</v>
      </c>
      <c r="Q487" s="12" t="s">
        <v>9</v>
      </c>
      <c r="R487" s="13" t="str">
        <f>INDEX(AJ:AJ,W486+1)</f>
        <v>ナーナムの改革派</v>
      </c>
      <c r="S487" s="14" t="s">
        <v>10</v>
      </c>
      <c r="T487" s="13" t="str">
        <f>INDEX(AK:AK,W486+1)</f>
        <v>Narnam Renegade</v>
      </c>
      <c r="U487" s="14"/>
      <c r="V487" s="15"/>
      <c r="W487" s="16"/>
      <c r="X487" s="12"/>
      <c r="Y487" s="31"/>
      <c r="Z487" s="31"/>
      <c r="AA487" s="32"/>
      <c r="AC487" s="31"/>
      <c r="AD487" s="31"/>
      <c r="BF487" s="12" t="s">
        <v>0</v>
      </c>
    </row>
    <row r="488" spans="1:58">
      <c r="A488" s="3" t="str">
        <f t="shared" si="81"/>
        <v>|LEFT:80|LEFT:100|LEFT:100|LEFT:100|LEFT:100|LEFT:100|c</v>
      </c>
      <c r="B488" s="3" t="s">
        <v>0</v>
      </c>
      <c r="C488" s="3" t="s">
        <v>83</v>
      </c>
      <c r="D488" s="6" t="str">
        <f>$Q$1</f>
        <v>LEFT:80</v>
      </c>
      <c r="E488" s="6" t="s">
        <v>83</v>
      </c>
      <c r="F488" s="6" t="str">
        <f t="shared" ref="F488:J488" si="86">$R$1</f>
        <v>LEFT:100</v>
      </c>
      <c r="G488" s="6" t="s">
        <v>83</v>
      </c>
      <c r="H488" s="6" t="str">
        <f t="shared" si="86"/>
        <v>LEFT:100</v>
      </c>
      <c r="I488" s="6" t="s">
        <v>83</v>
      </c>
      <c r="J488" s="6" t="str">
        <f t="shared" si="86"/>
        <v>LEFT:100</v>
      </c>
      <c r="K488" s="6" t="s">
        <v>83</v>
      </c>
      <c r="L488" s="6" t="str">
        <f>$R$1</f>
        <v>LEFT:100</v>
      </c>
      <c r="M488" s="6" t="s">
        <v>83</v>
      </c>
      <c r="N488" s="6" t="str">
        <f>$R$1</f>
        <v>LEFT:100</v>
      </c>
      <c r="O488" s="3" t="s">
        <v>83</v>
      </c>
      <c r="P488" s="3" t="s">
        <v>84</v>
      </c>
      <c r="Q488" s="17" t="s">
        <v>6</v>
      </c>
      <c r="R488" s="13" t="str">
        <f>INDEX(AF:AF,W486+1)</f>
        <v>緑</v>
      </c>
      <c r="S488" s="18" t="s">
        <v>7</v>
      </c>
      <c r="T488" s="13" t="str">
        <f>INDEX(AG:AG,W486+1)</f>
        <v>アンコモン</v>
      </c>
      <c r="U488" s="18" t="s">
        <v>8</v>
      </c>
      <c r="V488" s="13">
        <f>INDEX(AI:AI,W486+1)</f>
        <v>11</v>
      </c>
      <c r="W488" s="19"/>
      <c r="X488" s="13" t="str">
        <f>INDEX(AQ:AQ,W486+1)</f>
        <v>接死</v>
      </c>
      <c r="Y488" s="31"/>
      <c r="Z488" s="31"/>
      <c r="AA488" s="32"/>
      <c r="AC488" s="14"/>
      <c r="AD488" s="14"/>
      <c r="BF488" s="12" t="s">
        <v>0</v>
      </c>
    </row>
    <row r="489" spans="1:58">
      <c r="A489" s="3" t="str">
        <f t="shared" si="81"/>
        <v>|色|緑|レアリティ|アンコモン|マナコスト|11|</v>
      </c>
      <c r="B489" s="3" t="s">
        <v>0</v>
      </c>
      <c r="C489" s="3" t="s">
        <v>83</v>
      </c>
      <c r="D489" s="7" t="s">
        <v>6</v>
      </c>
      <c r="E489" s="3" t="s">
        <v>83</v>
      </c>
      <c r="F489" s="3" t="str">
        <f>IF(R488=0,"",R488)</f>
        <v>緑</v>
      </c>
      <c r="G489" s="3" t="s">
        <v>83</v>
      </c>
      <c r="H489" s="7" t="s">
        <v>92</v>
      </c>
      <c r="I489" s="3" t="s">
        <v>83</v>
      </c>
      <c r="J489" s="3" t="str">
        <f>IF(T488=0,"",T488)</f>
        <v>アンコモン</v>
      </c>
      <c r="K489" s="3" t="s">
        <v>83</v>
      </c>
      <c r="L489" s="7" t="s">
        <v>93</v>
      </c>
      <c r="M489" s="3" t="s">
        <v>83</v>
      </c>
      <c r="N489" s="3">
        <f>IF(V488=0,"",V488)</f>
        <v>11</v>
      </c>
      <c r="O489" s="3" t="s">
        <v>83</v>
      </c>
      <c r="Q489" s="12" t="s">
        <v>11</v>
      </c>
      <c r="R489" s="13" t="str">
        <f>INDEX(AL:AL,W486+1)</f>
        <v>クリーチャー</v>
      </c>
      <c r="S489" s="18" t="s">
        <v>94</v>
      </c>
      <c r="T489" s="13" t="str">
        <f>INDEX(AN:AN,W486+1)</f>
        <v>エルフ</v>
      </c>
      <c r="U489" s="13" t="str">
        <f>INDEX(AO:AO,W486+1)</f>
        <v>戦士</v>
      </c>
      <c r="V489" s="13">
        <f>INDEX(AP:AP,W486+1)</f>
        <v>0</v>
      </c>
      <c r="W489" s="19"/>
      <c r="X489" s="13" t="str">
        <f>INDEX(AZ:AZ,W486+1)</f>
        <v>接死</v>
      </c>
      <c r="Y489" s="13" t="str">
        <f>INDEX(BA:BA,W486+1)</f>
        <v/>
      </c>
      <c r="Z489" s="13" t="str">
        <f>INDEX(BB:BB,W486+1)</f>
        <v/>
      </c>
      <c r="AA489" s="13">
        <f>INDEX(BC:BC,W486+1)</f>
        <v>0</v>
      </c>
      <c r="AC489" s="31"/>
      <c r="AD489" s="31"/>
      <c r="BF489" s="12" t="s">
        <v>0</v>
      </c>
    </row>
    <row r="490" spans="1:58">
      <c r="A490" s="3" t="str">
        <f t="shared" si="81"/>
        <v>|種別|クリーチャー|サブタイプ|エルフ|戦士||</v>
      </c>
      <c r="B490" s="3" t="s">
        <v>0</v>
      </c>
      <c r="C490" s="3" t="s">
        <v>83</v>
      </c>
      <c r="D490" s="7" t="s">
        <v>11</v>
      </c>
      <c r="E490" s="3" t="s">
        <v>83</v>
      </c>
      <c r="F490" s="3" t="str">
        <f>IF(R489=0,"",R489)</f>
        <v>クリーチャー</v>
      </c>
      <c r="G490" s="3" t="s">
        <v>83</v>
      </c>
      <c r="H490" s="7" t="s">
        <v>104</v>
      </c>
      <c r="I490" s="3" t="s">
        <v>83</v>
      </c>
      <c r="J490" s="3" t="str">
        <f>IF(T489=0,"",T489)</f>
        <v>エルフ</v>
      </c>
      <c r="K490" s="3" t="s">
        <v>83</v>
      </c>
      <c r="L490" s="3" t="str">
        <f>IF(U489=0,"",U489)</f>
        <v>戦士</v>
      </c>
      <c r="M490" s="3" t="s">
        <v>83</v>
      </c>
      <c r="N490" s="3" t="str">
        <f>IF(V489=0,"",V489)</f>
        <v/>
      </c>
      <c r="O490" s="3" t="s">
        <v>83</v>
      </c>
      <c r="Q490" s="12" t="s">
        <v>105</v>
      </c>
      <c r="R490" s="13" t="str">
        <f>INDEX(BD:BD,W486+1)</f>
        <v>接死</v>
      </c>
      <c r="S490" s="14"/>
      <c r="T490" s="14"/>
      <c r="U490" s="14"/>
      <c r="V490" s="15"/>
      <c r="W490" s="19"/>
      <c r="X490" s="11"/>
      <c r="Y490" s="11"/>
      <c r="Z490" s="11"/>
      <c r="AA490" s="33"/>
      <c r="AC490" s="31"/>
      <c r="AD490" s="31"/>
      <c r="BF490" s="12" t="s">
        <v>0</v>
      </c>
    </row>
    <row r="491" spans="1:58">
      <c r="A491" s="3" t="str">
        <f t="shared" si="81"/>
        <v>|テキスト|&gt;|&gt;|&gt;|&gt;|接死|</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接死</v>
      </c>
      <c r="O491" s="3" t="s">
        <v>83</v>
      </c>
      <c r="Q491" s="17" t="s">
        <v>27</v>
      </c>
      <c r="R491" s="13" t="str">
        <f>INDEX(BE:BE,W486+1)</f>
        <v/>
      </c>
      <c r="S491" s="14" t="s">
        <v>324</v>
      </c>
      <c r="T491" s="13" t="str">
        <f>IF(X491="","",X491&amp;IF(Y491="",""," "&amp;Y491)&amp;IF(Z491="",""," "&amp;Z491)&amp;IF(AA491="",""," "&amp;AA491))</f>
        <v>Death Touch  </v>
      </c>
      <c r="U491" s="14"/>
      <c r="V491" s="15"/>
      <c r="W491" s="19" t="s">
        <v>116</v>
      </c>
      <c r="X491" s="12" t="str">
        <f t="shared" ref="X491:AA491" si="87">IF(ISERROR(IF(LEN(X490)&gt;1,X490,VLOOKUP(X489,$AC:$AD,2,FALSE))),"",IF(LEN(X490)&gt;1,X490,VLOOKUP(X489,$AC:$AD,2,FALSE)))</f>
        <v>Death Touch</v>
      </c>
      <c r="Y491" s="12" t="str">
        <f t="shared" si="87"/>
        <v/>
      </c>
      <c r="Z491" s="12" t="str">
        <f t="shared" si="87"/>
        <v/>
      </c>
      <c r="AA491" s="12" t="str">
        <f t="shared" si="87"/>
        <v> </v>
      </c>
      <c r="AC491" s="31"/>
      <c r="AD491" s="31"/>
      <c r="BF491" s="12" t="s">
        <v>0</v>
      </c>
    </row>
    <row r="492" spans="1:58">
      <c r="A492" s="3" t="str">
        <f t="shared" si="81"/>
        <v>|英テキスト|&gt;|&gt;|&gt;|&gt;|Death Touch  &amp;br;|</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Death Touch  &amp;br;</v>
      </c>
      <c r="O492" s="3" t="s">
        <v>83</v>
      </c>
      <c r="Q492" s="12" t="s">
        <v>18</v>
      </c>
      <c r="R492" s="13" t="str">
        <f>IF(INDEX(AX:AX,W486+1)="",0,INDEX(AX:AX,W486+1)&amp;"/"&amp;INDEX(AY:AY,W486+1))</f>
        <v>4/5</v>
      </c>
      <c r="S492" s="14"/>
      <c r="T492" s="14"/>
      <c r="U492" s="14"/>
      <c r="V492" s="15"/>
      <c r="W492" s="19"/>
      <c r="X492" s="12"/>
      <c r="Y492" s="31"/>
      <c r="Z492" s="31"/>
      <c r="AA492" s="32"/>
      <c r="AC492" s="31"/>
      <c r="AD492" s="31"/>
      <c r="BF492" s="12" t="s">
        <v>0</v>
      </c>
    </row>
    <row r="493" spans="1:58">
      <c r="A493" s="3" t="str">
        <f t="shared" si="81"/>
        <v>|PT|&gt;|4/5|シールド数|&gt;||</v>
      </c>
      <c r="B493" s="3" t="s">
        <v>0</v>
      </c>
      <c r="C493" s="3" t="s">
        <v>83</v>
      </c>
      <c r="D493" s="3" t="s">
        <v>18</v>
      </c>
      <c r="E493" s="3" t="s">
        <v>83</v>
      </c>
      <c r="F493" s="3" t="s">
        <v>115</v>
      </c>
      <c r="G493" s="3" t="s">
        <v>83</v>
      </c>
      <c r="H493" s="3" t="str">
        <f>IF(R492=0,"",R492)</f>
        <v>4/5</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1"/>
        <v>&amp;br;&amp;br;</v>
      </c>
      <c r="B494" s="3" t="s">
        <v>0</v>
      </c>
      <c r="C494" s="3" t="s">
        <v>142</v>
      </c>
      <c r="R494" s="3"/>
      <c r="S494" s="3"/>
      <c r="T494" s="3"/>
      <c r="U494" s="3"/>
      <c r="V494" s="3"/>
      <c r="BF494" s="12" t="s">
        <v>0</v>
      </c>
    </row>
    <row r="495" spans="1:58">
      <c r="A495" s="3" t="str">
        <f t="shared" si="81"/>
        <v>#back(text=戻る,left)</v>
      </c>
      <c r="B495" s="3" t="s">
        <v>0</v>
      </c>
      <c r="C495" s="3" t="s">
        <v>151</v>
      </c>
      <c r="R495" s="3"/>
      <c r="S495" s="3"/>
      <c r="T495" s="3"/>
      <c r="U495" s="3"/>
      <c r="V495" s="3"/>
      <c r="BF495" s="12" t="s">
        <v>0</v>
      </c>
    </row>
    <row r="496" spans="1:58">
      <c r="A496" s="3" t="str">
        <f t="shared" si="81"/>
        <v>&amp;br;</v>
      </c>
      <c r="B496" s="3" t="s">
        <v>0</v>
      </c>
      <c r="C496" s="3" t="s">
        <v>161</v>
      </c>
      <c r="R496" s="3"/>
      <c r="S496" s="3"/>
      <c r="T496" s="3"/>
      <c r="U496" s="3"/>
      <c r="V496" s="3"/>
      <c r="BF496" s="12" t="s">
        <v>0</v>
      </c>
    </row>
    <row r="497" spans="1:58">
      <c r="A497" s="3" t="str">
        <f t="shared" si="81"/>
        <v>#comment(above,nsize=[15],size=[30],num=[10])</v>
      </c>
      <c r="B497" s="3" t="s">
        <v>0</v>
      </c>
      <c r="C497" s="3" t="s">
        <v>170</v>
      </c>
      <c r="R497" s="3"/>
      <c r="S497" s="3"/>
      <c r="T497" s="3"/>
      <c r="U497" s="3"/>
      <c r="V497" s="3"/>
      <c r="BF497" s="12" t="s">
        <v>0</v>
      </c>
    </row>
    <row r="498" spans="1:58">
      <c r="A498" s="3" t="str">
        <f t="shared" si="81"/>
        <v>&amp;br;&amp;br;</v>
      </c>
      <c r="B498" s="3" t="s">
        <v>0</v>
      </c>
      <c r="C498" s="3" t="s">
        <v>142</v>
      </c>
      <c r="R498" s="3"/>
      <c r="S498" s="3"/>
      <c r="T498" s="3"/>
      <c r="U498" s="3"/>
      <c r="V498" s="3"/>
      <c r="AC498" s="31"/>
      <c r="AD498" s="31"/>
      <c r="BF498" s="12" t="s">
        <v>0</v>
      </c>
    </row>
    <row r="499" spans="1:58">
      <c r="A499" s="3" t="str">
        <f t="shared" si="81"/>
        <v/>
      </c>
      <c r="B499" s="3" t="s">
        <v>0</v>
      </c>
      <c r="Q499" s="8"/>
      <c r="R499" s="9"/>
      <c r="S499" s="9"/>
      <c r="T499" s="9"/>
      <c r="U499" s="9"/>
      <c r="V499" s="10"/>
      <c r="W499" s="11">
        <v>39</v>
      </c>
      <c r="X499" s="8"/>
      <c r="Y499" s="29"/>
      <c r="Z499" s="29"/>
      <c r="AA499" s="30"/>
      <c r="AC499" s="31"/>
      <c r="AD499" s="31"/>
      <c r="BF499" s="12" t="s">
        <v>0</v>
      </c>
    </row>
    <row r="500" spans="1:58">
      <c r="A500" s="3" t="str">
        <f t="shared" si="81"/>
        <v>*ピーマの霊気予見者/Peema Aether-Seer</v>
      </c>
      <c r="B500" s="3" t="s">
        <v>0</v>
      </c>
      <c r="C500" s="3" t="str">
        <f>"*"&amp;R500&amp;"/"&amp;T500</f>
        <v>*ピーマの霊気予見者/Peema Aether-Seer</v>
      </c>
      <c r="Q500" s="12" t="s">
        <v>9</v>
      </c>
      <c r="R500" s="13" t="str">
        <f>INDEX(AJ:AJ,W499+1)</f>
        <v>ピーマの霊気予見者</v>
      </c>
      <c r="S500" s="14" t="s">
        <v>10</v>
      </c>
      <c r="T500" s="13" t="str">
        <f>INDEX(AK:AK,W499+1)</f>
        <v>Peema Aether-Seer</v>
      </c>
      <c r="U500" s="14"/>
      <c r="V500" s="15"/>
      <c r="W500" s="16"/>
      <c r="X500" s="12"/>
      <c r="Y500" s="31"/>
      <c r="Z500" s="31"/>
      <c r="AA500" s="32"/>
      <c r="AC500" s="31"/>
      <c r="AD500" s="31"/>
      <c r="BF500" s="12" t="s">
        <v>0</v>
      </c>
    </row>
    <row r="501" spans="1:58">
      <c r="A501" s="3" t="str">
        <f t="shared" si="81"/>
        <v>|LEFT:80|LEFT:100|LEFT:100|LEFT:100|LEFT:100|LEFT:100|c</v>
      </c>
      <c r="B501" s="3" t="s">
        <v>0</v>
      </c>
      <c r="C501" s="3" t="s">
        <v>83</v>
      </c>
      <c r="D501" s="6" t="str">
        <f>$Q$1</f>
        <v>LEFT:80</v>
      </c>
      <c r="E501" s="6" t="s">
        <v>83</v>
      </c>
      <c r="F501" s="6" t="str">
        <f t="shared" ref="F501:J501" si="88">$R$1</f>
        <v>LEFT:100</v>
      </c>
      <c r="G501" s="6" t="s">
        <v>83</v>
      </c>
      <c r="H501" s="6" t="str">
        <f t="shared" si="88"/>
        <v>LEFT:100</v>
      </c>
      <c r="I501" s="6" t="s">
        <v>83</v>
      </c>
      <c r="J501" s="6" t="str">
        <f t="shared" si="88"/>
        <v>LEFT:100</v>
      </c>
      <c r="K501" s="6" t="s">
        <v>83</v>
      </c>
      <c r="L501" s="6" t="str">
        <f>$R$1</f>
        <v>LEFT:100</v>
      </c>
      <c r="M501" s="6" t="s">
        <v>83</v>
      </c>
      <c r="N501" s="6" t="str">
        <f>$R$1</f>
        <v>LEFT:100</v>
      </c>
      <c r="O501" s="3" t="s">
        <v>83</v>
      </c>
      <c r="P501" s="3" t="s">
        <v>84</v>
      </c>
      <c r="Q501" s="17" t="s">
        <v>6</v>
      </c>
      <c r="R501" s="13" t="str">
        <f>INDEX(AF:AF,W499+1)</f>
        <v>緑</v>
      </c>
      <c r="S501" s="18" t="s">
        <v>7</v>
      </c>
      <c r="T501" s="13" t="str">
        <f>INDEX(AG:AG,W499+1)</f>
        <v>アンコモン</v>
      </c>
      <c r="U501" s="18" t="s">
        <v>8</v>
      </c>
      <c r="V501" s="13">
        <f>INDEX(AI:AI,W499+1)</f>
        <v>13</v>
      </c>
      <c r="W501" s="19"/>
      <c r="X501" s="13" t="str">
        <f>INDEX(AQ:AQ,W499+1)</f>
        <v>このクリーチャーが戦場に出たとき、エネルギー化Xを行う。Xはあなたの手札のカードの枚数に等しい。</v>
      </c>
      <c r="Y501" s="31"/>
      <c r="Z501" s="31"/>
      <c r="AA501" s="32"/>
      <c r="AC501" s="14"/>
      <c r="AD501" s="14"/>
      <c r="BF501" s="12" t="s">
        <v>0</v>
      </c>
    </row>
    <row r="502" spans="1:58">
      <c r="A502" s="3" t="str">
        <f t="shared" si="81"/>
        <v>|色|緑|レアリティ|アンコモン|マナコスト|13|</v>
      </c>
      <c r="B502" s="3" t="s">
        <v>0</v>
      </c>
      <c r="C502" s="3" t="s">
        <v>83</v>
      </c>
      <c r="D502" s="7" t="s">
        <v>6</v>
      </c>
      <c r="E502" s="3" t="s">
        <v>83</v>
      </c>
      <c r="F502" s="3" t="str">
        <f>IF(R501=0,"",R501)</f>
        <v>緑</v>
      </c>
      <c r="G502" s="3" t="s">
        <v>83</v>
      </c>
      <c r="H502" s="7" t="s">
        <v>92</v>
      </c>
      <c r="I502" s="3" t="s">
        <v>83</v>
      </c>
      <c r="J502" s="3" t="str">
        <f>IF(T501=0,"",T501)</f>
        <v>アンコモン</v>
      </c>
      <c r="K502" s="3" t="s">
        <v>83</v>
      </c>
      <c r="L502" s="7" t="s">
        <v>93</v>
      </c>
      <c r="M502" s="3" t="s">
        <v>83</v>
      </c>
      <c r="N502" s="3">
        <f>IF(V501=0,"",V501)</f>
        <v>13</v>
      </c>
      <c r="O502" s="3" t="s">
        <v>83</v>
      </c>
      <c r="Q502" s="12" t="s">
        <v>11</v>
      </c>
      <c r="R502" s="13" t="str">
        <f>INDEX(AL:AL,W499+1)</f>
        <v>クリーチャー</v>
      </c>
      <c r="S502" s="18" t="s">
        <v>94</v>
      </c>
      <c r="T502" s="13" t="str">
        <f>INDEX(AN:AN,W499+1)</f>
        <v>エルフ</v>
      </c>
      <c r="U502" s="13" t="str">
        <f>INDEX(AO:AO,W499+1)</f>
        <v>ドルイド</v>
      </c>
      <c r="V502" s="13">
        <f>INDEX(AP:AP,W499+1)</f>
        <v>0</v>
      </c>
      <c r="W502" s="19"/>
      <c r="X502" s="13" t="str">
        <f>INDEX(AZ:AZ,W499+1)</f>
        <v>この</v>
      </c>
      <c r="Y502" s="13" t="str">
        <f>INDEX(BA:BA,W499+1)</f>
        <v/>
      </c>
      <c r="Z502" s="13" t="str">
        <f>INDEX(BB:BB,W499+1)</f>
        <v/>
      </c>
      <c r="AA502" s="13">
        <f>INDEX(BC:BC,W499+1)</f>
        <v>0</v>
      </c>
      <c r="AC502" s="31"/>
      <c r="AD502" s="31"/>
      <c r="BF502" s="12" t="s">
        <v>0</v>
      </c>
    </row>
    <row r="503" spans="1:58">
      <c r="A503" s="3" t="str">
        <f t="shared" si="81"/>
        <v>|種別|クリーチャー|サブタイプ|エルフ|ドルイド||</v>
      </c>
      <c r="B503" s="3" t="s">
        <v>0</v>
      </c>
      <c r="C503" s="3" t="s">
        <v>83</v>
      </c>
      <c r="D503" s="7" t="s">
        <v>11</v>
      </c>
      <c r="E503" s="3" t="s">
        <v>83</v>
      </c>
      <c r="F503" s="3" t="str">
        <f>IF(R502=0,"",R502)</f>
        <v>クリーチャー</v>
      </c>
      <c r="G503" s="3" t="s">
        <v>83</v>
      </c>
      <c r="H503" s="7" t="s">
        <v>104</v>
      </c>
      <c r="I503" s="3" t="s">
        <v>83</v>
      </c>
      <c r="J503" s="3" t="str">
        <f>IF(T502=0,"",T502)</f>
        <v>エルフ</v>
      </c>
      <c r="K503" s="3" t="s">
        <v>83</v>
      </c>
      <c r="L503" s="3" t="str">
        <f>IF(U502=0,"",U502)</f>
        <v>ドルイド</v>
      </c>
      <c r="M503" s="3" t="s">
        <v>83</v>
      </c>
      <c r="N503" s="3" t="str">
        <f>IF(V502=0,"",V502)</f>
        <v/>
      </c>
      <c r="O503" s="3" t="s">
        <v>83</v>
      </c>
      <c r="Q503" s="12" t="s">
        <v>105</v>
      </c>
      <c r="R503" s="13" t="str">
        <f>INDEX(BD:BD,W499+1)</f>
        <v>このクリーチャーが戦場に出たとき、エネルギー化Xを行う。Xはあなたの手札のカードの枚数に等しい。&amp;br;超過2：あなたのターン終了時まで、あなたがコントロールする最初のクリーチャーはバーサーカーを得る。</v>
      </c>
      <c r="S503" s="14"/>
      <c r="T503" s="14"/>
      <c r="U503" s="14"/>
      <c r="V503" s="15"/>
      <c r="W503" s="19"/>
      <c r="X503" s="11"/>
      <c r="Y503" s="11"/>
      <c r="Z503" s="11"/>
      <c r="AA503" s="33"/>
      <c r="AC503" s="31"/>
      <c r="AD503" s="31"/>
      <c r="BF503" s="12" t="s">
        <v>0</v>
      </c>
    </row>
    <row r="504" spans="1:58">
      <c r="A504" s="3" t="str">
        <f t="shared" si="81"/>
        <v>|テキスト|&gt;|&gt;|&gt;|&gt;|このクリーチャーが戦場に出たとき、エネルギー化Xを行う。Xはあなたの手札のカードの枚数に等しい。&amp;br;超過2：あなたのターン終了時まで、あなたがコントロールする最初のクリーチャーはバーサーカーを得る。|</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このクリーチャーが戦場に出たとき、エネルギー化Xを行う。Xはあなたの手札のカードの枚数に等しい。&amp;br;超過2：あなたのターン終了時まで、あなたがコントロールする最初のクリーチャーはバーサーカーを得る。</v>
      </c>
      <c r="O504" s="3" t="s">
        <v>83</v>
      </c>
      <c r="Q504" s="17" t="s">
        <v>27</v>
      </c>
      <c r="R504" s="13" t="str">
        <f>INDEX(BE:BE,W499+1)</f>
        <v>When this creature enters the battlefield, Energize X, where X is the amount of cards in your hand.&amp;br;Overload 2:The first creature you control gains Berserker until the end of your turn.</v>
      </c>
      <c r="S504" s="14" t="s">
        <v>324</v>
      </c>
      <c r="T504" s="13" t="str">
        <f>IF(X504="","",X504&amp;IF(Y504="",""," "&amp;Y504)&amp;IF(Z504="",""," "&amp;Z504)&amp;IF(AA504="",""," "&amp;AA504))</f>
        <v/>
      </c>
      <c r="U504" s="14"/>
      <c r="V504" s="15"/>
      <c r="W504" s="19" t="s">
        <v>116</v>
      </c>
      <c r="X504" s="12" t="str">
        <f t="shared" ref="X504:AA504" si="89">IF(ISERROR(IF(LEN(X503)&gt;1,X503,VLOOKUP(X502,$AC:$AD,2,FALSE))),"",IF(LEN(X503)&gt;1,X503,VLOOKUP(X502,$AC:$AD,2,FALSE)))</f>
        <v/>
      </c>
      <c r="Y504" s="12" t="str">
        <f t="shared" si="89"/>
        <v/>
      </c>
      <c r="Z504" s="12" t="str">
        <f t="shared" si="89"/>
        <v/>
      </c>
      <c r="AA504" s="12" t="str">
        <f t="shared" si="89"/>
        <v> </v>
      </c>
      <c r="AC504" s="31"/>
      <c r="AD504" s="31"/>
      <c r="BF504" s="12" t="s">
        <v>0</v>
      </c>
    </row>
    <row r="505" spans="1:58">
      <c r="A505" s="3" t="str">
        <f t="shared" si="81"/>
        <v>|英テキスト|&gt;|&gt;|&gt;|&gt;|When this creature enters the battlefield, Energize X, where X is the amount of cards in your hand.&amp;br;Overload 2:The first creature you control gains Berserker until the end of your turn.|</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When this creature enters the battlefield, Energize X, where X is the amount of cards in your hand.&amp;br;Overload 2:The first creature you control gains Berserker until the end of your turn.</v>
      </c>
      <c r="O505" s="3" t="s">
        <v>83</v>
      </c>
      <c r="Q505" s="12" t="s">
        <v>18</v>
      </c>
      <c r="R505" s="13" t="str">
        <f>IF(INDEX(AX:AX,W499+1)="",0,INDEX(AX:AX,W499+1)&amp;"/"&amp;INDEX(AY:AY,W499+1))</f>
        <v>4/3</v>
      </c>
      <c r="S505" s="14"/>
      <c r="T505" s="14"/>
      <c r="U505" s="14"/>
      <c r="V505" s="15"/>
      <c r="W505" s="19"/>
      <c r="X505" s="12"/>
      <c r="Y505" s="31"/>
      <c r="Z505" s="31"/>
      <c r="AA505" s="32"/>
      <c r="AC505" s="31"/>
      <c r="AD505" s="31"/>
      <c r="BF505" s="12" t="s">
        <v>0</v>
      </c>
    </row>
    <row r="506" spans="1:58">
      <c r="A506" s="3" t="str">
        <f t="shared" si="81"/>
        <v>|PT|&gt;|4/3|シールド数|&gt;||</v>
      </c>
      <c r="B506" s="3" t="s">
        <v>0</v>
      </c>
      <c r="C506" s="3" t="s">
        <v>83</v>
      </c>
      <c r="D506" s="3" t="s">
        <v>18</v>
      </c>
      <c r="E506" s="3" t="s">
        <v>83</v>
      </c>
      <c r="F506" s="3" t="s">
        <v>115</v>
      </c>
      <c r="G506" s="3" t="s">
        <v>83</v>
      </c>
      <c r="H506" s="3" t="str">
        <f>IF(R505=0,"",R505)</f>
        <v>4/3</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1"/>
        <v>&amp;br;&amp;br;</v>
      </c>
      <c r="B507" s="3" t="s">
        <v>0</v>
      </c>
      <c r="C507" s="3" t="s">
        <v>142</v>
      </c>
      <c r="R507" s="3"/>
      <c r="S507" s="3"/>
      <c r="T507" s="3"/>
      <c r="U507" s="3"/>
      <c r="V507" s="3"/>
      <c r="BF507" s="12" t="s">
        <v>0</v>
      </c>
    </row>
    <row r="508" spans="1:58">
      <c r="A508" s="3" t="str">
        <f t="shared" si="81"/>
        <v>#back(text=戻る,left)</v>
      </c>
      <c r="B508" s="3" t="s">
        <v>0</v>
      </c>
      <c r="C508" s="3" t="s">
        <v>151</v>
      </c>
      <c r="R508" s="3"/>
      <c r="S508" s="3"/>
      <c r="T508" s="3"/>
      <c r="U508" s="3"/>
      <c r="V508" s="3"/>
      <c r="BF508" s="12" t="s">
        <v>0</v>
      </c>
    </row>
    <row r="509" spans="1:58">
      <c r="A509" s="3" t="str">
        <f t="shared" si="81"/>
        <v>&amp;br;</v>
      </c>
      <c r="B509" s="3" t="s">
        <v>0</v>
      </c>
      <c r="C509" s="3" t="s">
        <v>161</v>
      </c>
      <c r="R509" s="3"/>
      <c r="S509" s="3"/>
      <c r="T509" s="3"/>
      <c r="U509" s="3"/>
      <c r="V509" s="3"/>
      <c r="BF509" s="12" t="s">
        <v>0</v>
      </c>
    </row>
    <row r="510" spans="1:58">
      <c r="A510" s="3" t="str">
        <f t="shared" si="81"/>
        <v>#comment(above,nsize=[15],size=[30],num=[10])</v>
      </c>
      <c r="B510" s="3" t="s">
        <v>0</v>
      </c>
      <c r="C510" s="3" t="s">
        <v>170</v>
      </c>
      <c r="R510" s="3"/>
      <c r="S510" s="3"/>
      <c r="T510" s="3"/>
      <c r="U510" s="3"/>
      <c r="V510" s="3"/>
      <c r="BF510" s="12" t="s">
        <v>0</v>
      </c>
    </row>
    <row r="511" spans="1:58">
      <c r="A511" s="3" t="str">
        <f t="shared" si="81"/>
        <v>&amp;br;&amp;br;</v>
      </c>
      <c r="B511" s="3" t="s">
        <v>0</v>
      </c>
      <c r="C511" s="3" t="s">
        <v>142</v>
      </c>
      <c r="R511" s="3"/>
      <c r="S511" s="3"/>
      <c r="T511" s="3"/>
      <c r="U511" s="3"/>
      <c r="V511" s="3"/>
      <c r="AC511" s="31"/>
      <c r="AD511" s="31"/>
      <c r="BF511" s="12" t="s">
        <v>0</v>
      </c>
    </row>
    <row r="512" spans="1:58">
      <c r="A512" s="3" t="str">
        <f t="shared" si="81"/>
        <v/>
      </c>
      <c r="B512" s="3" t="s">
        <v>0</v>
      </c>
      <c r="Q512" s="8"/>
      <c r="R512" s="9"/>
      <c r="S512" s="9"/>
      <c r="T512" s="9"/>
      <c r="U512" s="9"/>
      <c r="V512" s="10"/>
      <c r="W512" s="11">
        <v>40</v>
      </c>
      <c r="X512" s="8"/>
      <c r="Y512" s="29"/>
      <c r="Z512" s="29"/>
      <c r="AA512" s="30"/>
      <c r="AC512" s="31"/>
      <c r="AD512" s="31"/>
      <c r="BF512" s="12" t="s">
        <v>0</v>
      </c>
    </row>
    <row r="513" spans="1:58">
      <c r="A513" s="3" t="str">
        <f t="shared" si="81"/>
        <v>*緑地帯の暴れ者/Greenbelt Rampager</v>
      </c>
      <c r="B513" s="3" t="s">
        <v>0</v>
      </c>
      <c r="C513" s="3" t="str">
        <f>"*"&amp;R513&amp;"/"&amp;T513</f>
        <v>*緑地帯の暴れ者/Greenbelt Rampager</v>
      </c>
      <c r="Q513" s="12" t="s">
        <v>9</v>
      </c>
      <c r="R513" s="13" t="str">
        <f>INDEX(AJ:AJ,W512+1)</f>
        <v>緑地帯の暴れ者</v>
      </c>
      <c r="S513" s="14" t="s">
        <v>10</v>
      </c>
      <c r="T513" s="13" t="str">
        <f>INDEX(AK:AK,W512+1)</f>
        <v>Greenbelt Rampager</v>
      </c>
      <c r="U513" s="14"/>
      <c r="V513" s="15"/>
      <c r="W513" s="16"/>
      <c r="X513" s="12"/>
      <c r="Y513" s="31"/>
      <c r="Z513" s="31"/>
      <c r="AA513" s="32"/>
      <c r="AC513" s="31"/>
      <c r="AD513" s="31"/>
      <c r="BF513" s="12" t="s">
        <v>0</v>
      </c>
    </row>
    <row r="514" spans="1:58">
      <c r="A514" s="3" t="str">
        <f t="shared" si="81"/>
        <v>|LEFT:80|LEFT:100|LEFT:100|LEFT:100|LEFT:100|LEFT:100|c</v>
      </c>
      <c r="B514" s="3" t="s">
        <v>0</v>
      </c>
      <c r="C514" s="3" t="s">
        <v>83</v>
      </c>
      <c r="D514" s="6" t="str">
        <f>$Q$1</f>
        <v>LEFT:80</v>
      </c>
      <c r="E514" s="6" t="s">
        <v>83</v>
      </c>
      <c r="F514" s="6" t="str">
        <f t="shared" ref="F514:J514" si="90">$R$1</f>
        <v>LEFT:100</v>
      </c>
      <c r="G514" s="6" t="s">
        <v>83</v>
      </c>
      <c r="H514" s="6" t="str">
        <f t="shared" si="90"/>
        <v>LEFT:100</v>
      </c>
      <c r="I514" s="6" t="s">
        <v>83</v>
      </c>
      <c r="J514" s="6" t="str">
        <f t="shared" si="90"/>
        <v>LEFT:100</v>
      </c>
      <c r="K514" s="6" t="s">
        <v>83</v>
      </c>
      <c r="L514" s="6" t="str">
        <f>$R$1</f>
        <v>LEFT:100</v>
      </c>
      <c r="M514" s="6" t="s">
        <v>83</v>
      </c>
      <c r="N514" s="6" t="str">
        <f>$R$1</f>
        <v>LEFT:100</v>
      </c>
      <c r="O514" s="3" t="s">
        <v>83</v>
      </c>
      <c r="P514" s="3" t="s">
        <v>84</v>
      </c>
      <c r="Q514" s="17" t="s">
        <v>6</v>
      </c>
      <c r="R514" s="13" t="str">
        <f>INDEX(AF:AF,W512+1)</f>
        <v>緑</v>
      </c>
      <c r="S514" s="18" t="s">
        <v>7</v>
      </c>
      <c r="T514" s="13" t="str">
        <f>INDEX(AG:AG,W512+1)</f>
        <v>レア</v>
      </c>
      <c r="U514" s="18" t="s">
        <v>8</v>
      </c>
      <c r="V514" s="13">
        <f>INDEX(AI:AI,W512+1)</f>
        <v>7</v>
      </c>
      <c r="W514" s="19"/>
      <c r="X514" s="13" t="str">
        <f>INDEX(AQ:AQ,W512+1)</f>
        <v>このクリーチャーが戦場に出たとき、ボード上にエネルギー化ジェムが2個以上ある場合、ボード上からエネルギー化ジェムを2個取り除く。</v>
      </c>
      <c r="Y514" s="31"/>
      <c r="Z514" s="31"/>
      <c r="AA514" s="32"/>
      <c r="AC514" s="14"/>
      <c r="AD514" s="14"/>
      <c r="BF514" s="12" t="s">
        <v>0</v>
      </c>
    </row>
    <row r="515" spans="1:58">
      <c r="A515" s="3" t="str">
        <f t="shared" si="81"/>
        <v>|色|緑|レアリティ|レア|マナコスト|7|</v>
      </c>
      <c r="B515" s="3" t="s">
        <v>0</v>
      </c>
      <c r="C515" s="3" t="s">
        <v>83</v>
      </c>
      <c r="D515" s="7" t="s">
        <v>6</v>
      </c>
      <c r="E515" s="3" t="s">
        <v>83</v>
      </c>
      <c r="F515" s="3" t="str">
        <f>IF(R514=0,"",R514)</f>
        <v>緑</v>
      </c>
      <c r="G515" s="3" t="s">
        <v>83</v>
      </c>
      <c r="H515" s="7" t="s">
        <v>92</v>
      </c>
      <c r="I515" s="3" t="s">
        <v>83</v>
      </c>
      <c r="J515" s="3" t="str">
        <f>IF(T514=0,"",T514)</f>
        <v>レア</v>
      </c>
      <c r="K515" s="3" t="s">
        <v>83</v>
      </c>
      <c r="L515" s="7" t="s">
        <v>93</v>
      </c>
      <c r="M515" s="3" t="s">
        <v>83</v>
      </c>
      <c r="N515" s="3">
        <f>IF(V514=0,"",V514)</f>
        <v>7</v>
      </c>
      <c r="O515" s="3" t="s">
        <v>83</v>
      </c>
      <c r="Q515" s="12" t="s">
        <v>11</v>
      </c>
      <c r="R515" s="13" t="str">
        <f>INDEX(AL:AL,W512+1)</f>
        <v>クリーチャー</v>
      </c>
      <c r="S515" s="18" t="s">
        <v>94</v>
      </c>
      <c r="T515" s="13" t="str">
        <f>INDEX(AN:AN,W512+1)</f>
        <v>象</v>
      </c>
      <c r="U515" s="13">
        <f>INDEX(AO:AO,W512+1)</f>
        <v>0</v>
      </c>
      <c r="V515" s="13">
        <f>INDEX(AP:AP,W512+1)</f>
        <v>0</v>
      </c>
      <c r="W515" s="19"/>
      <c r="X515" s="13" t="str">
        <f>INDEX(AZ:AZ,W512+1)</f>
        <v>この</v>
      </c>
      <c r="Y515" s="13" t="str">
        <f>INDEX(BA:BA,W512+1)</f>
        <v/>
      </c>
      <c r="Z515" s="13" t="str">
        <f>INDEX(BB:BB,W512+1)</f>
        <v/>
      </c>
      <c r="AA515" s="13">
        <f>INDEX(BC:BC,W512+1)</f>
        <v>0</v>
      </c>
      <c r="AC515" s="31"/>
      <c r="AD515" s="31"/>
      <c r="BF515" s="12" t="s">
        <v>0</v>
      </c>
    </row>
    <row r="516" spans="1:58">
      <c r="A516" s="3" t="str">
        <f t="shared" si="81"/>
        <v>|種別|クリーチャー|サブタイプ|象|||</v>
      </c>
      <c r="B516" s="3" t="s">
        <v>0</v>
      </c>
      <c r="C516" s="3" t="s">
        <v>83</v>
      </c>
      <c r="D516" s="7" t="s">
        <v>11</v>
      </c>
      <c r="E516" s="3" t="s">
        <v>83</v>
      </c>
      <c r="F516" s="3" t="str">
        <f>IF(R515=0,"",R515)</f>
        <v>クリーチャー</v>
      </c>
      <c r="G516" s="3" t="s">
        <v>83</v>
      </c>
      <c r="H516" s="7" t="s">
        <v>104</v>
      </c>
      <c r="I516" s="3" t="s">
        <v>83</v>
      </c>
      <c r="J516" s="3" t="str">
        <f>IF(T515=0,"",T515)</f>
        <v>象</v>
      </c>
      <c r="K516" s="3" t="s">
        <v>83</v>
      </c>
      <c r="L516" s="3" t="str">
        <f>IF(U515=0,"",U515)</f>
        <v/>
      </c>
      <c r="M516" s="3" t="s">
        <v>83</v>
      </c>
      <c r="N516" s="3" t="str">
        <f>IF(V515=0,"",V515)</f>
        <v/>
      </c>
      <c r="O516" s="3" t="s">
        <v>83</v>
      </c>
      <c r="Q516" s="12" t="s">
        <v>105</v>
      </c>
      <c r="R516" s="13" t="str">
        <f>INDEX(BD:BD,W512+1)</f>
        <v>このクリーチャーが戦場に出たとき、ボード上にエネルギー化ジェムが2個以上ある場合、ボード上からエネルギー化ジェムを2個取り除く。&amp;br;このクリーチャーが戦場に出たとき、ボード上のエネルギー化ジェムが2個以下(2個未満)の場合、エネルギー化1を行い、このクリーチャーをあなたの手札に戻す。</v>
      </c>
      <c r="S516" s="14"/>
      <c r="T516" s="14"/>
      <c r="U516" s="14"/>
      <c r="V516" s="15"/>
      <c r="W516" s="19"/>
      <c r="X516" s="11"/>
      <c r="Y516" s="11"/>
      <c r="Z516" s="11"/>
      <c r="AA516" s="33"/>
      <c r="AC516" s="31"/>
      <c r="AD516" s="31"/>
      <c r="BF516" s="12" t="s">
        <v>0</v>
      </c>
    </row>
    <row r="517" spans="1:58">
      <c r="A517" s="3" t="str">
        <f t="shared" si="81"/>
        <v>|テキスト|&gt;|&gt;|&gt;|&gt;|このクリーチャーが戦場に出たとき、ボード上にエネルギー化ジェムが2個以上ある場合、ボード上からエネルギー化ジェムを2個取り除く。&amp;br;このクリーチャーが戦場に出たとき、ボード上のエネルギー化ジェムが2個以下(2個未満)の場合、エネルギー化1を行い、このクリーチャーをあなたの手札に戻す。|</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このクリーチャーが戦場に出たとき、ボード上にエネルギー化ジェムが2個以上ある場合、ボード上からエネルギー化ジェムを2個取り除く。&amp;br;このクリーチャーが戦場に出たとき、ボード上のエネルギー化ジェムが2個以下(2個未満)の場合、エネルギー化1を行い、このクリーチャーをあなたの手札に戻す。</v>
      </c>
      <c r="O517" s="3" t="s">
        <v>83</v>
      </c>
      <c r="Q517" s="17" t="s">
        <v>27</v>
      </c>
      <c r="R517" s="13" t="str">
        <f>INDEX(BE:BE,W512+1)</f>
        <v>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v>
      </c>
      <c r="S517" s="14" t="s">
        <v>324</v>
      </c>
      <c r="T517" s="13" t="str">
        <f>IF(X517="","",X517&amp;IF(Y517="",""," "&amp;Y517)&amp;IF(Z517="",""," "&amp;Z517)&amp;IF(AA517="",""," "&amp;AA517))</f>
        <v/>
      </c>
      <c r="U517" s="14"/>
      <c r="V517" s="15"/>
      <c r="W517" s="19" t="s">
        <v>116</v>
      </c>
      <c r="X517" s="12" t="str">
        <f t="shared" ref="X517:AA517" si="91">IF(ISERROR(IF(LEN(X516)&gt;1,X516,VLOOKUP(X515,$AC:$AD,2,FALSE))),"",IF(LEN(X516)&gt;1,X516,VLOOKUP(X515,$AC:$AD,2,FALSE)))</f>
        <v/>
      </c>
      <c r="Y517" s="12" t="str">
        <f t="shared" si="91"/>
        <v/>
      </c>
      <c r="Z517" s="12" t="str">
        <f t="shared" si="91"/>
        <v/>
      </c>
      <c r="AA517" s="12" t="str">
        <f t="shared" si="91"/>
        <v> </v>
      </c>
      <c r="AC517" s="31"/>
      <c r="AD517" s="31"/>
      <c r="BF517" s="12" t="s">
        <v>0</v>
      </c>
    </row>
    <row r="518" spans="1:58">
      <c r="A518" s="3" t="str">
        <f t="shared" ref="A518:A581" si="92">CONCATENATE(C518,D518,E518,F518,G518,H518,I518,J518,K518,L518,M518,N518,O518,P518)</f>
        <v>|英テキスト|&gt;|&gt;|&gt;|&gt;|When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v>
      </c>
      <c r="O518" s="3" t="s">
        <v>83</v>
      </c>
      <c r="Q518" s="12" t="s">
        <v>18</v>
      </c>
      <c r="R518" s="13" t="str">
        <f>IF(INDEX(AX:AX,W512+1)="",0,INDEX(AX:AX,W512+1)&amp;"/"&amp;INDEX(AY:AY,W512+1))</f>
        <v>6/6</v>
      </c>
      <c r="S518" s="14"/>
      <c r="T518" s="14"/>
      <c r="U518" s="14"/>
      <c r="V518" s="15"/>
      <c r="W518" s="19"/>
      <c r="X518" s="12"/>
      <c r="Y518" s="31"/>
      <c r="Z518" s="31"/>
      <c r="AA518" s="32"/>
      <c r="AC518" s="31"/>
      <c r="AD518" s="31"/>
      <c r="BF518" s="12" t="s">
        <v>0</v>
      </c>
    </row>
    <row r="519" spans="1:58">
      <c r="A519" s="3" t="str">
        <f t="shared" si="92"/>
        <v>|PT|&gt;|6/6|シールド数|&gt;||</v>
      </c>
      <c r="B519" s="3" t="s">
        <v>0</v>
      </c>
      <c r="C519" s="3" t="s">
        <v>83</v>
      </c>
      <c r="D519" s="3" t="s">
        <v>18</v>
      </c>
      <c r="E519" s="3" t="s">
        <v>83</v>
      </c>
      <c r="F519" s="3" t="s">
        <v>115</v>
      </c>
      <c r="G519" s="3" t="s">
        <v>83</v>
      </c>
      <c r="H519" s="3" t="str">
        <f>IF(R518=0,"",R518)</f>
        <v>6/6</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2"/>
        <v>&amp;br;&amp;br;</v>
      </c>
      <c r="B520" s="3" t="s">
        <v>0</v>
      </c>
      <c r="C520" s="3" t="s">
        <v>142</v>
      </c>
      <c r="R520" s="3"/>
      <c r="S520" s="3"/>
      <c r="T520" s="3"/>
      <c r="U520" s="3"/>
      <c r="V520" s="3"/>
      <c r="BF520" s="12" t="s">
        <v>0</v>
      </c>
    </row>
    <row r="521" spans="1:58">
      <c r="A521" s="3" t="str">
        <f t="shared" si="92"/>
        <v>#back(text=戻る,left)</v>
      </c>
      <c r="B521" s="3" t="s">
        <v>0</v>
      </c>
      <c r="C521" s="3" t="s">
        <v>151</v>
      </c>
      <c r="R521" s="3"/>
      <c r="S521" s="3"/>
      <c r="T521" s="3"/>
      <c r="U521" s="3"/>
      <c r="V521" s="3"/>
      <c r="BF521" s="12" t="s">
        <v>0</v>
      </c>
    </row>
    <row r="522" spans="1:58">
      <c r="A522" s="3" t="str">
        <f t="shared" si="92"/>
        <v>&amp;br;</v>
      </c>
      <c r="B522" s="3" t="s">
        <v>0</v>
      </c>
      <c r="C522" s="3" t="s">
        <v>161</v>
      </c>
      <c r="R522" s="3"/>
      <c r="S522" s="3"/>
      <c r="T522" s="3"/>
      <c r="U522" s="3"/>
      <c r="V522" s="3"/>
      <c r="BF522" s="12" t="s">
        <v>0</v>
      </c>
    </row>
    <row r="523" spans="1:58">
      <c r="A523" s="3" t="str">
        <f t="shared" si="92"/>
        <v>#comment(above,nsize=[15],size=[30],num=[10])</v>
      </c>
      <c r="B523" s="3" t="s">
        <v>0</v>
      </c>
      <c r="C523" s="3" t="s">
        <v>170</v>
      </c>
      <c r="R523" s="3"/>
      <c r="S523" s="3"/>
      <c r="T523" s="3"/>
      <c r="U523" s="3"/>
      <c r="V523" s="3"/>
      <c r="BF523" s="12" t="s">
        <v>0</v>
      </c>
    </row>
    <row r="524" spans="1:58">
      <c r="A524" s="3" t="str">
        <f t="shared" si="92"/>
        <v>&amp;br;&amp;br;</v>
      </c>
      <c r="B524" s="3" t="s">
        <v>0</v>
      </c>
      <c r="C524" s="3" t="s">
        <v>142</v>
      </c>
      <c r="R524" s="3"/>
      <c r="S524" s="3"/>
      <c r="T524" s="3"/>
      <c r="U524" s="3"/>
      <c r="V524" s="3"/>
      <c r="AC524" s="31"/>
      <c r="AD524" s="31"/>
      <c r="BF524" s="12" t="s">
        <v>0</v>
      </c>
    </row>
    <row r="525" spans="1:58">
      <c r="A525" s="3" t="str">
        <f t="shared" si="92"/>
        <v/>
      </c>
      <c r="B525" s="3" t="s">
        <v>0</v>
      </c>
      <c r="Q525" s="8"/>
      <c r="R525" s="9"/>
      <c r="S525" s="9"/>
      <c r="T525" s="9"/>
      <c r="U525" s="9"/>
      <c r="V525" s="10"/>
      <c r="W525" s="11">
        <v>41</v>
      </c>
      <c r="X525" s="8"/>
      <c r="Y525" s="29"/>
      <c r="Z525" s="29"/>
      <c r="AA525" s="30"/>
      <c r="AC525" s="31"/>
      <c r="AD525" s="31"/>
      <c r="BF525" s="12" t="s">
        <v>0</v>
      </c>
    </row>
    <row r="526" spans="1:58">
      <c r="A526" s="3" t="str">
        <f t="shared" si="92"/>
        <v>*英雄的介入/Heroic Intervention</v>
      </c>
      <c r="B526" s="3" t="s">
        <v>0</v>
      </c>
      <c r="C526" s="3" t="str">
        <f>"*"&amp;R526&amp;"/"&amp;T526</f>
        <v>*英雄的介入/Heroic Intervention</v>
      </c>
      <c r="Q526" s="12" t="s">
        <v>9</v>
      </c>
      <c r="R526" s="13" t="str">
        <f>INDEX(AJ:AJ,W525+1)</f>
        <v>英雄的介入</v>
      </c>
      <c r="S526" s="14" t="s">
        <v>10</v>
      </c>
      <c r="T526" s="13" t="str">
        <f>INDEX(AK:AK,W525+1)</f>
        <v>Heroic Intervention</v>
      </c>
      <c r="U526" s="14"/>
      <c r="V526" s="15"/>
      <c r="W526" s="16"/>
      <c r="X526" s="12"/>
      <c r="Y526" s="31"/>
      <c r="Z526" s="31"/>
      <c r="AA526" s="32"/>
      <c r="AC526" s="31"/>
      <c r="AD526" s="31"/>
      <c r="BF526" s="12" t="s">
        <v>0</v>
      </c>
    </row>
    <row r="527" spans="1:58">
      <c r="A527" s="3" t="str">
        <f t="shared" si="92"/>
        <v>|LEFT:80|LEFT:100|LEFT:100|LEFT:100|LEFT:100|LEFT:100|c</v>
      </c>
      <c r="B527" s="3" t="s">
        <v>0</v>
      </c>
      <c r="C527" s="3" t="s">
        <v>83</v>
      </c>
      <c r="D527" s="6" t="str">
        <f>$Q$1</f>
        <v>LEFT:80</v>
      </c>
      <c r="E527" s="6" t="s">
        <v>83</v>
      </c>
      <c r="F527" s="6" t="str">
        <f t="shared" ref="F527:J527" si="93">$R$1</f>
        <v>LEFT:100</v>
      </c>
      <c r="G527" s="6" t="s">
        <v>83</v>
      </c>
      <c r="H527" s="6" t="str">
        <f t="shared" si="93"/>
        <v>LEFT:100</v>
      </c>
      <c r="I527" s="6" t="s">
        <v>83</v>
      </c>
      <c r="J527" s="6" t="str">
        <f t="shared" si="93"/>
        <v>LEFT:100</v>
      </c>
      <c r="K527" s="6" t="s">
        <v>83</v>
      </c>
      <c r="L527" s="6" t="str">
        <f>$R$1</f>
        <v>LEFT:100</v>
      </c>
      <c r="M527" s="6" t="s">
        <v>83</v>
      </c>
      <c r="N527" s="6" t="str">
        <f>$R$1</f>
        <v>LEFT:100</v>
      </c>
      <c r="O527" s="3" t="s">
        <v>83</v>
      </c>
      <c r="P527" s="3" t="s">
        <v>84</v>
      </c>
      <c r="Q527" s="17" t="s">
        <v>6</v>
      </c>
      <c r="R527" s="13" t="str">
        <f>INDEX(AF:AF,W525+1)</f>
        <v>緑</v>
      </c>
      <c r="S527" s="18" t="s">
        <v>7</v>
      </c>
      <c r="T527" s="13" t="str">
        <f>INDEX(AG:AG,W525+1)</f>
        <v>レア</v>
      </c>
      <c r="U527" s="18" t="s">
        <v>8</v>
      </c>
      <c r="V527" s="13">
        <f>INDEX(AI:AI,W525+1)</f>
        <v>14</v>
      </c>
      <c r="W527" s="19"/>
      <c r="X527" s="13" t="str">
        <f>INDEX(AQ:AQ,W525+1)</f>
        <v>あなたの次のターン開始時まで、あなたがコントロールする各クリーチャーはダメージ軽減と呪禁を得る。</v>
      </c>
      <c r="Y527" s="31"/>
      <c r="Z527" s="31"/>
      <c r="AA527" s="32"/>
      <c r="AC527" s="14"/>
      <c r="AD527" s="14"/>
      <c r="BF527" s="12" t="s">
        <v>0</v>
      </c>
    </row>
    <row r="528" spans="1:58">
      <c r="A528" s="3" t="str">
        <f t="shared" si="92"/>
        <v>|色|緑|レアリティ|レア|マナコスト|14|</v>
      </c>
      <c r="B528" s="3" t="s">
        <v>0</v>
      </c>
      <c r="C528" s="3" t="s">
        <v>83</v>
      </c>
      <c r="D528" s="7" t="s">
        <v>6</v>
      </c>
      <c r="E528" s="3" t="s">
        <v>83</v>
      </c>
      <c r="F528" s="3" t="str">
        <f>IF(R527=0,"",R527)</f>
        <v>緑</v>
      </c>
      <c r="G528" s="3" t="s">
        <v>83</v>
      </c>
      <c r="H528" s="7" t="s">
        <v>92</v>
      </c>
      <c r="I528" s="3" t="s">
        <v>83</v>
      </c>
      <c r="J528" s="3" t="str">
        <f>IF(T527=0,"",T527)</f>
        <v>レア</v>
      </c>
      <c r="K528" s="3" t="s">
        <v>83</v>
      </c>
      <c r="L528" s="7" t="s">
        <v>93</v>
      </c>
      <c r="M528" s="3" t="s">
        <v>83</v>
      </c>
      <c r="N528" s="3">
        <f>IF(V527=0,"",V527)</f>
        <v>14</v>
      </c>
      <c r="O528" s="3" t="s">
        <v>83</v>
      </c>
      <c r="Q528" s="12" t="s">
        <v>11</v>
      </c>
      <c r="R528" s="13" t="str">
        <f>INDEX(AL:AL,W525+1)</f>
        <v>呪文</v>
      </c>
      <c r="S528" s="18" t="s">
        <v>94</v>
      </c>
      <c r="T528" s="13">
        <f>INDEX(AN:AN,W525+1)</f>
        <v>0</v>
      </c>
      <c r="U528" s="13">
        <f>INDEX(AO:AO,W525+1)</f>
        <v>0</v>
      </c>
      <c r="V528" s="13">
        <f>INDEX(AP:AP,W525+1)</f>
        <v>0</v>
      </c>
      <c r="W528" s="19"/>
      <c r="X528" s="13" t="str">
        <f>INDEX(AZ:AZ,W525+1)</f>
        <v>あな</v>
      </c>
      <c r="Y528" s="13" t="str">
        <f>INDEX(BA:BA,W525+1)</f>
        <v/>
      </c>
      <c r="Z528" s="13" t="str">
        <f>INDEX(BB:BB,W525+1)</f>
        <v/>
      </c>
      <c r="AA528" s="13">
        <f>INDEX(BC:BC,W525+1)</f>
        <v>0</v>
      </c>
      <c r="AC528" s="31"/>
      <c r="AD528" s="31"/>
      <c r="BF528" s="12" t="s">
        <v>0</v>
      </c>
    </row>
    <row r="529" spans="1:58">
      <c r="A529" s="3" t="str">
        <f t="shared" si="92"/>
        <v>|種別|呪文|サブタイプ||||</v>
      </c>
      <c r="B529" s="3" t="s">
        <v>0</v>
      </c>
      <c r="C529" s="3" t="s">
        <v>83</v>
      </c>
      <c r="D529" s="7" t="s">
        <v>11</v>
      </c>
      <c r="E529" s="3" t="s">
        <v>83</v>
      </c>
      <c r="F529" s="3" t="str">
        <f>IF(R528=0,"",R528)</f>
        <v>呪文</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あなたの次のターン開始時まで、あなたがコントロールする各クリーチャーはダメージ軽減と呪禁を得る。</v>
      </c>
      <c r="S529" s="14"/>
      <c r="T529" s="14"/>
      <c r="U529" s="14"/>
      <c r="V529" s="15"/>
      <c r="W529" s="19"/>
      <c r="X529" s="11"/>
      <c r="Y529" s="11"/>
      <c r="Z529" s="11"/>
      <c r="AA529" s="33"/>
      <c r="AC529" s="31"/>
      <c r="AD529" s="31"/>
      <c r="BF529" s="12" t="s">
        <v>0</v>
      </c>
    </row>
    <row r="530" spans="1:58">
      <c r="A530" s="3" t="str">
        <f t="shared" si="92"/>
        <v>|テキスト|&gt;|&gt;|&gt;|&gt;|あなたの次のターン開始時まで、あなたがコントロールする各クリーチャーはダメージ軽減と呪禁を得る。|</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あなたの次のターン開始時まで、あなたがコントロールする各クリーチャーはダメージ軽減と呪禁を得る。</v>
      </c>
      <c r="O530" s="3" t="s">
        <v>83</v>
      </c>
      <c r="Q530" s="17" t="s">
        <v>27</v>
      </c>
      <c r="R530" s="13" t="str">
        <f>INDEX(BE:BE,W525+1)</f>
        <v>Each creature you control gains Prevent Damage and Hexproof until the beginning of your next turn.</v>
      </c>
      <c r="S530" s="14" t="s">
        <v>324</v>
      </c>
      <c r="T530" s="13" t="str">
        <f>IF(X530="","",X530&amp;IF(Y530="",""," "&amp;Y530)&amp;IF(Z530="",""," "&amp;Z530)&amp;IF(AA530="",""," "&amp;AA530))</f>
        <v/>
      </c>
      <c r="U530" s="14"/>
      <c r="V530" s="15"/>
      <c r="W530" s="19" t="s">
        <v>116</v>
      </c>
      <c r="X530" s="12" t="str">
        <f t="shared" ref="X530:AA530" si="94">IF(ISERROR(IF(LEN(X529)&gt;1,X529,VLOOKUP(X528,$AC:$AD,2,FALSE))),"",IF(LEN(X529)&gt;1,X529,VLOOKUP(X528,$AC:$AD,2,FALSE)))</f>
        <v/>
      </c>
      <c r="Y530" s="12" t="str">
        <f t="shared" si="94"/>
        <v/>
      </c>
      <c r="Z530" s="12" t="str">
        <f t="shared" si="94"/>
        <v/>
      </c>
      <c r="AA530" s="12" t="str">
        <f t="shared" si="94"/>
        <v> </v>
      </c>
      <c r="AC530" s="31"/>
      <c r="AD530" s="31"/>
      <c r="BF530" s="12" t="s">
        <v>0</v>
      </c>
    </row>
    <row r="531" spans="1:58">
      <c r="A531" s="3" t="str">
        <f t="shared" si="92"/>
        <v>|英テキスト|&gt;|&gt;|&gt;|&gt;|Each creature you control gains Prevent Damage and Hexproof until the beginning of your next turn.|</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Each creature you control gains Prevent Damage and Hexproof until the beginning of your next turn.</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2"/>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2"/>
        <v>&amp;br;&amp;br;</v>
      </c>
      <c r="B533" s="3" t="s">
        <v>0</v>
      </c>
      <c r="C533" s="3" t="s">
        <v>142</v>
      </c>
      <c r="R533" s="3"/>
      <c r="S533" s="3"/>
      <c r="T533" s="3"/>
      <c r="U533" s="3"/>
      <c r="V533" s="3"/>
      <c r="BF533" s="12" t="s">
        <v>0</v>
      </c>
    </row>
    <row r="534" spans="1:58">
      <c r="A534" s="3" t="str">
        <f t="shared" si="92"/>
        <v>#back(text=戻る,left)</v>
      </c>
      <c r="B534" s="3" t="s">
        <v>0</v>
      </c>
      <c r="C534" s="3" t="s">
        <v>151</v>
      </c>
      <c r="R534" s="3"/>
      <c r="S534" s="3"/>
      <c r="T534" s="3"/>
      <c r="U534" s="3"/>
      <c r="V534" s="3"/>
      <c r="BF534" s="12" t="s">
        <v>0</v>
      </c>
    </row>
    <row r="535" spans="1:58">
      <c r="A535" s="3" t="str">
        <f t="shared" si="92"/>
        <v>&amp;br;</v>
      </c>
      <c r="B535" s="3" t="s">
        <v>0</v>
      </c>
      <c r="C535" s="3" t="s">
        <v>161</v>
      </c>
      <c r="R535" s="3"/>
      <c r="S535" s="3"/>
      <c r="T535" s="3"/>
      <c r="U535" s="3"/>
      <c r="V535" s="3"/>
      <c r="BF535" s="12" t="s">
        <v>0</v>
      </c>
    </row>
    <row r="536" spans="1:58">
      <c r="A536" s="3" t="str">
        <f t="shared" si="92"/>
        <v>#comment(above,nsize=[15],size=[30],num=[10])</v>
      </c>
      <c r="B536" s="3" t="s">
        <v>0</v>
      </c>
      <c r="C536" s="3" t="s">
        <v>170</v>
      </c>
      <c r="R536" s="3"/>
      <c r="S536" s="3"/>
      <c r="T536" s="3"/>
      <c r="U536" s="3"/>
      <c r="V536" s="3"/>
      <c r="BF536" s="12" t="s">
        <v>0</v>
      </c>
    </row>
    <row r="537" spans="1:58">
      <c r="A537" s="3" t="str">
        <f t="shared" si="92"/>
        <v>&amp;br;&amp;br;</v>
      </c>
      <c r="B537" s="3" t="s">
        <v>0</v>
      </c>
      <c r="C537" s="3" t="s">
        <v>142</v>
      </c>
      <c r="R537" s="3"/>
      <c r="S537" s="3"/>
      <c r="T537" s="3"/>
      <c r="U537" s="3"/>
      <c r="V537" s="3"/>
      <c r="AC537" s="31"/>
      <c r="AD537" s="31"/>
      <c r="BF537" s="12" t="s">
        <v>0</v>
      </c>
    </row>
    <row r="538" spans="1:58">
      <c r="A538" s="3" t="str">
        <f t="shared" si="92"/>
        <v/>
      </c>
      <c r="B538" s="3" t="s">
        <v>0</v>
      </c>
      <c r="Q538" s="8"/>
      <c r="R538" s="9"/>
      <c r="S538" s="9"/>
      <c r="T538" s="9"/>
      <c r="U538" s="9"/>
      <c r="V538" s="10"/>
      <c r="W538" s="11">
        <v>42</v>
      </c>
      <c r="X538" s="8"/>
      <c r="Y538" s="29"/>
      <c r="Z538" s="29"/>
      <c r="AA538" s="30"/>
      <c r="AC538" s="31"/>
      <c r="AD538" s="31"/>
      <c r="BF538" s="12" t="s">
        <v>0</v>
      </c>
    </row>
    <row r="539" spans="1:58">
      <c r="A539" s="3" t="str">
        <f t="shared" si="92"/>
        <v>*霊気風浴び/Aetherwind Basker</v>
      </c>
      <c r="B539" s="3" t="s">
        <v>0</v>
      </c>
      <c r="C539" s="3" t="str">
        <f>"*"&amp;R539&amp;"/"&amp;T539</f>
        <v>*霊気風浴び/Aetherwind Basker</v>
      </c>
      <c r="Q539" s="12" t="s">
        <v>9</v>
      </c>
      <c r="R539" s="13" t="str">
        <f>INDEX(AJ:AJ,W538+1)</f>
        <v>霊気風浴び</v>
      </c>
      <c r="S539" s="14" t="s">
        <v>10</v>
      </c>
      <c r="T539" s="13" t="str">
        <f>INDEX(AK:AK,W538+1)</f>
        <v>Aetherwind Basker</v>
      </c>
      <c r="U539" s="14"/>
      <c r="V539" s="15"/>
      <c r="W539" s="16"/>
      <c r="X539" s="12"/>
      <c r="Y539" s="31"/>
      <c r="Z539" s="31"/>
      <c r="AA539" s="32"/>
      <c r="AC539" s="31"/>
      <c r="AD539" s="31"/>
      <c r="BF539" s="12" t="s">
        <v>0</v>
      </c>
    </row>
    <row r="540" spans="1:58">
      <c r="A540" s="3" t="str">
        <f t="shared" si="92"/>
        <v>|LEFT:80|LEFT:100|LEFT:100|LEFT:100|LEFT:100|LEFT:100|c</v>
      </c>
      <c r="B540" s="3" t="s">
        <v>0</v>
      </c>
      <c r="C540" s="3" t="s">
        <v>83</v>
      </c>
      <c r="D540" s="6" t="str">
        <f>$Q$1</f>
        <v>LEFT:80</v>
      </c>
      <c r="E540" s="6" t="s">
        <v>83</v>
      </c>
      <c r="F540" s="6" t="str">
        <f t="shared" ref="F540:J540" si="95">$R$1</f>
        <v>LEFT:100</v>
      </c>
      <c r="G540" s="6" t="s">
        <v>83</v>
      </c>
      <c r="H540" s="6" t="str">
        <f t="shared" si="95"/>
        <v>LEFT:100</v>
      </c>
      <c r="I540" s="6" t="s">
        <v>83</v>
      </c>
      <c r="J540" s="6" t="str">
        <f t="shared" si="95"/>
        <v>LEFT:100</v>
      </c>
      <c r="K540" s="6" t="s">
        <v>83</v>
      </c>
      <c r="L540" s="6" t="str">
        <f>$R$1</f>
        <v>LEFT:100</v>
      </c>
      <c r="M540" s="6" t="s">
        <v>83</v>
      </c>
      <c r="N540" s="6" t="str">
        <f>$R$1</f>
        <v>LEFT:100</v>
      </c>
      <c r="O540" s="3" t="s">
        <v>83</v>
      </c>
      <c r="P540" s="3" t="s">
        <v>84</v>
      </c>
      <c r="Q540" s="17" t="s">
        <v>6</v>
      </c>
      <c r="R540" s="13" t="str">
        <f>INDEX(AF:AF,W538+1)</f>
        <v>緑</v>
      </c>
      <c r="S540" s="18" t="s">
        <v>7</v>
      </c>
      <c r="T540" s="13" t="str">
        <f>INDEX(AG:AG,W538+1)</f>
        <v>神話レア</v>
      </c>
      <c r="U540" s="18" t="s">
        <v>8</v>
      </c>
      <c r="V540" s="13">
        <f>INDEX(AI:AI,W538+1)</f>
        <v>20</v>
      </c>
      <c r="W540" s="19"/>
      <c r="X540" s="13" t="str">
        <f>INDEX(AQ:AQ,W538+1)</f>
        <v>トランプル</v>
      </c>
      <c r="Y540" s="31"/>
      <c r="Z540" s="31"/>
      <c r="AA540" s="32"/>
      <c r="AC540" s="14"/>
      <c r="AD540" s="14"/>
      <c r="BF540" s="12" t="s">
        <v>0</v>
      </c>
    </row>
    <row r="541" spans="1:58">
      <c r="A541" s="3" t="str">
        <f t="shared" si="92"/>
        <v>|色|緑|レアリティ|神話レア|マナコスト|20|</v>
      </c>
      <c r="B541" s="3" t="s">
        <v>0</v>
      </c>
      <c r="C541" s="3" t="s">
        <v>83</v>
      </c>
      <c r="D541" s="7" t="s">
        <v>6</v>
      </c>
      <c r="E541" s="3" t="s">
        <v>83</v>
      </c>
      <c r="F541" s="3" t="str">
        <f>IF(R540=0,"",R540)</f>
        <v>緑</v>
      </c>
      <c r="G541" s="3" t="s">
        <v>83</v>
      </c>
      <c r="H541" s="7" t="s">
        <v>92</v>
      </c>
      <c r="I541" s="3" t="s">
        <v>83</v>
      </c>
      <c r="J541" s="3" t="str">
        <f>IF(T540=0,"",T540)</f>
        <v>神話レア</v>
      </c>
      <c r="K541" s="3" t="s">
        <v>83</v>
      </c>
      <c r="L541" s="7" t="s">
        <v>93</v>
      </c>
      <c r="M541" s="3" t="s">
        <v>83</v>
      </c>
      <c r="N541" s="3">
        <f>IF(V540=0,"",V540)</f>
        <v>20</v>
      </c>
      <c r="O541" s="3" t="s">
        <v>83</v>
      </c>
      <c r="Q541" s="12" t="s">
        <v>11</v>
      </c>
      <c r="R541" s="13" t="str">
        <f>INDEX(AL:AL,W538+1)</f>
        <v>クリーチャー</v>
      </c>
      <c r="S541" s="18" t="s">
        <v>94</v>
      </c>
      <c r="T541" s="13" t="str">
        <f>INDEX(AN:AN,W538+1)</f>
        <v>トカゲ</v>
      </c>
      <c r="U541" s="13">
        <f>INDEX(AO:AO,W538+1)</f>
        <v>0</v>
      </c>
      <c r="V541" s="13">
        <f>INDEX(AP:AP,W538+1)</f>
        <v>0</v>
      </c>
      <c r="W541" s="19"/>
      <c r="X541" s="13" t="str">
        <f>INDEX(AZ:AZ,W538+1)</f>
        <v>トラ</v>
      </c>
      <c r="Y541" s="13" t="str">
        <f>INDEX(BA:BA,W538+1)</f>
        <v/>
      </c>
      <c r="Z541" s="13" t="str">
        <f>INDEX(BB:BB,W538+1)</f>
        <v/>
      </c>
      <c r="AA541" s="13">
        <f>INDEX(BC:BC,W538+1)</f>
        <v>0</v>
      </c>
      <c r="AC541" s="31"/>
      <c r="AD541" s="31"/>
      <c r="BF541" s="12" t="s">
        <v>0</v>
      </c>
    </row>
    <row r="542" spans="1:58">
      <c r="A542" s="3" t="str">
        <f t="shared" si="92"/>
        <v>|種別|クリーチャー|サブタイプ|トカゲ|||</v>
      </c>
      <c r="B542" s="3" t="s">
        <v>0</v>
      </c>
      <c r="C542" s="3" t="s">
        <v>83</v>
      </c>
      <c r="D542" s="7" t="s">
        <v>11</v>
      </c>
      <c r="E542" s="3" t="s">
        <v>83</v>
      </c>
      <c r="F542" s="3" t="str">
        <f>IF(R541=0,"",R541)</f>
        <v>クリーチャー</v>
      </c>
      <c r="G542" s="3" t="s">
        <v>83</v>
      </c>
      <c r="H542" s="7" t="s">
        <v>104</v>
      </c>
      <c r="I542" s="3" t="s">
        <v>83</v>
      </c>
      <c r="J542" s="3" t="str">
        <f>IF(T541=0,"",T541)</f>
        <v>トカゲ</v>
      </c>
      <c r="K542" s="3" t="s">
        <v>83</v>
      </c>
      <c r="L542" s="3" t="str">
        <f>IF(U541=0,"",U541)</f>
        <v/>
      </c>
      <c r="M542" s="3" t="s">
        <v>83</v>
      </c>
      <c r="N542" s="3" t="str">
        <f>IF(V541=0,"",V541)</f>
        <v/>
      </c>
      <c r="O542" s="3" t="s">
        <v>83</v>
      </c>
      <c r="Q542" s="12" t="s">
        <v>105</v>
      </c>
      <c r="R542" s="13" t="str">
        <f>INDEX(BD:BD,W538+1)</f>
        <v>トランプル&amp;br;このクリーチャーが戦場に出たかダメージを与えたとき、エネルギー化Xを行う。Xはあなたがコントロールするクリーチャーの総数に等しい。&amp;br;超過1：あなたのターン終了時まで、このクリーチャーは+3/+3の修整を受ける。</v>
      </c>
      <c r="S542" s="14"/>
      <c r="T542" s="14"/>
      <c r="U542" s="14"/>
      <c r="V542" s="15"/>
      <c r="W542" s="19"/>
      <c r="X542" s="11"/>
      <c r="Y542" s="11"/>
      <c r="Z542" s="11"/>
      <c r="AA542" s="33"/>
      <c r="AC542" s="31"/>
      <c r="AD542" s="31"/>
      <c r="BF542" s="12" t="s">
        <v>0</v>
      </c>
    </row>
    <row r="543" spans="1:58">
      <c r="A543" s="3" t="str">
        <f t="shared" si="92"/>
        <v>|テキスト|&gt;|&gt;|&gt;|&gt;|トランプル&amp;br;このクリーチャーが戦場に出たかダメージを与えたとき、エネルギー化Xを行う。Xはあなたがコントロールするクリーチャーの総数に等しい。&amp;br;超過1：あなたのターン終了時まで、このクリーチャーは+3/+3の修整を受ける。|</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トランプル&amp;br;このクリーチャーが戦場に出たかダメージを与えたとき、エネルギー化Xを行う。Xはあなたがコントロールするクリーチャーの総数に等しい。&amp;br;超過1：あなたのターン終了時まで、このクリーチャーは+3/+3の修整を受ける。</v>
      </c>
      <c r="O543" s="3" t="s">
        <v>83</v>
      </c>
      <c r="Q543" s="17" t="s">
        <v>27</v>
      </c>
      <c r="R543" s="13" t="str">
        <f>INDEX(BE:BE,W538+1)</f>
        <v>When this creature enters the battlefield or deals damage, Energize X, where X is the amount of creatures you control.&amp;br;Overload 1:this creature gets +3/+3 until the end of your turn.</v>
      </c>
      <c r="S543" s="14" t="s">
        <v>324</v>
      </c>
      <c r="T543" s="13" t="str">
        <f>IF(X543="","",X543&amp;IF(Y543="",""," "&amp;Y543)&amp;IF(Z543="",""," "&amp;Z543)&amp;IF(AA543="",""," "&amp;AA543))</f>
        <v>Trample  </v>
      </c>
      <c r="U543" s="14"/>
      <c r="V543" s="15"/>
      <c r="W543" s="19" t="s">
        <v>116</v>
      </c>
      <c r="X543" s="12" t="str">
        <f t="shared" ref="X543:AA543" si="96">IF(ISERROR(IF(LEN(X542)&gt;1,X542,VLOOKUP(X541,$AC:$AD,2,FALSE))),"",IF(LEN(X542)&gt;1,X542,VLOOKUP(X541,$AC:$AD,2,FALSE)))</f>
        <v>Trample</v>
      </c>
      <c r="Y543" s="12" t="str">
        <f t="shared" si="96"/>
        <v/>
      </c>
      <c r="Z543" s="12" t="str">
        <f t="shared" si="96"/>
        <v/>
      </c>
      <c r="AA543" s="12" t="str">
        <f t="shared" si="96"/>
        <v> </v>
      </c>
      <c r="AC543" s="31"/>
      <c r="AD543" s="31"/>
      <c r="BF543" s="12" t="s">
        <v>0</v>
      </c>
    </row>
    <row r="544" spans="1:58">
      <c r="A544" s="3" t="str">
        <f t="shared" si="92"/>
        <v>|英テキスト|&gt;|&gt;|&gt;|&gt;|Trample  &amp;br;When this creature enters the battlefield or deals damage, Energize X, where X is the amount of creatures you control.&amp;br;Overload 1:this creature gets +3/+3 until the end of your turn.|</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Trample  &amp;br;When this creature enters the battlefield or deals damage, Energize X, where X is the amount of creatures you control.&amp;br;Overload 1:this creature gets +3/+3 until the end of your turn.</v>
      </c>
      <c r="O544" s="3" t="s">
        <v>83</v>
      </c>
      <c r="Q544" s="12" t="s">
        <v>18</v>
      </c>
      <c r="R544" s="13" t="str">
        <f>IF(INDEX(AX:AX,W538+1)="",0,INDEX(AX:AX,W538+1)&amp;"/"&amp;INDEX(AY:AY,W538+1))</f>
        <v>8/8</v>
      </c>
      <c r="S544" s="14"/>
      <c r="T544" s="14"/>
      <c r="U544" s="14"/>
      <c r="V544" s="15"/>
      <c r="W544" s="19"/>
      <c r="X544" s="12"/>
      <c r="Y544" s="31"/>
      <c r="Z544" s="31"/>
      <c r="AA544" s="32"/>
      <c r="AC544" s="31"/>
      <c r="AD544" s="31"/>
      <c r="BF544" s="12" t="s">
        <v>0</v>
      </c>
    </row>
    <row r="545" spans="1:58">
      <c r="A545" s="3" t="str">
        <f t="shared" si="92"/>
        <v>|PT|&gt;|8/8|シールド数|&gt;||</v>
      </c>
      <c r="B545" s="3" t="s">
        <v>0</v>
      </c>
      <c r="C545" s="3" t="s">
        <v>83</v>
      </c>
      <c r="D545" s="3" t="s">
        <v>18</v>
      </c>
      <c r="E545" s="3" t="s">
        <v>83</v>
      </c>
      <c r="F545" s="3" t="s">
        <v>115</v>
      </c>
      <c r="G545" s="3" t="s">
        <v>83</v>
      </c>
      <c r="H545" s="3" t="str">
        <f>IF(R544=0,"",R544)</f>
        <v>8/8</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2"/>
        <v>&amp;br;&amp;br;</v>
      </c>
      <c r="B546" s="3" t="s">
        <v>0</v>
      </c>
      <c r="C546" s="3" t="s">
        <v>142</v>
      </c>
      <c r="R546" s="3"/>
      <c r="S546" s="3"/>
      <c r="T546" s="3"/>
      <c r="U546" s="3"/>
      <c r="V546" s="3"/>
      <c r="BF546" s="12" t="s">
        <v>0</v>
      </c>
    </row>
    <row r="547" spans="1:58">
      <c r="A547" s="3" t="str">
        <f t="shared" si="92"/>
        <v>#back(text=戻る,left)</v>
      </c>
      <c r="B547" s="3" t="s">
        <v>0</v>
      </c>
      <c r="C547" s="3" t="s">
        <v>151</v>
      </c>
      <c r="R547" s="3"/>
      <c r="S547" s="3"/>
      <c r="T547" s="3"/>
      <c r="U547" s="3"/>
      <c r="V547" s="3"/>
      <c r="BF547" s="12" t="s">
        <v>0</v>
      </c>
    </row>
    <row r="548" spans="1:58">
      <c r="A548" s="3" t="str">
        <f t="shared" si="92"/>
        <v>&amp;br;</v>
      </c>
      <c r="B548" s="3" t="s">
        <v>0</v>
      </c>
      <c r="C548" s="3" t="s">
        <v>161</v>
      </c>
      <c r="R548" s="3"/>
      <c r="S548" s="3"/>
      <c r="T548" s="3"/>
      <c r="U548" s="3"/>
      <c r="V548" s="3"/>
      <c r="BF548" s="12" t="s">
        <v>0</v>
      </c>
    </row>
    <row r="549" spans="1:58">
      <c r="A549" s="3" t="str">
        <f t="shared" si="92"/>
        <v>#comment(above,nsize=[15],size=[30],num=[10])</v>
      </c>
      <c r="B549" s="3" t="s">
        <v>0</v>
      </c>
      <c r="C549" s="3" t="s">
        <v>170</v>
      </c>
      <c r="R549" s="3"/>
      <c r="S549" s="3"/>
      <c r="T549" s="3"/>
      <c r="U549" s="3"/>
      <c r="V549" s="3"/>
      <c r="BF549" s="12" t="s">
        <v>0</v>
      </c>
    </row>
    <row r="550" spans="1:58">
      <c r="A550" s="3" t="str">
        <f t="shared" si="92"/>
        <v>&amp;br;&amp;br;</v>
      </c>
      <c r="B550" s="3" t="s">
        <v>0</v>
      </c>
      <c r="C550" s="3" t="s">
        <v>142</v>
      </c>
      <c r="R550" s="3"/>
      <c r="S550" s="3"/>
      <c r="T550" s="3"/>
      <c r="U550" s="3"/>
      <c r="V550" s="3"/>
      <c r="AC550" s="31"/>
      <c r="AD550" s="31"/>
      <c r="BF550" s="12" t="s">
        <v>0</v>
      </c>
    </row>
    <row r="551" spans="1:58">
      <c r="A551" s="3" t="str">
        <f t="shared" si="92"/>
        <v/>
      </c>
      <c r="B551" s="3" t="s">
        <v>0</v>
      </c>
      <c r="Q551" s="8"/>
      <c r="R551" s="9"/>
      <c r="S551" s="9"/>
      <c r="T551" s="9"/>
      <c r="U551" s="9"/>
      <c r="V551" s="10"/>
      <c r="W551" s="11">
        <v>43</v>
      </c>
      <c r="X551" s="8"/>
      <c r="Y551" s="29"/>
      <c r="Z551" s="29"/>
      <c r="AA551" s="30"/>
      <c r="AC551" s="31"/>
      <c r="AD551" s="31"/>
      <c r="BF551" s="12" t="s">
        <v>0</v>
      </c>
    </row>
    <row r="552" spans="1:58">
      <c r="A552" s="3" t="str">
        <f t="shared" si="92"/>
        <v>*ピーマの改革派、リシュカー/Rishkar, Peema Renegade</v>
      </c>
      <c r="B552" s="3" t="s">
        <v>0</v>
      </c>
      <c r="C552" s="3" t="str">
        <f>"*"&amp;R552&amp;"/"&amp;T552</f>
        <v>*ピーマの改革派、リシュカー/Rishkar, Peema Renegade</v>
      </c>
      <c r="Q552" s="12" t="s">
        <v>9</v>
      </c>
      <c r="R552" s="13" t="str">
        <f>INDEX(AJ:AJ,W551+1)</f>
        <v>ピーマの改革派、リシュカー</v>
      </c>
      <c r="S552" s="14" t="s">
        <v>10</v>
      </c>
      <c r="T552" s="13" t="str">
        <f>INDEX(AK:AK,W551+1)</f>
        <v>Rishkar, Peema Renegade</v>
      </c>
      <c r="U552" s="14"/>
      <c r="V552" s="15"/>
      <c r="W552" s="16"/>
      <c r="X552" s="12"/>
      <c r="Y552" s="31"/>
      <c r="Z552" s="31"/>
      <c r="AA552" s="32"/>
      <c r="AC552" s="31"/>
      <c r="AD552" s="31"/>
      <c r="BF552" s="12" t="s">
        <v>0</v>
      </c>
    </row>
    <row r="553" spans="1:58">
      <c r="A553" s="3" t="str">
        <f t="shared" si="92"/>
        <v>|LEFT:80|LEFT:100|LEFT:100|LEFT:100|LEFT:100|LEFT:100|c</v>
      </c>
      <c r="B553" s="3" t="s">
        <v>0</v>
      </c>
      <c r="C553" s="3" t="s">
        <v>83</v>
      </c>
      <c r="D553" s="6" t="str">
        <f>$Q$1</f>
        <v>LEFT:80</v>
      </c>
      <c r="E553" s="6" t="s">
        <v>83</v>
      </c>
      <c r="F553" s="6" t="str">
        <f t="shared" ref="F553:J553" si="97">$R$1</f>
        <v>LEFT:100</v>
      </c>
      <c r="G553" s="6" t="s">
        <v>83</v>
      </c>
      <c r="H553" s="6" t="str">
        <f t="shared" si="97"/>
        <v>LEFT:100</v>
      </c>
      <c r="I553" s="6" t="s">
        <v>83</v>
      </c>
      <c r="J553" s="6" t="str">
        <f t="shared" si="97"/>
        <v>LEFT:100</v>
      </c>
      <c r="K553" s="6" t="s">
        <v>83</v>
      </c>
      <c r="L553" s="6" t="str">
        <f>$R$1</f>
        <v>LEFT:100</v>
      </c>
      <c r="M553" s="6" t="s">
        <v>83</v>
      </c>
      <c r="N553" s="6" t="str">
        <f>$R$1</f>
        <v>LEFT:100</v>
      </c>
      <c r="O553" s="3" t="s">
        <v>83</v>
      </c>
      <c r="P553" s="3" t="s">
        <v>84</v>
      </c>
      <c r="Q553" s="17" t="s">
        <v>6</v>
      </c>
      <c r="R553" s="13" t="str">
        <f>INDEX(AF:AF,W551+1)</f>
        <v>緑</v>
      </c>
      <c r="S553" s="18" t="s">
        <v>7</v>
      </c>
      <c r="T553" s="13" t="str">
        <f>INDEX(AG:AG,W551+1)</f>
        <v>神話レア</v>
      </c>
      <c r="U553" s="18" t="s">
        <v>8</v>
      </c>
      <c r="V553" s="13">
        <f>INDEX(AI:AI,W551+1)</f>
        <v>16</v>
      </c>
      <c r="W553" s="19"/>
      <c r="X553" s="13" t="str">
        <f>INDEX(AQ:AQ,W551+1)</f>
        <v>このクリーチャーが戦場に出たとき、あなたがコントロールする各クリーチャーは+3/+3の修整を受ける。</v>
      </c>
      <c r="Y553" s="31"/>
      <c r="Z553" s="31"/>
      <c r="AA553" s="32"/>
      <c r="AC553" s="14"/>
      <c r="AD553" s="14"/>
      <c r="BF553" s="12" t="s">
        <v>0</v>
      </c>
    </row>
    <row r="554" spans="1:58">
      <c r="A554" s="3" t="str">
        <f t="shared" si="92"/>
        <v>|色|緑|レアリティ|神話レア|マナコスト|16|</v>
      </c>
      <c r="B554" s="3" t="s">
        <v>0</v>
      </c>
      <c r="C554" s="3" t="s">
        <v>83</v>
      </c>
      <c r="D554" s="7" t="s">
        <v>6</v>
      </c>
      <c r="E554" s="3" t="s">
        <v>83</v>
      </c>
      <c r="F554" s="3" t="str">
        <f>IF(R553=0,"",R553)</f>
        <v>緑</v>
      </c>
      <c r="G554" s="3" t="s">
        <v>83</v>
      </c>
      <c r="H554" s="7" t="s">
        <v>92</v>
      </c>
      <c r="I554" s="3" t="s">
        <v>83</v>
      </c>
      <c r="J554" s="3" t="str">
        <f>IF(T553=0,"",T553)</f>
        <v>神話レア</v>
      </c>
      <c r="K554" s="3" t="s">
        <v>83</v>
      </c>
      <c r="L554" s="7" t="s">
        <v>93</v>
      </c>
      <c r="M554" s="3" t="s">
        <v>83</v>
      </c>
      <c r="N554" s="3">
        <f>IF(V553=0,"",V553)</f>
        <v>16</v>
      </c>
      <c r="O554" s="3" t="s">
        <v>83</v>
      </c>
      <c r="Q554" s="12" t="s">
        <v>11</v>
      </c>
      <c r="R554" s="13" t="str">
        <f>INDEX(AL:AL,W551+1)</f>
        <v>クリーチャー</v>
      </c>
      <c r="S554" s="18" t="s">
        <v>94</v>
      </c>
      <c r="T554" s="13" t="str">
        <f>INDEX(AN:AN,W551+1)</f>
        <v>エルフ</v>
      </c>
      <c r="U554" s="13" t="str">
        <f>INDEX(AO:AO,W551+1)</f>
        <v>ドルイド</v>
      </c>
      <c r="V554" s="13">
        <f>INDEX(AP:AP,W551+1)</f>
        <v>0</v>
      </c>
      <c r="W554" s="19"/>
      <c r="X554" s="13" t="str">
        <f>INDEX(AZ:AZ,W551+1)</f>
        <v>この</v>
      </c>
      <c r="Y554" s="13" t="str">
        <f>INDEX(BA:BA,W551+1)</f>
        <v/>
      </c>
      <c r="Z554" s="13" t="str">
        <f>INDEX(BB:BB,W551+1)</f>
        <v/>
      </c>
      <c r="AA554" s="13">
        <f>INDEX(BC:BC,W551+1)</f>
        <v>0</v>
      </c>
      <c r="AC554" s="31"/>
      <c r="AD554" s="31"/>
      <c r="BF554" s="12" t="s">
        <v>0</v>
      </c>
    </row>
    <row r="555" spans="1:58">
      <c r="A555" s="3" t="str">
        <f t="shared" si="92"/>
        <v>|種別|クリーチャー|サブタイプ|エルフ|ドルイド||</v>
      </c>
      <c r="B555" s="3" t="s">
        <v>0</v>
      </c>
      <c r="C555" s="3" t="s">
        <v>83</v>
      </c>
      <c r="D555" s="7" t="s">
        <v>11</v>
      </c>
      <c r="E555" s="3" t="s">
        <v>83</v>
      </c>
      <c r="F555" s="3" t="str">
        <f>IF(R554=0,"",R554)</f>
        <v>クリーチャー</v>
      </c>
      <c r="G555" s="3" t="s">
        <v>83</v>
      </c>
      <c r="H555" s="7" t="s">
        <v>104</v>
      </c>
      <c r="I555" s="3" t="s">
        <v>83</v>
      </c>
      <c r="J555" s="3" t="str">
        <f>IF(T554=0,"",T554)</f>
        <v>エルフ</v>
      </c>
      <c r="K555" s="3" t="s">
        <v>83</v>
      </c>
      <c r="L555" s="3" t="str">
        <f>IF(U554=0,"",U554)</f>
        <v>ドルイド</v>
      </c>
      <c r="M555" s="3" t="s">
        <v>83</v>
      </c>
      <c r="N555" s="3" t="str">
        <f>IF(V554=0,"",V554)</f>
        <v/>
      </c>
      <c r="O555" s="3" t="s">
        <v>83</v>
      </c>
      <c r="Q555" s="12" t="s">
        <v>105</v>
      </c>
      <c r="R555" s="13" t="str">
        <f>INDEX(BD:BD,W551+1)</f>
        <v>このクリーチャーが戦場に出たとき、あなたがコントロールする各クリーチャーは+3/+3の修整を受ける。&amp;br;あなたのターン開始時に、ジェムX個を緑に変換する。Xはあなたがコントロールするクリーチャーの総数に等しい。</v>
      </c>
      <c r="S555" s="14"/>
      <c r="T555" s="14"/>
      <c r="U555" s="14"/>
      <c r="V555" s="15"/>
      <c r="W555" s="19"/>
      <c r="X555" s="11"/>
      <c r="Y555" s="11"/>
      <c r="Z555" s="11"/>
      <c r="AA555" s="33"/>
      <c r="AC555" s="31"/>
      <c r="AD555" s="31"/>
      <c r="BF555" s="12" t="s">
        <v>0</v>
      </c>
    </row>
    <row r="556" spans="1:58">
      <c r="A556" s="3" t="str">
        <f t="shared" si="92"/>
        <v>|テキスト|&gt;|&gt;|&gt;|&gt;|このクリーチャーが戦場に出たとき、あなたがコントロールする各クリーチャーは+3/+3の修整を受ける。&amp;br;あなたのターン開始時に、ジェムX個を緑に変換する。Xはあなたがコントロールするクリーチャーの総数に等しい。|</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このクリーチャーが戦場に出たとき、あなたがコントロールする各クリーチャーは+3/+3の修整を受ける。&amp;br;あなたのターン開始時に、ジェムX個を緑に変換する。Xはあなたがコントロールするクリーチャーの総数に等しい。</v>
      </c>
      <c r="O556" s="3" t="s">
        <v>83</v>
      </c>
      <c r="Q556" s="17" t="s">
        <v>27</v>
      </c>
      <c r="R556" s="13" t="str">
        <f>INDEX(BE:BE,W551+1)</f>
        <v>When this creature enters the battlefield, each creature you control gets +3/+3.&amp;br;At the beginning of your turn, X gems are converted to green gems, where X is the amount of creatures you control.</v>
      </c>
      <c r="S556" s="14" t="s">
        <v>324</v>
      </c>
      <c r="T556" s="13" t="str">
        <f>IF(X556="","",X556&amp;IF(Y556="",""," "&amp;Y556)&amp;IF(Z556="",""," "&amp;Z556)&amp;IF(AA556="",""," "&amp;AA556))</f>
        <v/>
      </c>
      <c r="U556" s="14"/>
      <c r="V556" s="15"/>
      <c r="W556" s="19" t="s">
        <v>116</v>
      </c>
      <c r="X556" s="12" t="str">
        <f t="shared" ref="X556:AA556" si="98">IF(ISERROR(IF(LEN(X555)&gt;1,X555,VLOOKUP(X554,$AC:$AD,2,FALSE))),"",IF(LEN(X555)&gt;1,X555,VLOOKUP(X554,$AC:$AD,2,FALSE)))</f>
        <v/>
      </c>
      <c r="Y556" s="12" t="str">
        <f t="shared" si="98"/>
        <v/>
      </c>
      <c r="Z556" s="12" t="str">
        <f t="shared" si="98"/>
        <v/>
      </c>
      <c r="AA556" s="12" t="str">
        <f t="shared" si="98"/>
        <v> </v>
      </c>
      <c r="AC556" s="31"/>
      <c r="AD556" s="31"/>
      <c r="BF556" s="12" t="s">
        <v>0</v>
      </c>
    </row>
    <row r="557" spans="1:58">
      <c r="A557" s="3" t="str">
        <f t="shared" si="92"/>
        <v>|英テキスト|&gt;|&gt;|&gt;|&gt;|When this creature enters the battlefield, each creature you control gets +3/+3.&amp;br;At the beginning of your turn, X gems are converted to green gems, where X is the amount of creatures you control.|</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When this creature enters the battlefield, each creature you control gets +3/+3.&amp;br;At the beginning of your turn, X gems are converted to green gems, where X is the amount of creatures you control.</v>
      </c>
      <c r="O557" s="3" t="s">
        <v>83</v>
      </c>
      <c r="Q557" s="12" t="s">
        <v>18</v>
      </c>
      <c r="R557" s="13" t="str">
        <f>IF(INDEX(AX:AX,W551+1)="",0,INDEX(AX:AX,W551+1)&amp;"/"&amp;INDEX(AY:AY,W551+1))</f>
        <v>5/5</v>
      </c>
      <c r="S557" s="14"/>
      <c r="T557" s="14"/>
      <c r="U557" s="14"/>
      <c r="V557" s="15"/>
      <c r="W557" s="19"/>
      <c r="X557" s="12"/>
      <c r="Y557" s="31"/>
      <c r="Z557" s="31"/>
      <c r="AA557" s="32"/>
      <c r="AC557" s="31"/>
      <c r="AD557" s="31"/>
      <c r="BF557" s="12" t="s">
        <v>0</v>
      </c>
    </row>
    <row r="558" spans="1:58">
      <c r="A558" s="3" t="str">
        <f t="shared" si="92"/>
        <v>|PT|&gt;|5/5|シールド数|&gt;||</v>
      </c>
      <c r="B558" s="3" t="s">
        <v>0</v>
      </c>
      <c r="C558" s="3" t="s">
        <v>83</v>
      </c>
      <c r="D558" s="3" t="s">
        <v>18</v>
      </c>
      <c r="E558" s="3" t="s">
        <v>83</v>
      </c>
      <c r="F558" s="3" t="s">
        <v>115</v>
      </c>
      <c r="G558" s="3" t="s">
        <v>83</v>
      </c>
      <c r="H558" s="3" t="str">
        <f>IF(R557=0,"",R557)</f>
        <v>5/5</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2"/>
        <v>&amp;br;&amp;br;</v>
      </c>
      <c r="B559" s="3" t="s">
        <v>0</v>
      </c>
      <c r="C559" s="3" t="s">
        <v>142</v>
      </c>
      <c r="R559" s="3"/>
      <c r="S559" s="3"/>
      <c r="T559" s="3"/>
      <c r="U559" s="3"/>
      <c r="V559" s="3"/>
      <c r="BF559" s="12" t="s">
        <v>0</v>
      </c>
    </row>
    <row r="560" spans="1:58">
      <c r="A560" s="3" t="str">
        <f t="shared" si="92"/>
        <v>#back(text=戻る,left)</v>
      </c>
      <c r="B560" s="3" t="s">
        <v>0</v>
      </c>
      <c r="C560" s="3" t="s">
        <v>151</v>
      </c>
      <c r="R560" s="3"/>
      <c r="S560" s="3"/>
      <c r="T560" s="3"/>
      <c r="U560" s="3"/>
      <c r="V560" s="3"/>
      <c r="BF560" s="12" t="s">
        <v>0</v>
      </c>
    </row>
    <row r="561" spans="1:58">
      <c r="A561" s="3" t="str">
        <f t="shared" si="92"/>
        <v>&amp;br;</v>
      </c>
      <c r="B561" s="3" t="s">
        <v>0</v>
      </c>
      <c r="C561" s="3" t="s">
        <v>161</v>
      </c>
      <c r="R561" s="3"/>
      <c r="S561" s="3"/>
      <c r="T561" s="3"/>
      <c r="U561" s="3"/>
      <c r="V561" s="3"/>
      <c r="BF561" s="12" t="s">
        <v>0</v>
      </c>
    </row>
    <row r="562" spans="1:58">
      <c r="A562" s="3" t="str">
        <f t="shared" si="92"/>
        <v>#comment(above,nsize=[15],size=[30],num=[10])</v>
      </c>
      <c r="B562" s="3" t="s">
        <v>0</v>
      </c>
      <c r="C562" s="3" t="s">
        <v>170</v>
      </c>
      <c r="R562" s="3"/>
      <c r="S562" s="3"/>
      <c r="T562" s="3"/>
      <c r="U562" s="3"/>
      <c r="V562" s="3"/>
      <c r="BF562" s="12" t="s">
        <v>0</v>
      </c>
    </row>
    <row r="563" spans="1:58">
      <c r="A563" s="3" t="str">
        <f t="shared" si="92"/>
        <v>&amp;br;&amp;br;</v>
      </c>
      <c r="B563" s="3" t="s">
        <v>0</v>
      </c>
      <c r="C563" s="3" t="s">
        <v>142</v>
      </c>
      <c r="R563" s="3"/>
      <c r="S563" s="3"/>
      <c r="T563" s="3"/>
      <c r="U563" s="3"/>
      <c r="V563" s="3"/>
      <c r="AC563" s="31"/>
      <c r="AD563" s="31"/>
      <c r="BF563" s="12" t="s">
        <v>0</v>
      </c>
    </row>
    <row r="564" spans="1:58">
      <c r="A564" s="3" t="str">
        <f t="shared" si="92"/>
        <v/>
      </c>
      <c r="B564" s="3" t="s">
        <v>0</v>
      </c>
      <c r="Q564" s="8"/>
      <c r="R564" s="9"/>
      <c r="S564" s="9"/>
      <c r="T564" s="9"/>
      <c r="U564" s="9"/>
      <c r="V564" s="10"/>
      <c r="W564" s="11">
        <v>44</v>
      </c>
      <c r="X564" s="8"/>
      <c r="Y564" s="29"/>
      <c r="Z564" s="29"/>
      <c r="AA564" s="30"/>
      <c r="AC564" s="31"/>
      <c r="AD564" s="31"/>
      <c r="BF564" s="12" t="s">
        <v>0</v>
      </c>
    </row>
    <row r="565" spans="1:58">
      <c r="A565" s="3" t="str">
        <f t="shared" si="92"/>
        <v>*リシュカーの巧技/Rishkar's Expertise</v>
      </c>
      <c r="B565" s="3" t="s">
        <v>0</v>
      </c>
      <c r="C565" s="3" t="str">
        <f>"*"&amp;R565&amp;"/"&amp;T565</f>
        <v>*リシュカーの巧技/Rishkar's Expertise</v>
      </c>
      <c r="Q565" s="12" t="s">
        <v>9</v>
      </c>
      <c r="R565" s="13" t="str">
        <f>INDEX(AJ:AJ,W564+1)</f>
        <v>リシュカーの巧技</v>
      </c>
      <c r="S565" s="14" t="s">
        <v>10</v>
      </c>
      <c r="T565" s="13" t="str">
        <f>INDEX(AK:AK,W564+1)</f>
        <v>Rishkar's Expertise</v>
      </c>
      <c r="U565" s="14"/>
      <c r="V565" s="15"/>
      <c r="W565" s="16"/>
      <c r="X565" s="12"/>
      <c r="Y565" s="31"/>
      <c r="Z565" s="31"/>
      <c r="AA565" s="32"/>
      <c r="AC565" s="31"/>
      <c r="AD565" s="31"/>
      <c r="BF565" s="12" t="s">
        <v>0</v>
      </c>
    </row>
    <row r="566" spans="1:58">
      <c r="A566" s="3" t="str">
        <f t="shared" si="92"/>
        <v>|LEFT:80|LEFT:100|LEFT:100|LEFT:100|LEFT:100|LEFT:100|c</v>
      </c>
      <c r="B566" s="3" t="s">
        <v>0</v>
      </c>
      <c r="C566" s="3" t="s">
        <v>83</v>
      </c>
      <c r="D566" s="6" t="str">
        <f>$Q$1</f>
        <v>LEFT:80</v>
      </c>
      <c r="E566" s="6" t="s">
        <v>83</v>
      </c>
      <c r="F566" s="6" t="str">
        <f t="shared" ref="F566:J566" si="99">$R$1</f>
        <v>LEFT:100</v>
      </c>
      <c r="G566" s="6" t="s">
        <v>83</v>
      </c>
      <c r="H566" s="6" t="str">
        <f t="shared" si="99"/>
        <v>LEFT:100</v>
      </c>
      <c r="I566" s="6" t="s">
        <v>83</v>
      </c>
      <c r="J566" s="6" t="str">
        <f t="shared" si="99"/>
        <v>LEFT:100</v>
      </c>
      <c r="K566" s="6" t="s">
        <v>83</v>
      </c>
      <c r="L566" s="6" t="str">
        <f>$R$1</f>
        <v>LEFT:100</v>
      </c>
      <c r="M566" s="6" t="s">
        <v>83</v>
      </c>
      <c r="N566" s="6" t="str">
        <f>$R$1</f>
        <v>LEFT:100</v>
      </c>
      <c r="O566" s="3" t="s">
        <v>83</v>
      </c>
      <c r="P566" s="3" t="s">
        <v>84</v>
      </c>
      <c r="Q566" s="17" t="s">
        <v>6</v>
      </c>
      <c r="R566" s="13" t="str">
        <f>INDEX(AF:AF,W564+1)</f>
        <v>緑</v>
      </c>
      <c r="S566" s="18" t="s">
        <v>7</v>
      </c>
      <c r="T566" s="13" t="str">
        <f>INDEX(AG:AG,W564+1)</f>
        <v>神話レア</v>
      </c>
      <c r="U566" s="18" t="s">
        <v>8</v>
      </c>
      <c r="V566" s="13">
        <f>INDEX(AI:AI,W564+1)</f>
        <v>5</v>
      </c>
      <c r="W566" s="19"/>
      <c r="X566" s="13" t="str">
        <f>INDEX(AQ:AQ,W564+1)</f>
        <v>ジェムX個を緑ジェムに変換する。Xはあなたの手札のカードの枚数の4倍に等しい。</v>
      </c>
      <c r="Y566" s="31"/>
      <c r="Z566" s="31"/>
      <c r="AA566" s="32"/>
      <c r="AC566" s="14"/>
      <c r="AD566" s="14"/>
      <c r="BF566" s="12" t="s">
        <v>0</v>
      </c>
    </row>
    <row r="567" spans="1:58">
      <c r="A567" s="3" t="str">
        <f t="shared" si="92"/>
        <v>|色|緑|レアリティ|神話レア|マナコスト|5|</v>
      </c>
      <c r="B567" s="3" t="s">
        <v>0</v>
      </c>
      <c r="C567" s="3" t="s">
        <v>83</v>
      </c>
      <c r="D567" s="7" t="s">
        <v>6</v>
      </c>
      <c r="E567" s="3" t="s">
        <v>83</v>
      </c>
      <c r="F567" s="3" t="str">
        <f>IF(R566=0,"",R566)</f>
        <v>緑</v>
      </c>
      <c r="G567" s="3" t="s">
        <v>83</v>
      </c>
      <c r="H567" s="7" t="s">
        <v>92</v>
      </c>
      <c r="I567" s="3" t="s">
        <v>83</v>
      </c>
      <c r="J567" s="3" t="str">
        <f>IF(T566=0,"",T566)</f>
        <v>神話レア</v>
      </c>
      <c r="K567" s="3" t="s">
        <v>83</v>
      </c>
      <c r="L567" s="7" t="s">
        <v>93</v>
      </c>
      <c r="M567" s="3" t="s">
        <v>83</v>
      </c>
      <c r="N567" s="3">
        <f>IF(V566=0,"",V566)</f>
        <v>5</v>
      </c>
      <c r="O567" s="3" t="s">
        <v>83</v>
      </c>
      <c r="Q567" s="12" t="s">
        <v>11</v>
      </c>
      <c r="R567" s="13" t="str">
        <f>INDEX(AL:AL,W564+1)</f>
        <v>呪文</v>
      </c>
      <c r="S567" s="18" t="s">
        <v>94</v>
      </c>
      <c r="T567" s="13">
        <f>INDEX(AN:AN,W564+1)</f>
        <v>0</v>
      </c>
      <c r="U567" s="13">
        <f>INDEX(AO:AO,W564+1)</f>
        <v>0</v>
      </c>
      <c r="V567" s="13">
        <f>INDEX(AP:AP,W564+1)</f>
        <v>0</v>
      </c>
      <c r="W567" s="19"/>
      <c r="X567" s="13" t="str">
        <f>INDEX(AZ:AZ,W564+1)</f>
        <v>ジェ</v>
      </c>
      <c r="Y567" s="13" t="str">
        <f>INDEX(BA:BA,W564+1)</f>
        <v/>
      </c>
      <c r="Z567" s="13" t="str">
        <f>INDEX(BB:BB,W564+1)</f>
        <v/>
      </c>
      <c r="AA567" s="13">
        <f>INDEX(BC:BC,W564+1)</f>
        <v>0</v>
      </c>
      <c r="AC567" s="31"/>
      <c r="AD567" s="31"/>
      <c r="BF567" s="12" t="s">
        <v>0</v>
      </c>
    </row>
    <row r="568" spans="1:58">
      <c r="A568" s="3" t="str">
        <f t="shared" si="92"/>
        <v>|種別|呪文|サブタイプ||||</v>
      </c>
      <c r="B568" s="3" t="s">
        <v>0</v>
      </c>
      <c r="C568" s="3" t="s">
        <v>83</v>
      </c>
      <c r="D568" s="7" t="s">
        <v>11</v>
      </c>
      <c r="E568" s="3" t="s">
        <v>83</v>
      </c>
      <c r="F568" s="3" t="str">
        <f>IF(R567=0,"",R567)</f>
        <v>呪文</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ジェムX個を緑ジェムに変換する。Xはあなたの手札のカードの枚数の4倍に等しい。</v>
      </c>
      <c r="S568" s="14"/>
      <c r="T568" s="14"/>
      <c r="U568" s="14"/>
      <c r="V568" s="15"/>
      <c r="W568" s="19"/>
      <c r="X568" s="11"/>
      <c r="Y568" s="11"/>
      <c r="Z568" s="11"/>
      <c r="AA568" s="33"/>
      <c r="AC568" s="31"/>
      <c r="AD568" s="31"/>
      <c r="BF568" s="12" t="s">
        <v>0</v>
      </c>
    </row>
    <row r="569" spans="1:58">
      <c r="A569" s="3" t="str">
        <f t="shared" si="92"/>
        <v>|テキスト|&gt;|&gt;|&gt;|&gt;|ジェムX個を緑ジェムに変換する。Xはあなたの手札のカードの枚数の4倍に等しい。|</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ジェムX個を緑ジェムに変換する。Xはあなたの手札のカードの枚数の4倍に等しい。</v>
      </c>
      <c r="O569" s="3" t="s">
        <v>83</v>
      </c>
      <c r="Q569" s="17" t="s">
        <v>27</v>
      </c>
      <c r="R569" s="13" t="str">
        <f>INDEX(BE:BE,W564+1)</f>
        <v>X gems are converted to green gems, where X is the amount of cards in your hand multiplied by 4.</v>
      </c>
      <c r="S569" s="14" t="s">
        <v>324</v>
      </c>
      <c r="T569" s="13" t="str">
        <f>IF(X569="","",X569&amp;IF(Y569="",""," "&amp;Y569)&amp;IF(Z569="",""," "&amp;Z569)&amp;IF(AA569="",""," "&amp;AA569))</f>
        <v/>
      </c>
      <c r="U569" s="14"/>
      <c r="V569" s="15"/>
      <c r="W569" s="19" t="s">
        <v>116</v>
      </c>
      <c r="X569" s="12" t="str">
        <f t="shared" ref="X569:AA569" si="100">IF(ISERROR(IF(LEN(X568)&gt;1,X568,VLOOKUP(X567,$AC:$AD,2,FALSE))),"",IF(LEN(X568)&gt;1,X568,VLOOKUP(X567,$AC:$AD,2,FALSE)))</f>
        <v/>
      </c>
      <c r="Y569" s="12" t="str">
        <f t="shared" si="100"/>
        <v/>
      </c>
      <c r="Z569" s="12" t="str">
        <f t="shared" si="100"/>
        <v/>
      </c>
      <c r="AA569" s="12" t="str">
        <f t="shared" si="100"/>
        <v> </v>
      </c>
      <c r="AC569" s="31"/>
      <c r="AD569" s="31"/>
      <c r="BF569" s="12" t="s">
        <v>0</v>
      </c>
    </row>
    <row r="570" spans="1:58">
      <c r="A570" s="3" t="str">
        <f t="shared" si="92"/>
        <v>|英テキスト|&gt;|&gt;|&gt;|&gt;|X gems are converted to green gems, where X is the amount of cards in your hand multiplied by 4.|</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X gems are converted to green gems, where X is the amount of cards in your hand multiplied by 4.</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2"/>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2"/>
        <v>&amp;br;&amp;br;</v>
      </c>
      <c r="B572" s="3" t="s">
        <v>0</v>
      </c>
      <c r="C572" s="3" t="s">
        <v>142</v>
      </c>
      <c r="R572" s="3"/>
      <c r="S572" s="3"/>
      <c r="T572" s="3"/>
      <c r="U572" s="3"/>
      <c r="V572" s="3"/>
      <c r="BF572" s="12" t="s">
        <v>0</v>
      </c>
    </row>
    <row r="573" spans="1:58">
      <c r="A573" s="3" t="str">
        <f t="shared" si="92"/>
        <v>#back(text=戻る,left)</v>
      </c>
      <c r="B573" s="3" t="s">
        <v>0</v>
      </c>
      <c r="C573" s="3" t="s">
        <v>151</v>
      </c>
      <c r="R573" s="3"/>
      <c r="S573" s="3"/>
      <c r="T573" s="3"/>
      <c r="U573" s="3"/>
      <c r="V573" s="3"/>
      <c r="BF573" s="12" t="s">
        <v>0</v>
      </c>
    </row>
    <row r="574" spans="1:58">
      <c r="A574" s="3" t="str">
        <f t="shared" si="92"/>
        <v>&amp;br;</v>
      </c>
      <c r="B574" s="3" t="s">
        <v>0</v>
      </c>
      <c r="C574" s="3" t="s">
        <v>161</v>
      </c>
      <c r="R574" s="3"/>
      <c r="S574" s="3"/>
      <c r="T574" s="3"/>
      <c r="U574" s="3"/>
      <c r="V574" s="3"/>
      <c r="BF574" s="12" t="s">
        <v>0</v>
      </c>
    </row>
    <row r="575" spans="1:58">
      <c r="A575" s="3" t="str">
        <f t="shared" si="92"/>
        <v>#comment(above,nsize=[15],size=[30],num=[10])</v>
      </c>
      <c r="B575" s="3" t="s">
        <v>0</v>
      </c>
      <c r="C575" s="3" t="s">
        <v>170</v>
      </c>
      <c r="R575" s="3"/>
      <c r="S575" s="3"/>
      <c r="T575" s="3"/>
      <c r="U575" s="3"/>
      <c r="V575" s="3"/>
      <c r="BF575" s="12" t="s">
        <v>0</v>
      </c>
    </row>
    <row r="576" spans="1:58">
      <c r="A576" s="3" t="str">
        <f t="shared" si="92"/>
        <v>&amp;br;&amp;br;</v>
      </c>
      <c r="B576" s="3" t="s">
        <v>0</v>
      </c>
      <c r="C576" s="3" t="s">
        <v>142</v>
      </c>
      <c r="R576" s="3"/>
      <c r="S576" s="3"/>
      <c r="T576" s="3"/>
      <c r="U576" s="3"/>
      <c r="V576" s="3"/>
      <c r="AC576" s="31"/>
      <c r="AD576" s="31"/>
      <c r="BF576" s="12" t="s">
        <v>0</v>
      </c>
    </row>
    <row r="577" spans="1:58">
      <c r="A577" s="3" t="str">
        <f t="shared" si="92"/>
        <v/>
      </c>
      <c r="B577" s="3" t="s">
        <v>0</v>
      </c>
      <c r="Q577" s="8"/>
      <c r="R577" s="9"/>
      <c r="S577" s="9"/>
      <c r="T577" s="9"/>
      <c r="U577" s="9"/>
      <c r="V577" s="10"/>
      <c r="W577" s="11">
        <v>45</v>
      </c>
      <c r="X577" s="8"/>
      <c r="Y577" s="29"/>
      <c r="Z577" s="29"/>
      <c r="AA577" s="30"/>
      <c r="AC577" s="31"/>
      <c r="AD577" s="31"/>
      <c r="BF577" s="12" t="s">
        <v>0</v>
      </c>
    </row>
    <row r="578" spans="1:58">
      <c r="A578" s="3" t="str">
        <f t="shared" si="92"/>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2"/>
        <v>|LEFT:80|LEFT:100|LEFT:100|LEFT:100|LEFT:100|LEFT:100|c</v>
      </c>
      <c r="B579" s="3" t="s">
        <v>0</v>
      </c>
      <c r="C579" s="3" t="s">
        <v>83</v>
      </c>
      <c r="D579" s="6" t="str">
        <f>$Q$1</f>
        <v>LEFT:80</v>
      </c>
      <c r="E579" s="6" t="s">
        <v>83</v>
      </c>
      <c r="F579" s="6" t="str">
        <f t="shared" ref="F579:J579" si="101">$R$1</f>
        <v>LEFT:100</v>
      </c>
      <c r="G579" s="6" t="s">
        <v>83</v>
      </c>
      <c r="H579" s="6" t="str">
        <f t="shared" si="101"/>
        <v>LEFT:100</v>
      </c>
      <c r="I579" s="6" t="s">
        <v>83</v>
      </c>
      <c r="J579" s="6" t="str">
        <f t="shared" si="101"/>
        <v>LEFT:100</v>
      </c>
      <c r="K579" s="6" t="s">
        <v>83</v>
      </c>
      <c r="L579" s="6" t="str">
        <f>$R$1</f>
        <v>LEFT:100</v>
      </c>
      <c r="M579" s="6" t="s">
        <v>83</v>
      </c>
      <c r="N579" s="6" t="str">
        <f>$R$1</f>
        <v>LEFT:100</v>
      </c>
      <c r="O579" s="3" t="s">
        <v>83</v>
      </c>
      <c r="P579" s="3" t="s">
        <v>84</v>
      </c>
      <c r="Q579" s="17" t="s">
        <v>6</v>
      </c>
      <c r="R579" s="13" t="str">
        <f>INDEX(AF:AF,W577+1)</f>
        <v>緑</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2"/>
        <v>|色|緑|レアリティ||マナコスト||</v>
      </c>
      <c r="B580" s="3" t="s">
        <v>0</v>
      </c>
      <c r="C580" s="3" t="s">
        <v>83</v>
      </c>
      <c r="D580" s="7" t="s">
        <v>6</v>
      </c>
      <c r="E580" s="3" t="s">
        <v>83</v>
      </c>
      <c r="F580" s="3" t="str">
        <f>IF(R579=0,"",R579)</f>
        <v>緑</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2"/>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2">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3">IF(ISERROR(IF(LEN(X581)&gt;1,X581,VLOOKUP(X580,$AC:$AD,2,FALSE))),"",IF(LEN(X581)&gt;1,X581,VLOOKUP(X580,$AC:$AD,2,FALSE)))</f>
        <v/>
      </c>
      <c r="Y582" s="12" t="str">
        <f t="shared" si="103"/>
        <v/>
      </c>
      <c r="Z582" s="12" t="str">
        <f t="shared" si="103"/>
        <v/>
      </c>
      <c r="AA582" s="12" t="str">
        <f t="shared" si="103"/>
        <v> </v>
      </c>
      <c r="AC582" s="31"/>
      <c r="AD582" s="31"/>
      <c r="BF582" s="12" t="s">
        <v>0</v>
      </c>
    </row>
    <row r="583" spans="1:58">
      <c r="A583" s="3" t="str">
        <f t="shared" si="102"/>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2"/>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2"/>
        <v>&amp;br;&amp;br;</v>
      </c>
      <c r="B585" s="3" t="s">
        <v>0</v>
      </c>
      <c r="C585" s="3" t="s">
        <v>142</v>
      </c>
      <c r="R585" s="3"/>
      <c r="S585" s="3"/>
      <c r="T585" s="3"/>
      <c r="U585" s="3"/>
      <c r="V585" s="3"/>
      <c r="BF585" s="12" t="s">
        <v>0</v>
      </c>
    </row>
    <row r="586" spans="1:58">
      <c r="A586" s="3" t="str">
        <f t="shared" si="102"/>
        <v>#back(text=戻る,left)</v>
      </c>
      <c r="B586" s="3" t="s">
        <v>0</v>
      </c>
      <c r="C586" s="3" t="s">
        <v>151</v>
      </c>
      <c r="R586" s="3"/>
      <c r="S586" s="3"/>
      <c r="T586" s="3"/>
      <c r="U586" s="3"/>
      <c r="V586" s="3"/>
      <c r="BF586" s="12" t="s">
        <v>0</v>
      </c>
    </row>
    <row r="587" spans="1:58">
      <c r="A587" s="3" t="str">
        <f t="shared" si="102"/>
        <v>&amp;br;</v>
      </c>
      <c r="B587" s="3" t="s">
        <v>0</v>
      </c>
      <c r="C587" s="3" t="s">
        <v>161</v>
      </c>
      <c r="R587" s="3"/>
      <c r="S587" s="3"/>
      <c r="T587" s="3"/>
      <c r="U587" s="3"/>
      <c r="V587" s="3"/>
      <c r="BF587" s="12" t="s">
        <v>0</v>
      </c>
    </row>
    <row r="588" spans="1:58">
      <c r="A588" s="3" t="str">
        <f t="shared" si="102"/>
        <v>#comment(above,nsize=[15],size=[30],num=[10])</v>
      </c>
      <c r="B588" s="3" t="s">
        <v>0</v>
      </c>
      <c r="C588" s="3" t="s">
        <v>170</v>
      </c>
      <c r="R588" s="3"/>
      <c r="S588" s="3"/>
      <c r="T588" s="3"/>
      <c r="U588" s="3"/>
      <c r="V588" s="3"/>
      <c r="BF588" s="12" t="s">
        <v>0</v>
      </c>
    </row>
    <row r="589" spans="1:58">
      <c r="A589" s="3" t="str">
        <f t="shared" si="102"/>
        <v>&amp;br;&amp;br;</v>
      </c>
      <c r="B589" s="3" t="s">
        <v>0</v>
      </c>
      <c r="C589" s="3" t="s">
        <v>142</v>
      </c>
      <c r="R589" s="3"/>
      <c r="S589" s="3"/>
      <c r="T589" s="3"/>
      <c r="U589" s="3"/>
      <c r="V589" s="3"/>
      <c r="AC589" s="31"/>
      <c r="AD589" s="31"/>
      <c r="BF589" s="12" t="s">
        <v>0</v>
      </c>
    </row>
    <row r="590" spans="1:58">
      <c r="A590" s="3" t="str">
        <f t="shared" si="102"/>
        <v/>
      </c>
      <c r="B590" s="3" t="s">
        <v>0</v>
      </c>
      <c r="Q590" s="8"/>
      <c r="R590" s="9"/>
      <c r="S590" s="9"/>
      <c r="T590" s="9"/>
      <c r="U590" s="9"/>
      <c r="V590" s="10"/>
      <c r="W590" s="11">
        <v>46</v>
      </c>
      <c r="X590" s="8"/>
      <c r="Y590" s="29"/>
      <c r="Z590" s="29"/>
      <c r="AA590" s="30"/>
      <c r="AC590" s="31"/>
      <c r="AD590" s="31"/>
      <c r="BF590" s="12" t="s">
        <v>0</v>
      </c>
    </row>
    <row r="591" spans="1:58">
      <c r="A591" s="3" t="str">
        <f t="shared" si="102"/>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2"/>
        <v>|LEFT:80|LEFT:100|LEFT:100|LEFT:100|LEFT:100|LEFT:100|c</v>
      </c>
      <c r="B592" s="3" t="s">
        <v>0</v>
      </c>
      <c r="C592" s="3" t="s">
        <v>83</v>
      </c>
      <c r="D592" s="6" t="str">
        <f>$Q$1</f>
        <v>LEFT:80</v>
      </c>
      <c r="E592" s="6" t="s">
        <v>83</v>
      </c>
      <c r="F592" s="6" t="str">
        <f t="shared" ref="F592:J592" si="104">$R$1</f>
        <v>LEFT:100</v>
      </c>
      <c r="G592" s="6" t="s">
        <v>83</v>
      </c>
      <c r="H592" s="6" t="str">
        <f t="shared" si="104"/>
        <v>LEFT:100</v>
      </c>
      <c r="I592" s="6" t="s">
        <v>83</v>
      </c>
      <c r="J592" s="6" t="str">
        <f t="shared" si="104"/>
        <v>LEFT:100</v>
      </c>
      <c r="K592" s="6" t="s">
        <v>83</v>
      </c>
      <c r="L592" s="6" t="str">
        <f>$R$1</f>
        <v>LEFT:100</v>
      </c>
      <c r="M592" s="6" t="s">
        <v>83</v>
      </c>
      <c r="N592" s="6" t="str">
        <f>$R$1</f>
        <v>LEFT:100</v>
      </c>
      <c r="O592" s="3" t="s">
        <v>83</v>
      </c>
      <c r="P592" s="3" t="s">
        <v>84</v>
      </c>
      <c r="Q592" s="17" t="s">
        <v>6</v>
      </c>
      <c r="R592" s="13" t="str">
        <f>INDEX(AF:AF,W590+1)</f>
        <v>緑</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2"/>
        <v>|色|緑|レアリティ||マナコスト||</v>
      </c>
      <c r="B593" s="3" t="s">
        <v>0</v>
      </c>
      <c r="C593" s="3" t="s">
        <v>83</v>
      </c>
      <c r="D593" s="7" t="s">
        <v>6</v>
      </c>
      <c r="E593" s="3" t="s">
        <v>83</v>
      </c>
      <c r="F593" s="3" t="str">
        <f>IF(R592=0,"",R592)</f>
        <v>緑</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2"/>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2"/>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5">IF(ISERROR(IF(LEN(X594)&gt;1,X594,VLOOKUP(X593,$AC:$AD,2,FALSE))),"",IF(LEN(X594)&gt;1,X594,VLOOKUP(X593,$AC:$AD,2,FALSE)))</f>
        <v/>
      </c>
      <c r="Y595" s="12" t="str">
        <f t="shared" si="105"/>
        <v/>
      </c>
      <c r="Z595" s="12" t="str">
        <f t="shared" si="105"/>
        <v/>
      </c>
      <c r="AA595" s="12" t="str">
        <f t="shared" si="105"/>
        <v> </v>
      </c>
      <c r="AC595" s="31"/>
      <c r="AD595" s="31"/>
      <c r="BF595" s="12" t="s">
        <v>0</v>
      </c>
    </row>
    <row r="596" spans="1:58">
      <c r="A596" s="3" t="str">
        <f t="shared" si="102"/>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2"/>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2"/>
        <v>&amp;br;&amp;br;</v>
      </c>
      <c r="B598" s="3" t="s">
        <v>0</v>
      </c>
      <c r="C598" s="3" t="s">
        <v>142</v>
      </c>
      <c r="R598" s="3"/>
      <c r="S598" s="3"/>
      <c r="T598" s="3"/>
      <c r="U598" s="3"/>
      <c r="V598" s="3"/>
      <c r="BF598" s="12" t="s">
        <v>0</v>
      </c>
    </row>
    <row r="599" spans="1:58">
      <c r="A599" s="3" t="str">
        <f t="shared" si="102"/>
        <v>#back(text=戻る,left)</v>
      </c>
      <c r="B599" s="3" t="s">
        <v>0</v>
      </c>
      <c r="C599" s="3" t="s">
        <v>151</v>
      </c>
      <c r="R599" s="3"/>
      <c r="S599" s="3"/>
      <c r="T599" s="3"/>
      <c r="U599" s="3"/>
      <c r="V599" s="3"/>
      <c r="BF599" s="12" t="s">
        <v>0</v>
      </c>
    </row>
    <row r="600" spans="1:58">
      <c r="A600" s="3" t="str">
        <f t="shared" si="102"/>
        <v>&amp;br;</v>
      </c>
      <c r="B600" s="3" t="s">
        <v>0</v>
      </c>
      <c r="C600" s="3" t="s">
        <v>161</v>
      </c>
      <c r="R600" s="3"/>
      <c r="S600" s="3"/>
      <c r="T600" s="3"/>
      <c r="U600" s="3"/>
      <c r="V600" s="3"/>
      <c r="BF600" s="12" t="s">
        <v>0</v>
      </c>
    </row>
    <row r="601" spans="1:58">
      <c r="A601" s="3" t="str">
        <f t="shared" si="102"/>
        <v>#comment(above,nsize=[15],size=[30],num=[10])</v>
      </c>
      <c r="B601" s="3" t="s">
        <v>0</v>
      </c>
      <c r="C601" s="3" t="s">
        <v>170</v>
      </c>
      <c r="R601" s="3"/>
      <c r="S601" s="3"/>
      <c r="T601" s="3"/>
      <c r="U601" s="3"/>
      <c r="V601" s="3"/>
      <c r="BF601" s="12" t="s">
        <v>0</v>
      </c>
    </row>
    <row r="602" spans="1:58">
      <c r="A602" s="3" t="str">
        <f t="shared" si="102"/>
        <v>&amp;br;&amp;br;</v>
      </c>
      <c r="B602" s="3" t="s">
        <v>0</v>
      </c>
      <c r="C602" s="3" t="s">
        <v>142</v>
      </c>
      <c r="R602" s="3"/>
      <c r="S602" s="3"/>
      <c r="T602" s="3"/>
      <c r="U602" s="3"/>
      <c r="V602" s="3"/>
      <c r="AC602" s="31"/>
      <c r="AD602" s="31"/>
      <c r="BF602" s="12" t="s">
        <v>0</v>
      </c>
    </row>
    <row r="603" spans="1:58">
      <c r="A603" s="3" t="str">
        <f t="shared" si="102"/>
        <v/>
      </c>
      <c r="B603" s="3" t="s">
        <v>0</v>
      </c>
      <c r="Q603" s="8"/>
      <c r="R603" s="9"/>
      <c r="S603" s="9"/>
      <c r="T603" s="9"/>
      <c r="U603" s="9"/>
      <c r="V603" s="10"/>
      <c r="W603" s="11">
        <v>47</v>
      </c>
      <c r="X603" s="8"/>
      <c r="Y603" s="29"/>
      <c r="Z603" s="29"/>
      <c r="AA603" s="30"/>
      <c r="AC603" s="31"/>
      <c r="AD603" s="31"/>
      <c r="BF603" s="12" t="s">
        <v>0</v>
      </c>
    </row>
    <row r="604" spans="1:58">
      <c r="A604" s="3" t="str">
        <f t="shared" si="102"/>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2"/>
        <v>|LEFT:80|LEFT:100|LEFT:100|LEFT:100|LEFT:100|LEFT:100|c</v>
      </c>
      <c r="B605" s="3" t="s">
        <v>0</v>
      </c>
      <c r="C605" s="3" t="s">
        <v>83</v>
      </c>
      <c r="D605" s="6" t="str">
        <f>$Q$1</f>
        <v>LEFT:80</v>
      </c>
      <c r="E605" s="6" t="s">
        <v>83</v>
      </c>
      <c r="F605" s="6" t="str">
        <f t="shared" ref="F605:J605" si="106">$R$1</f>
        <v>LEFT:100</v>
      </c>
      <c r="G605" s="6" t="s">
        <v>83</v>
      </c>
      <c r="H605" s="6" t="str">
        <f t="shared" si="106"/>
        <v>LEFT:100</v>
      </c>
      <c r="I605" s="6" t="s">
        <v>83</v>
      </c>
      <c r="J605" s="6" t="str">
        <f t="shared" si="106"/>
        <v>LEFT:100</v>
      </c>
      <c r="K605" s="6" t="s">
        <v>83</v>
      </c>
      <c r="L605" s="6" t="str">
        <f>$R$1</f>
        <v>LEFT:100</v>
      </c>
      <c r="M605" s="6" t="s">
        <v>83</v>
      </c>
      <c r="N605" s="6" t="str">
        <f>$R$1</f>
        <v>LEFT:100</v>
      </c>
      <c r="O605" s="3" t="s">
        <v>83</v>
      </c>
      <c r="P605" s="3" t="s">
        <v>84</v>
      </c>
      <c r="Q605" s="17" t="s">
        <v>6</v>
      </c>
      <c r="R605" s="13" t="str">
        <f>INDEX(AF:AF,W603+1)</f>
        <v>緑</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2"/>
        <v>|色|緑|レアリティ||マナコスト||</v>
      </c>
      <c r="B606" s="3" t="s">
        <v>0</v>
      </c>
      <c r="C606" s="3" t="s">
        <v>83</v>
      </c>
      <c r="D606" s="7" t="s">
        <v>6</v>
      </c>
      <c r="E606" s="3" t="s">
        <v>83</v>
      </c>
      <c r="F606" s="3" t="str">
        <f>IF(R605=0,"",R605)</f>
        <v>緑</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2"/>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2"/>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07">IF(ISERROR(IF(LEN(X607)&gt;1,X607,VLOOKUP(X606,$AC:$AD,2,FALSE))),"",IF(LEN(X607)&gt;1,X607,VLOOKUP(X606,$AC:$AD,2,FALSE)))</f>
        <v/>
      </c>
      <c r="Y608" s="12" t="str">
        <f t="shared" si="107"/>
        <v/>
      </c>
      <c r="Z608" s="12" t="str">
        <f t="shared" si="107"/>
        <v/>
      </c>
      <c r="AA608" s="12" t="str">
        <f t="shared" si="107"/>
        <v> </v>
      </c>
      <c r="AC608" s="31"/>
      <c r="AD608" s="31"/>
      <c r="BF608" s="12" t="s">
        <v>0</v>
      </c>
    </row>
    <row r="609" spans="1:58">
      <c r="A609" s="3" t="str">
        <f t="shared" si="102"/>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2"/>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2"/>
        <v>&amp;br;&amp;br;</v>
      </c>
      <c r="B611" s="3" t="s">
        <v>0</v>
      </c>
      <c r="C611" s="3" t="s">
        <v>142</v>
      </c>
      <c r="R611" s="3"/>
      <c r="S611" s="3"/>
      <c r="T611" s="3"/>
      <c r="U611" s="3"/>
      <c r="V611" s="3"/>
      <c r="BF611" s="12" t="s">
        <v>0</v>
      </c>
    </row>
    <row r="612" spans="1:58">
      <c r="A612" s="3" t="str">
        <f t="shared" si="102"/>
        <v>#back(text=戻る,left)</v>
      </c>
      <c r="B612" s="3" t="s">
        <v>0</v>
      </c>
      <c r="C612" s="3" t="s">
        <v>151</v>
      </c>
      <c r="R612" s="3"/>
      <c r="S612" s="3"/>
      <c r="T612" s="3"/>
      <c r="U612" s="3"/>
      <c r="V612" s="3"/>
      <c r="BF612" s="12" t="s">
        <v>0</v>
      </c>
    </row>
    <row r="613" spans="1:58">
      <c r="A613" s="3" t="str">
        <f t="shared" si="102"/>
        <v>&amp;br;</v>
      </c>
      <c r="B613" s="3" t="s">
        <v>0</v>
      </c>
      <c r="C613" s="3" t="s">
        <v>161</v>
      </c>
      <c r="R613" s="3"/>
      <c r="S613" s="3"/>
      <c r="T613" s="3"/>
      <c r="U613" s="3"/>
      <c r="V613" s="3"/>
      <c r="BF613" s="12" t="s">
        <v>0</v>
      </c>
    </row>
    <row r="614" spans="1:58">
      <c r="A614" s="3" t="str">
        <f t="shared" si="102"/>
        <v>#comment(above,nsize=[15],size=[30],num=[10])</v>
      </c>
      <c r="B614" s="3" t="s">
        <v>0</v>
      </c>
      <c r="C614" s="3" t="s">
        <v>170</v>
      </c>
      <c r="R614" s="3"/>
      <c r="S614" s="3"/>
      <c r="T614" s="3"/>
      <c r="U614" s="3"/>
      <c r="V614" s="3"/>
      <c r="BF614" s="12" t="s">
        <v>0</v>
      </c>
    </row>
    <row r="615" spans="1:58">
      <c r="A615" s="3" t="str">
        <f t="shared" si="102"/>
        <v>&amp;br;&amp;br;</v>
      </c>
      <c r="B615" s="3" t="s">
        <v>0</v>
      </c>
      <c r="C615" s="3" t="s">
        <v>142</v>
      </c>
      <c r="R615" s="3"/>
      <c r="S615" s="3"/>
      <c r="T615" s="3"/>
      <c r="U615" s="3"/>
      <c r="V615" s="3"/>
      <c r="AC615" s="31"/>
      <c r="AD615" s="31"/>
      <c r="BF615" s="12" t="s">
        <v>0</v>
      </c>
    </row>
    <row r="616" spans="1:58">
      <c r="A616" s="3" t="str">
        <f t="shared" si="102"/>
        <v/>
      </c>
      <c r="B616" s="3" t="s">
        <v>0</v>
      </c>
      <c r="Q616" s="8"/>
      <c r="R616" s="9"/>
      <c r="S616" s="9"/>
      <c r="T616" s="9"/>
      <c r="U616" s="9"/>
      <c r="V616" s="10"/>
      <c r="W616" s="11">
        <v>48</v>
      </c>
      <c r="X616" s="8"/>
      <c r="Y616" s="29"/>
      <c r="Z616" s="29"/>
      <c r="AA616" s="30"/>
      <c r="AC616" s="31"/>
      <c r="AD616" s="31"/>
      <c r="BF616" s="12" t="s">
        <v>0</v>
      </c>
    </row>
    <row r="617" spans="1:58">
      <c r="A617" s="3" t="str">
        <f t="shared" si="102"/>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2"/>
        <v>|LEFT:80|LEFT:100|LEFT:100|LEFT:100|LEFT:100|LEFT:100|c</v>
      </c>
      <c r="B618" s="3" t="s">
        <v>0</v>
      </c>
      <c r="C618" s="3" t="s">
        <v>83</v>
      </c>
      <c r="D618" s="6" t="str">
        <f>$Q$1</f>
        <v>LEFT:80</v>
      </c>
      <c r="E618" s="6" t="s">
        <v>83</v>
      </c>
      <c r="F618" s="6" t="str">
        <f t="shared" ref="F618:J618" si="108">$R$1</f>
        <v>LEFT:100</v>
      </c>
      <c r="G618" s="6" t="s">
        <v>83</v>
      </c>
      <c r="H618" s="6" t="str">
        <f t="shared" si="108"/>
        <v>LEFT:100</v>
      </c>
      <c r="I618" s="6" t="s">
        <v>83</v>
      </c>
      <c r="J618" s="6" t="str">
        <f t="shared" si="108"/>
        <v>LEFT:100</v>
      </c>
      <c r="K618" s="6" t="s">
        <v>83</v>
      </c>
      <c r="L618" s="6" t="str">
        <f>$R$1</f>
        <v>LEFT:100</v>
      </c>
      <c r="M618" s="6" t="s">
        <v>83</v>
      </c>
      <c r="N618" s="6" t="str">
        <f>$R$1</f>
        <v>LEFT:100</v>
      </c>
      <c r="O618" s="3" t="s">
        <v>83</v>
      </c>
      <c r="P618" s="3" t="s">
        <v>84</v>
      </c>
      <c r="Q618" s="17" t="s">
        <v>6</v>
      </c>
      <c r="R618" s="13" t="str">
        <f>INDEX(AF:AF,W616+1)</f>
        <v>緑</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2"/>
        <v>|色|緑|レアリティ||マナコスト||</v>
      </c>
      <c r="B619" s="3" t="s">
        <v>0</v>
      </c>
      <c r="C619" s="3" t="s">
        <v>83</v>
      </c>
      <c r="D619" s="7" t="s">
        <v>6</v>
      </c>
      <c r="E619" s="3" t="s">
        <v>83</v>
      </c>
      <c r="F619" s="3" t="str">
        <f>IF(R618=0,"",R618)</f>
        <v>緑</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2"/>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2"/>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09">IF(ISERROR(IF(LEN(X620)&gt;1,X620,VLOOKUP(X619,$AC:$AD,2,FALSE))),"",IF(LEN(X620)&gt;1,X620,VLOOKUP(X619,$AC:$AD,2,FALSE)))</f>
        <v/>
      </c>
      <c r="Y621" s="12" t="str">
        <f t="shared" si="109"/>
        <v/>
      </c>
      <c r="Z621" s="12" t="str">
        <f t="shared" si="109"/>
        <v/>
      </c>
      <c r="AA621" s="12" t="str">
        <f t="shared" si="109"/>
        <v> </v>
      </c>
      <c r="AC621" s="31"/>
      <c r="AD621" s="31"/>
      <c r="BF621" s="12" t="s">
        <v>0</v>
      </c>
    </row>
    <row r="622" spans="1:58">
      <c r="A622" s="3" t="str">
        <f t="shared" si="102"/>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2"/>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2"/>
        <v>&amp;br;&amp;br;</v>
      </c>
      <c r="B624" s="3" t="s">
        <v>0</v>
      </c>
      <c r="C624" s="3" t="s">
        <v>142</v>
      </c>
      <c r="R624" s="3"/>
      <c r="S624" s="3"/>
      <c r="T624" s="3"/>
      <c r="U624" s="3"/>
      <c r="V624" s="3"/>
      <c r="BF624" s="12" t="s">
        <v>0</v>
      </c>
    </row>
    <row r="625" spans="1:58">
      <c r="A625" s="3" t="str">
        <f t="shared" si="102"/>
        <v>#back(text=戻る,left)</v>
      </c>
      <c r="B625" s="3" t="s">
        <v>0</v>
      </c>
      <c r="C625" s="3" t="s">
        <v>151</v>
      </c>
      <c r="R625" s="3"/>
      <c r="S625" s="3"/>
      <c r="T625" s="3"/>
      <c r="U625" s="3"/>
      <c r="V625" s="3"/>
      <c r="BF625" s="12" t="s">
        <v>0</v>
      </c>
    </row>
    <row r="626" spans="1:58">
      <c r="A626" s="3" t="str">
        <f t="shared" si="102"/>
        <v>&amp;br;</v>
      </c>
      <c r="B626" s="3" t="s">
        <v>0</v>
      </c>
      <c r="C626" s="3" t="s">
        <v>161</v>
      </c>
      <c r="R626" s="3"/>
      <c r="S626" s="3"/>
      <c r="T626" s="3"/>
      <c r="U626" s="3"/>
      <c r="V626" s="3"/>
      <c r="BF626" s="12" t="s">
        <v>0</v>
      </c>
    </row>
    <row r="627" spans="1:58">
      <c r="A627" s="3" t="str">
        <f t="shared" si="102"/>
        <v>#comment(above,nsize=[15],size=[30],num=[10])</v>
      </c>
      <c r="B627" s="3" t="s">
        <v>0</v>
      </c>
      <c r="C627" s="3" t="s">
        <v>170</v>
      </c>
      <c r="R627" s="3"/>
      <c r="S627" s="3"/>
      <c r="T627" s="3"/>
      <c r="U627" s="3"/>
      <c r="V627" s="3"/>
      <c r="BF627" s="12" t="s">
        <v>0</v>
      </c>
    </row>
    <row r="628" spans="1:58">
      <c r="A628" s="3" t="str">
        <f t="shared" si="102"/>
        <v>&amp;br;&amp;br;</v>
      </c>
      <c r="B628" s="3" t="s">
        <v>0</v>
      </c>
      <c r="C628" s="3" t="s">
        <v>142</v>
      </c>
      <c r="R628" s="3"/>
      <c r="S628" s="3"/>
      <c r="T628" s="3"/>
      <c r="U628" s="3"/>
      <c r="V628" s="3"/>
      <c r="AC628" s="31"/>
      <c r="AD628" s="31"/>
      <c r="BF628" s="12" t="s">
        <v>0</v>
      </c>
    </row>
    <row r="629" spans="1:58">
      <c r="A629" s="3" t="str">
        <f t="shared" si="102"/>
        <v/>
      </c>
      <c r="B629" s="3" t="s">
        <v>0</v>
      </c>
      <c r="Q629" s="8"/>
      <c r="R629" s="9"/>
      <c r="S629" s="9"/>
      <c r="T629" s="9"/>
      <c r="U629" s="9"/>
      <c r="V629" s="10"/>
      <c r="W629" s="11">
        <v>49</v>
      </c>
      <c r="X629" s="8"/>
      <c r="Y629" s="29"/>
      <c r="Z629" s="29"/>
      <c r="AA629" s="30"/>
      <c r="AC629" s="31"/>
      <c r="AD629" s="31"/>
      <c r="BF629" s="12" t="s">
        <v>0</v>
      </c>
    </row>
    <row r="630" spans="1:58">
      <c r="A630" s="3" t="str">
        <f t="shared" si="102"/>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2"/>
        <v>|LEFT:80|LEFT:100|LEFT:100|LEFT:100|LEFT:100|LEFT:100|c</v>
      </c>
      <c r="B631" s="3" t="s">
        <v>0</v>
      </c>
      <c r="C631" s="3" t="s">
        <v>83</v>
      </c>
      <c r="D631" s="6" t="str">
        <f>$Q$1</f>
        <v>LEFT:80</v>
      </c>
      <c r="E631" s="6" t="s">
        <v>83</v>
      </c>
      <c r="F631" s="6" t="str">
        <f t="shared" ref="F631:J631" si="110">$R$1</f>
        <v>LEFT:100</v>
      </c>
      <c r="G631" s="6" t="s">
        <v>83</v>
      </c>
      <c r="H631" s="6" t="str">
        <f t="shared" si="110"/>
        <v>LEFT:100</v>
      </c>
      <c r="I631" s="6" t="s">
        <v>83</v>
      </c>
      <c r="J631" s="6" t="str">
        <f t="shared" si="110"/>
        <v>LEFT:100</v>
      </c>
      <c r="K631" s="6" t="s">
        <v>83</v>
      </c>
      <c r="L631" s="6" t="str">
        <f>$R$1</f>
        <v>LEFT:100</v>
      </c>
      <c r="M631" s="6" t="s">
        <v>83</v>
      </c>
      <c r="N631" s="6" t="str">
        <f>$R$1</f>
        <v>LEFT:100</v>
      </c>
      <c r="O631" s="3" t="s">
        <v>83</v>
      </c>
      <c r="P631" s="3" t="s">
        <v>84</v>
      </c>
      <c r="Q631" s="17" t="s">
        <v>6</v>
      </c>
      <c r="R631" s="13" t="str">
        <f>INDEX(AF:AF,W629+1)</f>
        <v>緑</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2"/>
        <v>|色|緑|レアリティ||マナコスト||</v>
      </c>
      <c r="B632" s="3" t="s">
        <v>0</v>
      </c>
      <c r="C632" s="3" t="s">
        <v>83</v>
      </c>
      <c r="D632" s="7" t="s">
        <v>6</v>
      </c>
      <c r="E632" s="3" t="s">
        <v>83</v>
      </c>
      <c r="F632" s="3" t="str">
        <f>IF(R631=0,"",R631)</f>
        <v>緑</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2"/>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2"/>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1">IF(ISERROR(IF(LEN(X633)&gt;1,X633,VLOOKUP(X632,$AC:$AD,2,FALSE))),"",IF(LEN(X633)&gt;1,X633,VLOOKUP(X632,$AC:$AD,2,FALSE)))</f>
        <v/>
      </c>
      <c r="Y634" s="12" t="str">
        <f t="shared" si="111"/>
        <v/>
      </c>
      <c r="Z634" s="12" t="str">
        <f t="shared" si="111"/>
        <v/>
      </c>
      <c r="AA634" s="12" t="str">
        <f t="shared" si="111"/>
        <v> </v>
      </c>
      <c r="AC634" s="31"/>
      <c r="AD634" s="31"/>
      <c r="BF634" s="12" t="s">
        <v>0</v>
      </c>
    </row>
    <row r="635" spans="1:58">
      <c r="A635" s="3" t="str">
        <f t="shared" si="102"/>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2"/>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2"/>
        <v>&amp;br;&amp;br;</v>
      </c>
      <c r="B637" s="3" t="s">
        <v>0</v>
      </c>
      <c r="C637" s="3" t="s">
        <v>142</v>
      </c>
      <c r="R637" s="3"/>
      <c r="S637" s="3"/>
      <c r="T637" s="3"/>
      <c r="U637" s="3"/>
      <c r="V637" s="3"/>
      <c r="BF637" s="12" t="s">
        <v>0</v>
      </c>
    </row>
    <row r="638" spans="1:58">
      <c r="A638" s="3" t="str">
        <f t="shared" si="102"/>
        <v>#back(text=戻る,left)</v>
      </c>
      <c r="B638" s="3" t="s">
        <v>0</v>
      </c>
      <c r="C638" s="3" t="s">
        <v>151</v>
      </c>
      <c r="R638" s="3"/>
      <c r="S638" s="3"/>
      <c r="T638" s="3"/>
      <c r="U638" s="3"/>
      <c r="V638" s="3"/>
      <c r="BF638" s="12" t="s">
        <v>0</v>
      </c>
    </row>
    <row r="639" spans="1:58">
      <c r="A639" s="3" t="str">
        <f t="shared" si="102"/>
        <v>&amp;br;</v>
      </c>
      <c r="B639" s="3" t="s">
        <v>0</v>
      </c>
      <c r="C639" s="3" t="s">
        <v>161</v>
      </c>
      <c r="R639" s="3"/>
      <c r="S639" s="3"/>
      <c r="T639" s="3"/>
      <c r="U639" s="3"/>
      <c r="V639" s="3"/>
      <c r="BF639" s="12" t="s">
        <v>0</v>
      </c>
    </row>
    <row r="640" spans="1:58">
      <c r="A640" s="3" t="str">
        <f t="shared" si="102"/>
        <v>#comment(above,nsize=[15],size=[30],num=[10])</v>
      </c>
      <c r="B640" s="3" t="s">
        <v>0</v>
      </c>
      <c r="C640" s="3" t="s">
        <v>170</v>
      </c>
      <c r="R640" s="3"/>
      <c r="S640" s="3"/>
      <c r="T640" s="3"/>
      <c r="U640" s="3"/>
      <c r="V640" s="3"/>
      <c r="BF640" s="12" t="s">
        <v>0</v>
      </c>
    </row>
    <row r="641" spans="1:58">
      <c r="A641" s="3" t="str">
        <f t="shared" si="102"/>
        <v>&amp;br;&amp;br;</v>
      </c>
      <c r="B641" s="3" t="s">
        <v>0</v>
      </c>
      <c r="C641" s="3" t="s">
        <v>142</v>
      </c>
      <c r="R641" s="3"/>
      <c r="S641" s="3"/>
      <c r="T641" s="3"/>
      <c r="U641" s="3"/>
      <c r="V641" s="3"/>
      <c r="AC641" s="31"/>
      <c r="AD641" s="31"/>
      <c r="BF641" s="12" t="s">
        <v>0</v>
      </c>
    </row>
    <row r="642" spans="1:58">
      <c r="A642" s="3" t="str">
        <f t="shared" si="102"/>
        <v/>
      </c>
      <c r="B642" s="3" t="s">
        <v>0</v>
      </c>
      <c r="Q642" s="8"/>
      <c r="R642" s="9"/>
      <c r="S642" s="9"/>
      <c r="T642" s="9"/>
      <c r="U642" s="9"/>
      <c r="V642" s="10"/>
      <c r="W642" s="11">
        <v>50</v>
      </c>
      <c r="X642" s="8"/>
      <c r="Y642" s="29"/>
      <c r="Z642" s="29"/>
      <c r="AA642" s="30"/>
      <c r="AC642" s="31"/>
      <c r="AD642" s="31"/>
      <c r="BF642" s="12" t="s">
        <v>0</v>
      </c>
    </row>
    <row r="643" spans="1:58">
      <c r="A643" s="3" t="str">
        <f t="shared" si="102"/>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2"/>
        <v>|LEFT:80|LEFT:100|LEFT:100|LEFT:100|LEFT:100|LEFT:100|c</v>
      </c>
      <c r="B644" s="3" t="s">
        <v>0</v>
      </c>
      <c r="C644" s="3" t="s">
        <v>83</v>
      </c>
      <c r="D644" s="6" t="str">
        <f>$Q$1</f>
        <v>LEFT:80</v>
      </c>
      <c r="E644" s="6" t="s">
        <v>83</v>
      </c>
      <c r="F644" s="6" t="str">
        <f t="shared" ref="F644:J644" si="112">$R$1</f>
        <v>LEFT:100</v>
      </c>
      <c r="G644" s="6" t="s">
        <v>83</v>
      </c>
      <c r="H644" s="6" t="str">
        <f t="shared" si="112"/>
        <v>LEFT:100</v>
      </c>
      <c r="I644" s="6" t="s">
        <v>83</v>
      </c>
      <c r="J644" s="6" t="str">
        <f t="shared" si="112"/>
        <v>LEFT:100</v>
      </c>
      <c r="K644" s="6" t="s">
        <v>83</v>
      </c>
      <c r="L644" s="6" t="str">
        <f>$R$1</f>
        <v>LEFT:100</v>
      </c>
      <c r="M644" s="6" t="s">
        <v>83</v>
      </c>
      <c r="N644" s="6" t="str">
        <f>$R$1</f>
        <v>LEFT:100</v>
      </c>
      <c r="O644" s="3" t="s">
        <v>83</v>
      </c>
      <c r="P644" s="3" t="s">
        <v>84</v>
      </c>
      <c r="Q644" s="17" t="s">
        <v>6</v>
      </c>
      <c r="R644" s="13" t="str">
        <f>INDEX(AF:AF,W642+1)</f>
        <v>緑</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2"/>
        <v>|色|緑|レアリティ||マナコスト||</v>
      </c>
      <c r="B645" s="3" t="s">
        <v>0</v>
      </c>
      <c r="C645" s="3" t="s">
        <v>83</v>
      </c>
      <c r="D645" s="7" t="s">
        <v>6</v>
      </c>
      <c r="E645" s="3" t="s">
        <v>83</v>
      </c>
      <c r="F645" s="3" t="str">
        <f>IF(R644=0,"",R644)</f>
        <v>緑</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3">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3"/>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4">IF(ISERROR(IF(LEN(X646)&gt;1,X646,VLOOKUP(X645,$AC:$AD,2,FALSE))),"",IF(LEN(X646)&gt;1,X646,VLOOKUP(X645,$AC:$AD,2,FALSE)))</f>
        <v/>
      </c>
      <c r="Y647" s="12" t="str">
        <f t="shared" si="114"/>
        <v/>
      </c>
      <c r="Z647" s="12" t="str">
        <f t="shared" si="114"/>
        <v/>
      </c>
      <c r="AA647" s="12" t="str">
        <f t="shared" si="114"/>
        <v> </v>
      </c>
      <c r="AC647" s="31"/>
      <c r="AD647" s="31"/>
      <c r="BF647" s="12" t="s">
        <v>0</v>
      </c>
    </row>
    <row r="648" spans="1:58">
      <c r="A648" s="3" t="str">
        <f t="shared" si="113"/>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3"/>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3"/>
        <v>&amp;br;&amp;br;</v>
      </c>
      <c r="B650" s="3" t="s">
        <v>0</v>
      </c>
      <c r="C650" s="3" t="s">
        <v>142</v>
      </c>
      <c r="R650" s="3"/>
      <c r="S650" s="3"/>
      <c r="T650" s="3"/>
      <c r="U650" s="3"/>
      <c r="V650" s="3"/>
      <c r="BF650" s="12" t="s">
        <v>0</v>
      </c>
    </row>
    <row r="651" spans="1:58">
      <c r="A651" s="3" t="str">
        <f t="shared" si="113"/>
        <v>#back(text=戻る,left)</v>
      </c>
      <c r="B651" s="3" t="s">
        <v>0</v>
      </c>
      <c r="C651" s="3" t="s">
        <v>151</v>
      </c>
      <c r="R651" s="3"/>
      <c r="S651" s="3"/>
      <c r="T651" s="3"/>
      <c r="U651" s="3"/>
      <c r="V651" s="3"/>
      <c r="BF651" s="12" t="s">
        <v>0</v>
      </c>
    </row>
    <row r="652" spans="1:58">
      <c r="A652" s="3" t="str">
        <f t="shared" si="113"/>
        <v>&amp;br;</v>
      </c>
      <c r="B652" s="3" t="s">
        <v>0</v>
      </c>
      <c r="C652" s="3" t="s">
        <v>161</v>
      </c>
      <c r="R652" s="3"/>
      <c r="S652" s="3"/>
      <c r="T652" s="3"/>
      <c r="U652" s="3"/>
      <c r="V652" s="3"/>
      <c r="BF652" s="12" t="s">
        <v>0</v>
      </c>
    </row>
    <row r="653" spans="1:58">
      <c r="A653" s="3" t="str">
        <f t="shared" si="113"/>
        <v>#comment(above,nsize=[15],size=[30],num=[10])</v>
      </c>
      <c r="B653" s="3" t="s">
        <v>0</v>
      </c>
      <c r="C653" s="3" t="s">
        <v>170</v>
      </c>
      <c r="R653" s="3"/>
      <c r="S653" s="3"/>
      <c r="T653" s="3"/>
      <c r="U653" s="3"/>
      <c r="V653" s="3"/>
      <c r="BF653" s="12" t="s">
        <v>0</v>
      </c>
    </row>
    <row r="654" spans="1:58">
      <c r="A654" s="3" t="str">
        <f t="shared" si="113"/>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tabSelected="1" zoomScale="85" zoomScaleNormal="85" workbookViewId="0">
      <selection activeCell="A4" sqref="A4"/>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5" width="9" style="3"/>
    <col min="46" max="46" width="9.125" style="3"/>
    <col min="47" max="48" width="9" style="3" hidden="1" customWidth="1"/>
    <col min="49" max="49" width="4.875" style="3" customWidth="1"/>
    <col min="50" max="51" width="2.75" style="3" customWidth="1"/>
    <col min="52" max="55" width="4.75" style="3" customWidth="1"/>
    <col min="56" max="59" width="9" style="3"/>
    <col min="60" max="60" width="9" style="50"/>
    <col min="61" max="61" width="9" style="3"/>
    <col min="62" max="62" width="9" style="50"/>
    <col min="63"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143</v>
      </c>
      <c r="AG2" s="4" t="s">
        <v>55</v>
      </c>
      <c r="AH2" s="4"/>
      <c r="AI2" s="4">
        <v>6</v>
      </c>
      <c r="AJ2" s="4" t="s">
        <v>1054</v>
      </c>
      <c r="AK2" s="4" t="s">
        <v>1055</v>
      </c>
      <c r="AL2" s="4" t="s">
        <v>34</v>
      </c>
      <c r="AM2" s="4"/>
      <c r="AN2" s="4" t="s">
        <v>69</v>
      </c>
      <c r="AO2" s="4" t="s">
        <v>36</v>
      </c>
      <c r="AP2" s="4"/>
      <c r="AQ2" s="4" t="s">
        <v>549</v>
      </c>
      <c r="AR2" s="4"/>
      <c r="AS2" s="4"/>
      <c r="AT2" s="40">
        <v>42768</v>
      </c>
      <c r="AU2" s="4"/>
      <c r="AV2" s="4"/>
      <c r="AW2" s="4"/>
      <c r="AX2" s="4">
        <v>2</v>
      </c>
      <c r="AY2" s="4">
        <v>2</v>
      </c>
      <c r="AZ2" s="4" t="str">
        <f t="shared" ref="AZ2:AZ51" si="0">LEFT(AQ2,2)</f>
        <v>この</v>
      </c>
      <c r="BA2" s="4" t="str">
        <f t="shared" ref="BA2:BA51" si="1">IF(ISERROR(FIND(" ",AQ2)),"",MID(AQ2,FIND(" ",AQ2)+1,2))</f>
        <v/>
      </c>
      <c r="BB2" s="4" t="str">
        <f t="shared" ref="BB2:BB51" si="2">IF(LEN(BA2)&gt;1,IF(ISERROR(FIND(" ",AQ2,FIND(" ",AQ2)+1)),"",MID(AQ2,FIND(" ",AQ2)+4,2)),"")</f>
        <v/>
      </c>
      <c r="BC2" s="4"/>
      <c r="BD2" s="4" t="str">
        <f t="shared" ref="BD2:BD51" si="3">IF(AQ2="","",AQ2&amp;IF(AR2="","","&amp;br;"&amp;AR2)&amp;IF(AS2="","","&amp;br;"&amp;AS2))</f>
        <v>このクリーチャーが戦場に出たとき、あなたは飛行を持つ1/1の飛行機械･トークンを2体召喚する。</v>
      </c>
      <c r="BE2" s="33" t="str">
        <f>IF(AK2="","",VLOOKUP(AK2,BH:BJ,3,FALSE))</f>
        <v>When this creature enters the battlefield, you summon 2 1/1 Thopter tokens with Flying.</v>
      </c>
      <c r="BF2" s="12" t="s">
        <v>0</v>
      </c>
      <c r="BG2" s="3">
        <v>1</v>
      </c>
      <c r="BH2" s="50" t="s">
        <v>917</v>
      </c>
      <c r="BI2" s="3" t="s">
        <v>39</v>
      </c>
      <c r="BJ2" s="50" t="s">
        <v>1099</v>
      </c>
    </row>
    <row r="3" spans="2:62">
      <c r="B3" s="3" t="s">
        <v>0</v>
      </c>
      <c r="Q3" s="5" t="s">
        <v>3</v>
      </c>
      <c r="R3" s="5" t="s">
        <v>28</v>
      </c>
      <c r="S3" s="5" t="s">
        <v>41</v>
      </c>
      <c r="T3" s="5" t="s">
        <v>42</v>
      </c>
      <c r="U3" s="5" t="s">
        <v>43</v>
      </c>
      <c r="V3" s="5" t="s">
        <v>44</v>
      </c>
      <c r="W3" s="5"/>
      <c r="AB3" s="3" t="s">
        <v>41</v>
      </c>
      <c r="AC3" s="3" t="s">
        <v>45</v>
      </c>
      <c r="AD3" s="19" t="s">
        <v>46</v>
      </c>
      <c r="AE3" s="27">
        <v>2</v>
      </c>
      <c r="AF3" s="28" t="s">
        <v>117</v>
      </c>
      <c r="AG3" s="4" t="s">
        <v>55</v>
      </c>
      <c r="AH3" s="4"/>
      <c r="AI3" s="4">
        <v>9</v>
      </c>
      <c r="AJ3" s="4" t="s">
        <v>1056</v>
      </c>
      <c r="AK3" s="4" t="s">
        <v>1057</v>
      </c>
      <c r="AL3" s="4" t="s">
        <v>34</v>
      </c>
      <c r="AM3" s="4"/>
      <c r="AN3" s="4" t="s">
        <v>1058</v>
      </c>
      <c r="AO3" s="4"/>
      <c r="AP3" s="4"/>
      <c r="AQ3" s="4" t="s">
        <v>1059</v>
      </c>
      <c r="AR3" s="4"/>
      <c r="AS3" s="4"/>
      <c r="AT3" s="40">
        <v>42829</v>
      </c>
      <c r="AU3" s="4"/>
      <c r="AV3" s="4"/>
      <c r="AW3" s="4"/>
      <c r="AX3" s="4">
        <v>4</v>
      </c>
      <c r="AY3" s="4">
        <v>4</v>
      </c>
      <c r="AZ3" s="4" t="str">
        <f t="shared" si="0"/>
        <v>対戦</v>
      </c>
      <c r="BA3" s="4" t="str">
        <f t="shared" si="1"/>
        <v/>
      </c>
      <c r="BB3" s="4" t="str">
        <f t="shared" si="2"/>
        <v/>
      </c>
      <c r="BC3" s="4"/>
      <c r="BD3" s="4" t="str">
        <f t="shared" si="3"/>
        <v>対戦相手がクリーチャーを3体以上コントロールしていないかぎり、このクリーチャーはブロックされない。</v>
      </c>
      <c r="BE3" s="33" t="str">
        <f>IF(AK3="","",VLOOKUP(AK3,BH:BJ,3,FALSE))</f>
        <v>This creature is unblockable unless your opponent controls at least 3 creatures.</v>
      </c>
      <c r="BF3" s="12" t="s">
        <v>0</v>
      </c>
      <c r="BG3" s="3">
        <v>2</v>
      </c>
      <c r="BH3" s="50" t="s">
        <v>909</v>
      </c>
      <c r="BI3" s="3" t="s">
        <v>39</v>
      </c>
      <c r="BJ3" s="50" t="s">
        <v>1100</v>
      </c>
    </row>
    <row r="4" spans="2:62">
      <c r="B4" s="3" t="s">
        <v>0</v>
      </c>
      <c r="Q4" s="3" t="s">
        <v>31</v>
      </c>
      <c r="R4" s="5" t="s">
        <v>55</v>
      </c>
      <c r="S4" s="5" t="s">
        <v>56</v>
      </c>
      <c r="T4" s="5" t="s">
        <v>57</v>
      </c>
      <c r="AB4" s="3" t="s">
        <v>42</v>
      </c>
      <c r="AC4" s="3" t="s">
        <v>58</v>
      </c>
      <c r="AD4" s="19" t="s">
        <v>59</v>
      </c>
      <c r="AE4" s="27">
        <v>3</v>
      </c>
      <c r="AF4" s="28" t="s">
        <v>171</v>
      </c>
      <c r="AG4" s="4" t="s">
        <v>55</v>
      </c>
      <c r="AH4" s="4"/>
      <c r="AI4" s="4">
        <v>11</v>
      </c>
      <c r="AJ4" s="4" t="s">
        <v>1060</v>
      </c>
      <c r="AK4" s="4" t="s">
        <v>1061</v>
      </c>
      <c r="AL4" s="4" t="s">
        <v>34</v>
      </c>
      <c r="AM4" s="4"/>
      <c r="AN4" s="4" t="s">
        <v>69</v>
      </c>
      <c r="AO4" s="4" t="s">
        <v>520</v>
      </c>
      <c r="AP4" s="4"/>
      <c r="AQ4" s="4" t="s">
        <v>1062</v>
      </c>
      <c r="AR4" s="4"/>
      <c r="AS4" s="4"/>
      <c r="AT4" s="40">
        <v>42828</v>
      </c>
      <c r="AU4" s="4"/>
      <c r="AV4" s="4"/>
      <c r="AW4" s="4"/>
      <c r="AX4" s="4">
        <v>4</v>
      </c>
      <c r="AY4" s="4">
        <v>3</v>
      </c>
      <c r="AZ4" s="4" t="str">
        <f t="shared" si="0"/>
        <v>この</v>
      </c>
      <c r="BA4" s="4" t="str">
        <f t="shared" si="1"/>
        <v/>
      </c>
      <c r="BB4" s="4" t="str">
        <f t="shared" si="2"/>
        <v/>
      </c>
      <c r="BC4" s="4"/>
      <c r="BD4" s="4" t="str">
        <f t="shared" si="3"/>
        <v>このクリーチャーが戦場に出たとき、あなたはカードを1枚引き、エネルギー化2を行う。</v>
      </c>
      <c r="BE4" s="33" t="str">
        <f>IF(AK4="","",VLOOKUP(AK4,BH:BJ,3,FALSE))</f>
        <v>When this creature enters the battlefield, you draw 1 card and Energize 2.</v>
      </c>
      <c r="BF4" s="12" t="s">
        <v>0</v>
      </c>
      <c r="BG4" s="3">
        <v>3</v>
      </c>
      <c r="BH4" s="50" t="s">
        <v>929</v>
      </c>
      <c r="BI4" s="3" t="s">
        <v>39</v>
      </c>
      <c r="BJ4" s="50" t="s">
        <v>1101</v>
      </c>
    </row>
    <row r="5" spans="2:62">
      <c r="B5" s="3" t="s">
        <v>0</v>
      </c>
      <c r="Q5" s="8"/>
      <c r="R5" s="9"/>
      <c r="S5" s="9"/>
      <c r="T5" s="9"/>
      <c r="U5" s="9"/>
      <c r="V5" s="10"/>
      <c r="W5" s="11">
        <v>1</v>
      </c>
      <c r="X5" s="8"/>
      <c r="Y5" s="29"/>
      <c r="Z5" s="29"/>
      <c r="AA5" s="30"/>
      <c r="AB5" s="3" t="s">
        <v>43</v>
      </c>
      <c r="AC5" s="3" t="s">
        <v>65</v>
      </c>
      <c r="AD5" s="19" t="s">
        <v>66</v>
      </c>
      <c r="AE5" s="27">
        <v>4</v>
      </c>
      <c r="AF5" s="28" t="s">
        <v>126</v>
      </c>
      <c r="AG5" s="4" t="s">
        <v>56</v>
      </c>
      <c r="AH5" s="4"/>
      <c r="AI5" s="4">
        <v>10</v>
      </c>
      <c r="AJ5" s="4" t="s">
        <v>1063</v>
      </c>
      <c r="AK5" s="4" t="s">
        <v>1064</v>
      </c>
      <c r="AL5" s="4" t="s">
        <v>182</v>
      </c>
      <c r="AM5" s="4"/>
      <c r="AN5" s="4"/>
      <c r="AO5" s="4"/>
      <c r="AP5" s="4"/>
      <c r="AQ5" s="4" t="s">
        <v>1065</v>
      </c>
      <c r="AR5" s="4" t="s">
        <v>1066</v>
      </c>
      <c r="AS5" s="4"/>
      <c r="AT5" s="40"/>
      <c r="AU5" s="4"/>
      <c r="AV5" s="4"/>
      <c r="AW5" s="4">
        <v>3</v>
      </c>
      <c r="AX5" s="4" t="s">
        <v>54</v>
      </c>
      <c r="AY5" s="4" t="s">
        <v>54</v>
      </c>
      <c r="AZ5" s="4" t="str">
        <f t="shared" si="0"/>
        <v>この</v>
      </c>
      <c r="BA5" s="4" t="str">
        <f t="shared" si="1"/>
        <v/>
      </c>
      <c r="BB5" s="4" t="str">
        <f t="shared" si="2"/>
        <v/>
      </c>
      <c r="BC5" s="4"/>
      <c r="BD5" s="4" t="str">
        <f t="shared" si="3"/>
        <v>このサポートがボード上に出たとき、あなたがコントロールする各クリーチャーは+2/+2の修整を受ける。&amp;br;超過1：あなたのコントロールする各クリーチャーは+1/+1の修整を受ける。</v>
      </c>
      <c r="BE5" s="33" t="str">
        <f>IF(AK5="","",VLOOKUP(AK5,BH:BJ,3,FALSE))</f>
        <v>When this support enters the board, each creature you control gets +2/+2.&amp;br;Overload 1:Each creature you control gets +1/+1.</v>
      </c>
      <c r="BF5" s="12" t="s">
        <v>0</v>
      </c>
      <c r="BG5" s="3">
        <v>4</v>
      </c>
      <c r="BH5" s="50" t="s">
        <v>1079</v>
      </c>
      <c r="BI5" s="3" t="s">
        <v>39</v>
      </c>
      <c r="BJ5" s="50" t="s">
        <v>1102</v>
      </c>
    </row>
    <row r="6" spans="1:62">
      <c r="A6" s="3" t="str">
        <f t="shared" ref="A6:A69" si="4">CONCATENATE(C6,D6,E6,F6,G6,H6,I6,J6,K6,L6,M6,N6,O6,P6)</f>
        <v>*異端の飛行機械職人/Maverick Thopterist</v>
      </c>
      <c r="B6" s="3" t="s">
        <v>0</v>
      </c>
      <c r="C6" s="3" t="str">
        <f>"*"&amp;R6&amp;"/"&amp;T6</f>
        <v>*異端の飛行機械職人/Maverick Thopterist</v>
      </c>
      <c r="Q6" s="12" t="s">
        <v>9</v>
      </c>
      <c r="R6" s="13" t="str">
        <f>INDEX(AJ:AJ,W5+1)</f>
        <v>異端の飛行機械職人</v>
      </c>
      <c r="S6" s="14" t="s">
        <v>10</v>
      </c>
      <c r="T6" s="13" t="str">
        <f>INDEX(AK:AK,W5+1)</f>
        <v>Maverick Thopterist</v>
      </c>
      <c r="U6" s="14"/>
      <c r="V6" s="15"/>
      <c r="W6" s="16"/>
      <c r="X6" s="12"/>
      <c r="Y6" s="31"/>
      <c r="Z6" s="31"/>
      <c r="AA6" s="32"/>
      <c r="AB6" s="3" t="s">
        <v>73</v>
      </c>
      <c r="AC6" s="3" t="s">
        <v>74</v>
      </c>
      <c r="AD6" s="19" t="s">
        <v>75</v>
      </c>
      <c r="AE6" s="27">
        <v>5</v>
      </c>
      <c r="AF6" s="28" t="s">
        <v>73</v>
      </c>
      <c r="AG6" s="4" t="s">
        <v>55</v>
      </c>
      <c r="AH6" s="4"/>
      <c r="AI6" s="4">
        <v>10</v>
      </c>
      <c r="AJ6" s="4" t="s">
        <v>1067</v>
      </c>
      <c r="AK6" s="4" t="s">
        <v>1068</v>
      </c>
      <c r="AL6" s="4" t="s">
        <v>34</v>
      </c>
      <c r="AM6" s="4"/>
      <c r="AN6" s="4" t="s">
        <v>808</v>
      </c>
      <c r="AO6" s="4"/>
      <c r="AP6" s="4"/>
      <c r="AQ6" s="4" t="s">
        <v>834</v>
      </c>
      <c r="AR6" s="4"/>
      <c r="AS6" s="4"/>
      <c r="AT6" s="40">
        <v>42860</v>
      </c>
      <c r="AU6" s="4"/>
      <c r="AV6" s="4"/>
      <c r="AW6" s="4"/>
      <c r="AX6" s="4">
        <v>5</v>
      </c>
      <c r="AY6" s="4">
        <v>5</v>
      </c>
      <c r="AZ6" s="4" t="str">
        <f t="shared" si="0"/>
        <v>搭乗</v>
      </c>
      <c r="BA6" s="4" t="str">
        <f t="shared" si="1"/>
        <v/>
      </c>
      <c r="BB6" s="4" t="str">
        <f t="shared" si="2"/>
        <v/>
      </c>
      <c r="BC6" s="4"/>
      <c r="BD6" s="4" t="str">
        <f t="shared" si="3"/>
        <v>搭乗2</v>
      </c>
      <c r="BE6" s="33" t="str">
        <f>IF(AK6="","",VLOOKUP(AK6,BH:BJ,3,FALSE))</f>
        <v>Crew 2</v>
      </c>
      <c r="BF6" s="12" t="s">
        <v>0</v>
      </c>
      <c r="BG6" s="3">
        <v>5</v>
      </c>
      <c r="BH6" s="50" t="s">
        <v>955</v>
      </c>
      <c r="BI6" s="3" t="s">
        <v>39</v>
      </c>
      <c r="BJ6" s="50" t="s">
        <v>1103</v>
      </c>
    </row>
    <row r="7" spans="1:62">
      <c r="A7" s="3" t="str">
        <f t="shared" si="4"/>
        <v>|LEFT:80|LEFT:100|LEFT:100|LEFT:100|LEFT:100|LEFT:100|c</v>
      </c>
      <c r="B7" s="3" t="s">
        <v>0</v>
      </c>
      <c r="C7" s="3" t="s">
        <v>83</v>
      </c>
      <c r="D7" s="6" t="str">
        <f>$Q$1</f>
        <v>LEFT:80</v>
      </c>
      <c r="E7" s="6" t="s">
        <v>83</v>
      </c>
      <c r="F7" s="6" t="str">
        <f t="shared" ref="F7:J7" si="5">$R$1</f>
        <v>LEFT:100</v>
      </c>
      <c r="G7" s="6" t="s">
        <v>83</v>
      </c>
      <c r="H7" s="6" t="str">
        <f t="shared" si="5"/>
        <v>LEFT:100</v>
      </c>
      <c r="I7" s="6" t="s">
        <v>83</v>
      </c>
      <c r="J7" s="6" t="str">
        <f t="shared" si="5"/>
        <v>LEFT:100</v>
      </c>
      <c r="K7" s="6" t="s">
        <v>83</v>
      </c>
      <c r="L7" s="6" t="str">
        <f>$R$1</f>
        <v>LEFT:100</v>
      </c>
      <c r="M7" s="6" t="s">
        <v>83</v>
      </c>
      <c r="N7" s="6" t="str">
        <f>$R$1</f>
        <v>LEFT:100</v>
      </c>
      <c r="O7" s="3" t="s">
        <v>83</v>
      </c>
      <c r="P7" s="3" t="s">
        <v>84</v>
      </c>
      <c r="Q7" s="17" t="s">
        <v>6</v>
      </c>
      <c r="R7" s="13" t="str">
        <f>INDEX(AF:AF,W5+1)</f>
        <v>青赤</v>
      </c>
      <c r="S7" s="18" t="s">
        <v>7</v>
      </c>
      <c r="T7" s="13" t="str">
        <f>INDEX(AG:AG,W5+1)</f>
        <v>アンコモン</v>
      </c>
      <c r="U7" s="18" t="s">
        <v>8</v>
      </c>
      <c r="V7" s="13">
        <f>INDEX(AI:AI,W5+1)</f>
        <v>6</v>
      </c>
      <c r="W7" s="19"/>
      <c r="X7" s="13" t="str">
        <f>INDEX(AQ:AQ,W5+1)</f>
        <v>このクリーチャーが戦場に出たとき、あなたは飛行を持つ1/1の飛行機械･トークンを2体召喚する。</v>
      </c>
      <c r="Y7" s="31"/>
      <c r="Z7" s="31"/>
      <c r="AA7" s="32"/>
      <c r="AB7" s="3" t="s">
        <v>85</v>
      </c>
      <c r="AC7" s="3" t="s">
        <v>86</v>
      </c>
      <c r="AD7" s="19" t="s">
        <v>87</v>
      </c>
      <c r="AE7" s="27">
        <v>6</v>
      </c>
      <c r="AF7" s="28" t="s">
        <v>73</v>
      </c>
      <c r="AG7" s="4" t="s">
        <v>55</v>
      </c>
      <c r="AH7" s="4"/>
      <c r="AI7" s="4">
        <v>9</v>
      </c>
      <c r="AJ7" s="4" t="s">
        <v>1069</v>
      </c>
      <c r="AK7" s="4" t="s">
        <v>1070</v>
      </c>
      <c r="AL7" s="4" t="s">
        <v>34</v>
      </c>
      <c r="AM7" s="4"/>
      <c r="AN7" s="4" t="s">
        <v>234</v>
      </c>
      <c r="AO7" s="4"/>
      <c r="AP7" s="4"/>
      <c r="AQ7" s="4" t="s">
        <v>1071</v>
      </c>
      <c r="AR7" s="4"/>
      <c r="AS7" s="4"/>
      <c r="AT7" s="40">
        <v>42768</v>
      </c>
      <c r="AU7" s="4"/>
      <c r="AV7" s="4"/>
      <c r="AW7" s="4"/>
      <c r="AX7" s="4">
        <v>2</v>
      </c>
      <c r="AY7" s="4">
        <v>2</v>
      </c>
      <c r="AZ7" s="4" t="str">
        <f t="shared" si="0"/>
        <v>あな</v>
      </c>
      <c r="BA7" s="4" t="str">
        <f t="shared" si="1"/>
        <v/>
      </c>
      <c r="BB7" s="4" t="str">
        <f t="shared" si="2"/>
        <v/>
      </c>
      <c r="BC7" s="4"/>
      <c r="BD7" s="4" t="str">
        <f t="shared" si="3"/>
        <v>あなたがカードを唱えたとき、あなたのターン終了時まで、このクリーチャーは+1/+1の修整を受ける。</v>
      </c>
      <c r="BE7" s="33" t="str">
        <f>IF(AK7="","",VLOOKUP(AK7,BH:BJ,3,FALSE))</f>
        <v>When you cast a card, this creature gets +1/+1 until the end of your turn.</v>
      </c>
      <c r="BF7" s="12" t="s">
        <v>0</v>
      </c>
      <c r="BG7" s="3">
        <v>6</v>
      </c>
      <c r="BH7" s="50" t="s">
        <v>1044</v>
      </c>
      <c r="BI7" s="3" t="s">
        <v>39</v>
      </c>
      <c r="BJ7" s="50" t="s">
        <v>1104</v>
      </c>
    </row>
    <row r="8" spans="1:62">
      <c r="A8" s="3" t="str">
        <f t="shared" si="4"/>
        <v>|色|青赤|レアリティ|アンコモン|マナコスト|6|</v>
      </c>
      <c r="B8" s="3" t="s">
        <v>0</v>
      </c>
      <c r="C8" s="3" t="s">
        <v>83</v>
      </c>
      <c r="D8" s="7" t="s">
        <v>6</v>
      </c>
      <c r="E8" s="3" t="s">
        <v>83</v>
      </c>
      <c r="F8" s="3" t="str">
        <f>IF(R7=0,"",R7)</f>
        <v>青赤</v>
      </c>
      <c r="G8" s="3" t="s">
        <v>83</v>
      </c>
      <c r="H8" s="7" t="s">
        <v>92</v>
      </c>
      <c r="I8" s="3" t="s">
        <v>83</v>
      </c>
      <c r="J8" s="3" t="str">
        <f>IF(T7=0,"",T7)</f>
        <v>アンコモン</v>
      </c>
      <c r="K8" s="3" t="s">
        <v>83</v>
      </c>
      <c r="L8" s="7" t="s">
        <v>93</v>
      </c>
      <c r="M8" s="3" t="s">
        <v>83</v>
      </c>
      <c r="N8" s="3">
        <f>IF(V7=0,"",V7)</f>
        <v>6</v>
      </c>
      <c r="O8" s="3" t="s">
        <v>83</v>
      </c>
      <c r="Q8" s="12" t="s">
        <v>11</v>
      </c>
      <c r="R8" s="13" t="str">
        <f>INDEX(AL:AL,W5+1)</f>
        <v>クリーチャー</v>
      </c>
      <c r="S8" s="18" t="s">
        <v>94</v>
      </c>
      <c r="T8" s="13" t="str">
        <f>INDEX(AN:AN,W5+1)</f>
        <v>人間</v>
      </c>
      <c r="U8" s="13" t="str">
        <f>INDEX(AO:AO,W5+1)</f>
        <v>工匠</v>
      </c>
      <c r="V8" s="13">
        <f>INDEX(AP:AP,W5+1)</f>
        <v>0</v>
      </c>
      <c r="W8" s="19"/>
      <c r="X8" s="13" t="str">
        <f>INDEX(AZ:AZ,W5+1)</f>
        <v>この</v>
      </c>
      <c r="Y8" s="13" t="str">
        <f>INDEX(BA:BA,W5+1)</f>
        <v/>
      </c>
      <c r="Z8" s="13" t="str">
        <f>INDEX(BB:BB,W5+1)</f>
        <v/>
      </c>
      <c r="AA8" s="13">
        <f>INDEX(BC:BC,W5+1)</f>
        <v>0</v>
      </c>
      <c r="AB8" s="3" t="s">
        <v>95</v>
      </c>
      <c r="AC8" s="3" t="s">
        <v>96</v>
      </c>
      <c r="AD8" s="19" t="s">
        <v>97</v>
      </c>
      <c r="AE8" s="27">
        <v>7</v>
      </c>
      <c r="AF8" s="28" t="s">
        <v>73</v>
      </c>
      <c r="AG8" s="4" t="s">
        <v>55</v>
      </c>
      <c r="AH8" s="4"/>
      <c r="AI8" s="4">
        <v>12</v>
      </c>
      <c r="AJ8" s="4" t="s">
        <v>1072</v>
      </c>
      <c r="AK8" s="4" t="s">
        <v>1073</v>
      </c>
      <c r="AL8" s="4" t="s">
        <v>34</v>
      </c>
      <c r="AM8" s="4"/>
      <c r="AN8" s="4" t="s">
        <v>234</v>
      </c>
      <c r="AO8" s="4"/>
      <c r="AP8" s="4"/>
      <c r="AQ8" s="4" t="s">
        <v>1074</v>
      </c>
      <c r="AR8" s="4"/>
      <c r="AS8" s="4"/>
      <c r="AT8" s="40">
        <v>42829</v>
      </c>
      <c r="AU8" s="4"/>
      <c r="AV8" s="4"/>
      <c r="AW8" s="4"/>
      <c r="AX8" s="4">
        <v>4</v>
      </c>
      <c r="AY8" s="4">
        <v>4</v>
      </c>
      <c r="AZ8" s="4" t="str">
        <f t="shared" si="0"/>
        <v>この</v>
      </c>
      <c r="BA8" s="4" t="str">
        <f t="shared" si="1"/>
        <v/>
      </c>
      <c r="BB8" s="4" t="str">
        <f t="shared" si="2"/>
        <v/>
      </c>
      <c r="BC8" s="4"/>
      <c r="BD8" s="4" t="str">
        <f t="shared" si="3"/>
        <v>このクリーチャーが死亡したとき、あなたのライブラリーからマナ･コストが5以下の最初のカードを取ってくる。</v>
      </c>
      <c r="BE8" s="33" t="str">
        <f>IF(AK8="","",VLOOKUP(AK8,BH:BJ,3,FALSE))</f>
        <v>When this creature dies, fetch the first card with a cost of 5 or lower from your Library and give it full mana.</v>
      </c>
      <c r="BF8" s="12" t="s">
        <v>0</v>
      </c>
      <c r="BG8" s="3">
        <v>7</v>
      </c>
      <c r="BH8" s="50" t="s">
        <v>912</v>
      </c>
      <c r="BI8" s="3" t="s">
        <v>39</v>
      </c>
      <c r="BJ8" s="50" t="s">
        <v>1105</v>
      </c>
    </row>
    <row r="9" spans="1:62">
      <c r="A9" s="3" t="str">
        <f t="shared" si="4"/>
        <v>|種別|クリーチャー|サブタイプ|人間|工匠||</v>
      </c>
      <c r="B9" s="3" t="s">
        <v>0</v>
      </c>
      <c r="C9" s="3" t="s">
        <v>83</v>
      </c>
      <c r="D9" s="7" t="s">
        <v>11</v>
      </c>
      <c r="E9" s="3" t="s">
        <v>83</v>
      </c>
      <c r="F9" s="3" t="str">
        <f>IF(R8=0,"",R8)</f>
        <v>クリーチャー</v>
      </c>
      <c r="G9" s="3" t="s">
        <v>83</v>
      </c>
      <c r="H9" s="7" t="s">
        <v>104</v>
      </c>
      <c r="I9" s="3" t="s">
        <v>83</v>
      </c>
      <c r="J9" s="3" t="str">
        <f>IF(T8=0,"",T8)</f>
        <v>人間</v>
      </c>
      <c r="K9" s="3" t="s">
        <v>83</v>
      </c>
      <c r="L9" s="3" t="str">
        <f>IF(U8=0,"",U8)</f>
        <v>工匠</v>
      </c>
      <c r="M9" s="3" t="s">
        <v>83</v>
      </c>
      <c r="N9" s="3" t="str">
        <f>IF(V8=0,"",V8)</f>
        <v/>
      </c>
      <c r="O9" s="3" t="s">
        <v>83</v>
      </c>
      <c r="Q9" s="12" t="s">
        <v>105</v>
      </c>
      <c r="R9" s="13" t="str">
        <f>INDEX(BD:BD,W5+1)</f>
        <v>このクリーチャーが戦場に出たとき、あなたは飛行を持つ1/1の飛行機械･トークンを2体召喚する。</v>
      </c>
      <c r="S9" s="14"/>
      <c r="T9" s="14"/>
      <c r="U9" s="14"/>
      <c r="V9" s="15"/>
      <c r="W9" s="19"/>
      <c r="X9" s="11" t="s">
        <v>0</v>
      </c>
      <c r="Y9" s="11"/>
      <c r="Z9" s="11"/>
      <c r="AA9" s="33" t="s">
        <v>0</v>
      </c>
      <c r="AB9" s="3" t="s">
        <v>106</v>
      </c>
      <c r="AC9" s="3" t="s">
        <v>107</v>
      </c>
      <c r="AD9" s="19" t="s">
        <v>108</v>
      </c>
      <c r="AE9" s="27">
        <v>8</v>
      </c>
      <c r="AF9" s="28" t="s">
        <v>73</v>
      </c>
      <c r="AG9" s="4" t="s">
        <v>55</v>
      </c>
      <c r="AH9" s="4"/>
      <c r="AI9" s="4">
        <v>18</v>
      </c>
      <c r="AJ9" s="4" t="s">
        <v>1075</v>
      </c>
      <c r="AK9" s="4" t="s">
        <v>1076</v>
      </c>
      <c r="AL9" s="4" t="s">
        <v>34</v>
      </c>
      <c r="AM9" s="4"/>
      <c r="AN9" s="4" t="s">
        <v>808</v>
      </c>
      <c r="AO9" s="4"/>
      <c r="AP9" s="4"/>
      <c r="AQ9" s="4" t="s">
        <v>712</v>
      </c>
      <c r="AR9" s="4" t="s">
        <v>1077</v>
      </c>
      <c r="AS9" s="4" t="s">
        <v>834</v>
      </c>
      <c r="AT9" s="40">
        <v>42829</v>
      </c>
      <c r="AU9" s="4"/>
      <c r="AV9" s="4"/>
      <c r="AW9" s="4"/>
      <c r="AX9" s="4">
        <v>4</v>
      </c>
      <c r="AY9" s="4">
        <v>4</v>
      </c>
      <c r="AZ9" s="4" t="str">
        <f t="shared" si="0"/>
        <v>トラ</v>
      </c>
      <c r="BA9" s="4" t="str">
        <f t="shared" si="1"/>
        <v/>
      </c>
      <c r="BB9" s="4" t="str">
        <f t="shared" si="2"/>
        <v/>
      </c>
      <c r="BC9" s="4"/>
      <c r="BD9" s="4" t="str">
        <f t="shared" si="3"/>
        <v>トランプル&amp;br;このクリーチャーが攻撃したとき、このクリーチャーは+1/+1の修整を受ける。&amp;br;搭乗2</v>
      </c>
      <c r="BE9" s="33" t="str">
        <f>IF(AK9="","",VLOOKUP(AK9,BH:BJ,3,FALSE))</f>
        <v>When this creature attacks, this creature gets +1/+1.&amp;br;Crew 2.</v>
      </c>
      <c r="BF9" s="12" t="s">
        <v>0</v>
      </c>
      <c r="BG9" s="3">
        <v>8</v>
      </c>
      <c r="BH9" s="50" t="s">
        <v>958</v>
      </c>
      <c r="BI9" s="3" t="s">
        <v>39</v>
      </c>
      <c r="BJ9" s="50" t="s">
        <v>1106</v>
      </c>
    </row>
    <row r="10" spans="1:62">
      <c r="A10" s="3" t="str">
        <f t="shared" si="4"/>
        <v>|テキスト|&gt;|&gt;|&gt;|&gt;|このクリーチャーが戦場に出たとき、あなたは飛行を持つ1/1の飛行機械･トークンを2体召喚する。|</v>
      </c>
      <c r="B10" s="3" t="s">
        <v>0</v>
      </c>
      <c r="C10" s="3" t="s">
        <v>83</v>
      </c>
      <c r="D10" s="7" t="s">
        <v>105</v>
      </c>
      <c r="E10" s="3" t="s">
        <v>83</v>
      </c>
      <c r="F10" s="7" t="s">
        <v>115</v>
      </c>
      <c r="G10" s="3" t="s">
        <v>83</v>
      </c>
      <c r="H10" s="7" t="s">
        <v>115</v>
      </c>
      <c r="I10" s="3" t="s">
        <v>83</v>
      </c>
      <c r="J10" s="7" t="s">
        <v>115</v>
      </c>
      <c r="K10" s="3" t="s">
        <v>83</v>
      </c>
      <c r="L10" s="7" t="s">
        <v>115</v>
      </c>
      <c r="M10" s="3" t="s">
        <v>83</v>
      </c>
      <c r="N10" s="3" t="str">
        <f>IF(R9=0,"",R9)</f>
        <v>このクリーチャーが戦場に出たとき、あなたは飛行を持つ1/1の飛行機械･トークンを2体召喚する。</v>
      </c>
      <c r="O10" s="3" t="s">
        <v>83</v>
      </c>
      <c r="Q10" s="17" t="s">
        <v>27</v>
      </c>
      <c r="R10" s="13" t="str">
        <f>INDEX(BE:BE,W5+1)</f>
        <v>When this creature enters the battlefield, you summon 2 1/1 Thopter tokens with Flying.</v>
      </c>
      <c r="S10" s="12" t="s">
        <v>116</v>
      </c>
      <c r="T10" s="13" t="str">
        <f>IF(X10="","",X10&amp;IF(Y10="",""," "&amp;Y10)&amp;IF(Z10="",""," "&amp;Z10)&amp;IF(AA10="",""," "&amp;AA10))</f>
        <v/>
      </c>
      <c r="U10" s="14"/>
      <c r="V10" s="15"/>
      <c r="W10" s="19" t="s">
        <v>116</v>
      </c>
      <c r="X10" s="12" t="str">
        <f t="shared" ref="X10:AA10" si="6">IF(ISERROR(IF(LEN(X9)&gt;1,X9,VLOOKUP(X8,$AC:$AD,2,FALSE))),"",IF(LEN(X9)&gt;1,X9,VLOOKUP(X8,$AC:$AD,2,FALSE)))</f>
        <v/>
      </c>
      <c r="Y10" s="12" t="str">
        <f t="shared" si="6"/>
        <v/>
      </c>
      <c r="Z10" s="12" t="str">
        <f t="shared" si="6"/>
        <v/>
      </c>
      <c r="AA10" s="12" t="str">
        <f t="shared" si="6"/>
        <v> </v>
      </c>
      <c r="AB10" s="3" t="s">
        <v>117</v>
      </c>
      <c r="AC10" s="3" t="s">
        <v>118</v>
      </c>
      <c r="AD10" s="19" t="s">
        <v>119</v>
      </c>
      <c r="AE10" s="27">
        <v>9</v>
      </c>
      <c r="AF10" s="28" t="s">
        <v>73</v>
      </c>
      <c r="AG10" s="4" t="s">
        <v>56</v>
      </c>
      <c r="AH10" s="4"/>
      <c r="AI10" s="4">
        <v>11</v>
      </c>
      <c r="AJ10" s="4" t="s">
        <v>1078</v>
      </c>
      <c r="AK10" s="4" t="s">
        <v>1079</v>
      </c>
      <c r="AL10" s="4" t="s">
        <v>34</v>
      </c>
      <c r="AM10" s="4"/>
      <c r="AN10" s="4" t="s">
        <v>808</v>
      </c>
      <c r="AO10" s="4"/>
      <c r="AP10" s="4"/>
      <c r="AQ10" s="4" t="s">
        <v>50</v>
      </c>
      <c r="AR10" s="4" t="s">
        <v>51</v>
      </c>
      <c r="AS10" s="4" t="s">
        <v>1080</v>
      </c>
      <c r="AT10" s="40">
        <v>42892</v>
      </c>
      <c r="AU10" s="4"/>
      <c r="AV10" s="4"/>
      <c r="AW10" s="4"/>
      <c r="AX10" s="4">
        <v>6</v>
      </c>
      <c r="AY10" s="4">
        <v>6</v>
      </c>
      <c r="AZ10" s="4" t="str">
        <f t="shared" si="0"/>
        <v>飛行</v>
      </c>
      <c r="BA10" s="4" t="str">
        <f t="shared" si="1"/>
        <v/>
      </c>
      <c r="BB10" s="4" t="str">
        <f t="shared" si="2"/>
        <v/>
      </c>
      <c r="BC10" s="4"/>
      <c r="BD10" s="4" t="str">
        <f t="shared" si="3"/>
        <v>飛行&amp;br;このクリーチャーが戦場に出たとき、エネルギー化2を行う。&amp;br;超過1：あなたのターン終了時まで、このクリーチャーは絆魂を得る。&amp;br;搭乗3</v>
      </c>
      <c r="BE10" s="33" t="str">
        <f>IF(AK10="","",VLOOKUP(AK10,BH:BJ,3,FALSE))</f>
        <v>When this creature enters the battlefield, Energize 2.&amp;br;Overload 1:This creature gains Lifelink until the end of your turn.&amp;br;Crew 3.</v>
      </c>
      <c r="BF10" s="12" t="s">
        <v>0</v>
      </c>
      <c r="BG10" s="3">
        <v>9</v>
      </c>
      <c r="BH10" s="50" t="s">
        <v>949</v>
      </c>
      <c r="BI10" s="3" t="s">
        <v>39</v>
      </c>
      <c r="BJ10" s="50" t="s">
        <v>1107</v>
      </c>
    </row>
    <row r="11" spans="1:62">
      <c r="A11" s="3" t="str">
        <f t="shared" si="4"/>
        <v>|英テキスト|&gt;|&gt;|&gt;|&gt;|When this creature enters the battlefield, you summon 2 1/1 Thopter tokens with Flying.|</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When this creature enters the battlefield, you summon 2 1/1 Thopter tokens with Flying.</v>
      </c>
      <c r="O11" s="3" t="s">
        <v>83</v>
      </c>
      <c r="Q11" s="12" t="s">
        <v>18</v>
      </c>
      <c r="R11" s="13" t="str">
        <f>IF(INDEX(AX:AX,W5+1)="",0,INDEX(AX:AX,W5+1)&amp;"/"&amp;INDEX(AY:AY,W5+1))</f>
        <v>2/2</v>
      </c>
      <c r="S11" s="14"/>
      <c r="T11" s="14"/>
      <c r="U11" s="14"/>
      <c r="V11" s="15"/>
      <c r="W11" s="19"/>
      <c r="X11" s="12"/>
      <c r="Y11" s="31"/>
      <c r="Z11" s="31"/>
      <c r="AA11" s="32"/>
      <c r="AB11" s="3" t="s">
        <v>126</v>
      </c>
      <c r="AC11" s="3" t="s">
        <v>127</v>
      </c>
      <c r="AD11" s="19" t="s">
        <v>128</v>
      </c>
      <c r="AE11" s="27">
        <v>10</v>
      </c>
      <c r="AF11" s="28" t="s">
        <v>73</v>
      </c>
      <c r="AG11" s="4" t="s">
        <v>56</v>
      </c>
      <c r="AH11" s="4"/>
      <c r="AI11" s="4">
        <v>18</v>
      </c>
      <c r="AJ11" s="4" t="s">
        <v>1081</v>
      </c>
      <c r="AK11" s="4" t="s">
        <v>1082</v>
      </c>
      <c r="AL11" s="4" t="s">
        <v>34</v>
      </c>
      <c r="AM11" s="4"/>
      <c r="AN11" s="4" t="s">
        <v>808</v>
      </c>
      <c r="AO11" s="4"/>
      <c r="AP11" s="4"/>
      <c r="AQ11" s="4" t="s">
        <v>144</v>
      </c>
      <c r="AR11" s="4" t="s">
        <v>1083</v>
      </c>
      <c r="AS11" s="4" t="s">
        <v>870</v>
      </c>
      <c r="AT11" s="40">
        <v>42892</v>
      </c>
      <c r="AU11" s="4"/>
      <c r="AV11" s="4"/>
      <c r="AW11" s="4"/>
      <c r="AX11" s="4">
        <v>6</v>
      </c>
      <c r="AY11" s="4">
        <v>6</v>
      </c>
      <c r="AZ11" s="4" t="str">
        <f t="shared" si="0"/>
        <v>到達</v>
      </c>
      <c r="BA11" s="4" t="str">
        <f t="shared" si="1"/>
        <v/>
      </c>
      <c r="BB11" s="4" t="str">
        <f t="shared" si="2"/>
        <v/>
      </c>
      <c r="BC11" s="4"/>
      <c r="BD11" s="4" t="str">
        <f t="shared" si="3"/>
        <v>到達&amp;br;超過2：あなたの手札の各機体は4マナを得る。&amp;br;搭乗3</v>
      </c>
      <c r="BE11" s="33" t="str">
        <f>IF(AK11="","",VLOOKUP(AK11,BH:BJ,3,FALSE))</f>
        <v>Overload 2:Each Vehicle in your hand gains 4 mana.&amp;br;Crew 3.</v>
      </c>
      <c r="BF11" s="12" t="s">
        <v>0</v>
      </c>
      <c r="BG11" s="3">
        <v>10</v>
      </c>
      <c r="BH11" s="50" t="s">
        <v>984</v>
      </c>
      <c r="BI11" s="3" t="s">
        <v>39</v>
      </c>
      <c r="BJ11" s="50" t="s">
        <v>1108</v>
      </c>
    </row>
    <row r="12" spans="1:62">
      <c r="A12" s="3" t="str">
        <f t="shared" si="4"/>
        <v>|PT|&gt;|2/2|シールド数|&gt;||</v>
      </c>
      <c r="B12" s="3" t="s">
        <v>0</v>
      </c>
      <c r="C12" s="3" t="s">
        <v>83</v>
      </c>
      <c r="D12" s="3" t="s">
        <v>18</v>
      </c>
      <c r="E12" s="3" t="s">
        <v>83</v>
      </c>
      <c r="F12" s="3" t="s">
        <v>115</v>
      </c>
      <c r="G12" s="3" t="s">
        <v>83</v>
      </c>
      <c r="H12" s="3" t="str">
        <f>IF(R11=0,"",R11)</f>
        <v>2/2</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
        <v>73</v>
      </c>
      <c r="AG12" s="4" t="s">
        <v>56</v>
      </c>
      <c r="AH12" s="4"/>
      <c r="AI12" s="4">
        <v>17</v>
      </c>
      <c r="AJ12" s="4" t="s">
        <v>1084</v>
      </c>
      <c r="AK12" s="4" t="s">
        <v>1085</v>
      </c>
      <c r="AL12" s="4" t="s">
        <v>34</v>
      </c>
      <c r="AM12" s="4"/>
      <c r="AN12" s="4" t="s">
        <v>234</v>
      </c>
      <c r="AO12" s="4"/>
      <c r="AP12" s="4"/>
      <c r="AQ12" s="4" t="s">
        <v>101</v>
      </c>
      <c r="AR12" s="4" t="s">
        <v>1086</v>
      </c>
      <c r="AS12" s="4"/>
      <c r="AT12" s="40">
        <v>42860</v>
      </c>
      <c r="AU12" s="4"/>
      <c r="AV12" s="4"/>
      <c r="AW12" s="4"/>
      <c r="AX12" s="4">
        <v>5</v>
      </c>
      <c r="AY12" s="4">
        <v>5</v>
      </c>
      <c r="AZ12" s="4" t="str">
        <f t="shared" si="0"/>
        <v>超過</v>
      </c>
      <c r="BA12" s="4" t="str">
        <f t="shared" si="1"/>
        <v/>
      </c>
      <c r="BB12" s="4" t="str">
        <f t="shared" si="2"/>
        <v/>
      </c>
      <c r="BC12" s="4"/>
      <c r="BD12" s="4" t="str">
        <f t="shared" si="3"/>
        <v>超過2：このクリーチャーは+1/+1の修整を受ける。&amp;br;あなたのターン開始時に、対戦相手はX点のダメージを受け、このクリーチャーは-1/-1の修整を受ける。Xはこのクリーチャーのパワーに等しい。</v>
      </c>
      <c r="BE12" s="33" t="str">
        <f>IF(AK12="","",VLOOKUP(AK12,BH:BJ,3,FALSE))</f>
        <v>Overload 2:This creature gets +1/+1.&amp;br;At the beginning of your turn, your opponent takes X damage, where X is equal to this creature's power, and this creature gets -1/-1</v>
      </c>
      <c r="BF12" s="12" t="s">
        <v>0</v>
      </c>
      <c r="BG12" s="3">
        <v>11</v>
      </c>
      <c r="BH12" s="50" t="s">
        <v>923</v>
      </c>
      <c r="BI12" s="3" t="s">
        <v>39</v>
      </c>
      <c r="BJ12" s="50" t="s">
        <v>1109</v>
      </c>
    </row>
    <row r="13" spans="1:62">
      <c r="A13" s="3" t="str">
        <f t="shared" si="4"/>
        <v>&amp;br;&amp;br;</v>
      </c>
      <c r="B13" s="3" t="s">
        <v>0</v>
      </c>
      <c r="C13" s="3" t="s">
        <v>142</v>
      </c>
      <c r="R13" s="3"/>
      <c r="S13" s="3"/>
      <c r="T13" s="3"/>
      <c r="U13" s="3"/>
      <c r="V13" s="3"/>
      <c r="AB13" s="3" t="s">
        <v>143</v>
      </c>
      <c r="AC13" s="3" t="s">
        <v>144</v>
      </c>
      <c r="AD13" s="19" t="s">
        <v>145</v>
      </c>
      <c r="AE13" s="27">
        <v>12</v>
      </c>
      <c r="AF13" s="28" t="s">
        <v>73</v>
      </c>
      <c r="AG13" s="4" t="s">
        <v>57</v>
      </c>
      <c r="AH13" s="4"/>
      <c r="AI13" s="4">
        <v>25</v>
      </c>
      <c r="AJ13" s="4" t="s">
        <v>1087</v>
      </c>
      <c r="AK13" s="4" t="s">
        <v>1088</v>
      </c>
      <c r="AL13" s="4" t="s">
        <v>34</v>
      </c>
      <c r="AM13" s="4"/>
      <c r="AN13" s="4" t="s">
        <v>808</v>
      </c>
      <c r="AO13" s="4"/>
      <c r="AP13" s="4"/>
      <c r="AQ13" s="4" t="s">
        <v>934</v>
      </c>
      <c r="AR13" s="4" t="s">
        <v>1089</v>
      </c>
      <c r="AS13" s="4" t="s">
        <v>1090</v>
      </c>
      <c r="AT13" s="40">
        <v>43081</v>
      </c>
      <c r="AU13" s="4"/>
      <c r="AV13" s="4"/>
      <c r="AW13" s="4"/>
      <c r="AX13" s="4">
        <v>12</v>
      </c>
      <c r="AY13" s="4">
        <v>12</v>
      </c>
      <c r="AZ13" s="4" t="str">
        <f t="shared" si="0"/>
        <v>飛行</v>
      </c>
      <c r="BA13" s="4" t="str">
        <f t="shared" si="1"/>
        <v>警戒</v>
      </c>
      <c r="BB13" s="4" t="str">
        <f t="shared" si="2"/>
        <v/>
      </c>
      <c r="BC13" s="4"/>
      <c r="BD13" s="4" t="str">
        <f t="shared" si="3"/>
        <v>飛行 警戒&amp;br;このクリーチャーが戦場に出たとき、製造4を行う。&amp;br;搭乗4</v>
      </c>
      <c r="BE13" s="33" t="str">
        <f>IF(AK13="","",VLOOKUP(AK13,BH:BJ,3,FALSE))</f>
        <v>When this creature enters the battlefield, Fabricate 4.&amp;br;Crew 4.</v>
      </c>
      <c r="BF13" s="12" t="s">
        <v>0</v>
      </c>
      <c r="BG13" s="3">
        <v>12</v>
      </c>
      <c r="BH13" s="50" t="s">
        <v>1068</v>
      </c>
      <c r="BI13" s="3" t="s">
        <v>39</v>
      </c>
      <c r="BJ13" s="50" t="s">
        <v>1110</v>
      </c>
    </row>
    <row r="14" spans="1:62">
      <c r="A14" s="3" t="str">
        <f t="shared" si="4"/>
        <v>#back(text=戻る,left)</v>
      </c>
      <c r="B14" s="3" t="s">
        <v>0</v>
      </c>
      <c r="C14" s="3" t="s">
        <v>151</v>
      </c>
      <c r="R14" s="3"/>
      <c r="S14" s="3"/>
      <c r="T14" s="3"/>
      <c r="U14" s="3"/>
      <c r="V14" s="3"/>
      <c r="AB14" s="3" t="s">
        <v>152</v>
      </c>
      <c r="AC14" s="3" t="s">
        <v>153</v>
      </c>
      <c r="AD14" s="19" t="s">
        <v>154</v>
      </c>
      <c r="AE14" s="27">
        <v>13</v>
      </c>
      <c r="AF14" s="28" t="s">
        <v>73</v>
      </c>
      <c r="AG14" s="4" t="s">
        <v>57</v>
      </c>
      <c r="AH14" s="4"/>
      <c r="AI14" s="4">
        <v>6</v>
      </c>
      <c r="AJ14" s="4" t="s">
        <v>1091</v>
      </c>
      <c r="AK14" s="4" t="s">
        <v>1092</v>
      </c>
      <c r="AL14" s="4" t="s">
        <v>182</v>
      </c>
      <c r="AM14" s="4"/>
      <c r="AN14" s="4"/>
      <c r="AO14" s="4"/>
      <c r="AP14" s="4"/>
      <c r="AQ14" s="4" t="s">
        <v>1093</v>
      </c>
      <c r="AR14" s="4" t="s">
        <v>1094</v>
      </c>
      <c r="AS14" s="4"/>
      <c r="AT14" s="40"/>
      <c r="AU14" s="4"/>
      <c r="AV14" s="4"/>
      <c r="AW14" s="4">
        <v>3</v>
      </c>
      <c r="AX14" s="4" t="s">
        <v>54</v>
      </c>
      <c r="AY14" s="4" t="s">
        <v>54</v>
      </c>
      <c r="AZ14" s="4" t="str">
        <f t="shared" si="0"/>
        <v>あな</v>
      </c>
      <c r="BA14" s="4" t="str">
        <f t="shared" si="1"/>
        <v/>
      </c>
      <c r="BB14" s="4" t="str">
        <f t="shared" si="2"/>
        <v/>
      </c>
      <c r="BC14" s="4"/>
      <c r="BD14" s="4" t="str">
        <f t="shared" si="3"/>
        <v>あなたがコントロールするトークンでないサポートがボードに出たとき、エネルギー化2を行う。&amp;br;超過3：あなたは1回の入れ替えを得る。このサポートは1シールドを失う。</v>
      </c>
      <c r="BE14" s="33" t="str">
        <f>IF(AK14="","",VLOOKUP(AK14,BH:BJ,3,FALSE))</f>
        <v>When a non-token support you control enters the board, Energize 2.&amp;br;Overload 3:You gain 1 swap.</v>
      </c>
      <c r="BF14" s="12" t="s">
        <v>0</v>
      </c>
      <c r="BG14" s="3">
        <v>13</v>
      </c>
      <c r="BH14" s="50" t="s">
        <v>1070</v>
      </c>
      <c r="BI14" s="3" t="s">
        <v>39</v>
      </c>
      <c r="BJ14" s="50" t="s">
        <v>1111</v>
      </c>
    </row>
    <row r="15" spans="1:62">
      <c r="A15" s="3" t="str">
        <f t="shared" si="4"/>
        <v>&amp;br;</v>
      </c>
      <c r="B15" s="3" t="s">
        <v>0</v>
      </c>
      <c r="C15" s="3" t="s">
        <v>161</v>
      </c>
      <c r="R15" s="3"/>
      <c r="S15" s="3"/>
      <c r="T15" s="3"/>
      <c r="U15" s="3"/>
      <c r="V15" s="3"/>
      <c r="AB15" s="3" t="s">
        <v>162</v>
      </c>
      <c r="AC15" s="3" t="s">
        <v>163</v>
      </c>
      <c r="AD15" s="19" t="s">
        <v>164</v>
      </c>
      <c r="AE15" s="27">
        <v>14</v>
      </c>
      <c r="AF15" s="28" t="s">
        <v>73</v>
      </c>
      <c r="AG15" s="4" t="s">
        <v>57</v>
      </c>
      <c r="AH15" s="4"/>
      <c r="AI15" s="4">
        <v>11</v>
      </c>
      <c r="AJ15" s="4" t="s">
        <v>1095</v>
      </c>
      <c r="AK15" s="4" t="s">
        <v>1096</v>
      </c>
      <c r="AL15" s="4" t="s">
        <v>182</v>
      </c>
      <c r="AM15" s="4"/>
      <c r="AN15" s="4"/>
      <c r="AO15" s="4"/>
      <c r="AP15" s="4"/>
      <c r="AQ15" s="4" t="s">
        <v>1097</v>
      </c>
      <c r="AR15" s="4"/>
      <c r="AS15" s="4"/>
      <c r="AT15" s="40"/>
      <c r="AU15" s="4"/>
      <c r="AV15" s="4"/>
      <c r="AW15" s="4">
        <v>3</v>
      </c>
      <c r="AX15" s="4" t="s">
        <v>54</v>
      </c>
      <c r="AY15" s="4" t="s">
        <v>54</v>
      </c>
      <c r="AZ15" s="4" t="str">
        <f t="shared" si="0"/>
        <v>超過</v>
      </c>
      <c r="BA15" s="4" t="str">
        <f t="shared" si="1"/>
        <v/>
      </c>
      <c r="BB15" s="4" t="str">
        <f t="shared" si="2"/>
        <v/>
      </c>
      <c r="BC15" s="4"/>
      <c r="BD15" s="4" t="str">
        <f t="shared" si="3"/>
        <v>超過3：対戦相手のライブラリーから最初のクリーチャーを取ってきて、あなたのライブラリーの一番上に置く。その後、それをあなたのコントロール下で戦場に出す。</v>
      </c>
      <c r="BE15" s="33" t="str">
        <f>IF(AK15="","",VLOOKUP(AK15,BH:BJ,3,FALSE))</f>
        <v>Overload 3:Fetch the first creature in your opponent's library to the top of your library and then place it on the battlefield under your control.</v>
      </c>
      <c r="BF15" s="12" t="s">
        <v>0</v>
      </c>
      <c r="BG15" s="3">
        <v>14</v>
      </c>
      <c r="BH15" s="50" t="s">
        <v>998</v>
      </c>
      <c r="BI15" s="3" t="s">
        <v>39</v>
      </c>
      <c r="BJ15" s="50" t="s">
        <v>54</v>
      </c>
    </row>
    <row r="16" spans="1:62">
      <c r="A16" s="3" t="str">
        <f t="shared" si="4"/>
        <v>#comment(above,nsize=[15],size=[30],num=[10])</v>
      </c>
      <c r="B16" s="3" t="s">
        <v>0</v>
      </c>
      <c r="C16" s="3" t="s">
        <v>170</v>
      </c>
      <c r="R16" s="3"/>
      <c r="S16" s="3"/>
      <c r="T16" s="3"/>
      <c r="U16" s="3"/>
      <c r="V16" s="3"/>
      <c r="AB16" s="3" t="s">
        <v>171</v>
      </c>
      <c r="AC16" s="3" t="s">
        <v>172</v>
      </c>
      <c r="AD16" s="19" t="s">
        <v>173</v>
      </c>
      <c r="AE16" s="27">
        <v>15</v>
      </c>
      <c r="AF16" s="28" t="str">
        <f t="shared" ref="AF3:AF51" si="7">AF15</f>
        <v>無色</v>
      </c>
      <c r="AG16" s="4"/>
      <c r="AH16" s="4"/>
      <c r="AI16" s="4"/>
      <c r="AJ16" s="4"/>
      <c r="AK16" s="4"/>
      <c r="AL16" s="4"/>
      <c r="AM16" s="4"/>
      <c r="AN16" s="4"/>
      <c r="AO16" s="4"/>
      <c r="AP16" s="4"/>
      <c r="AQ16" s="4"/>
      <c r="AR16" s="4"/>
      <c r="AS16" s="4"/>
      <c r="AT16" s="40"/>
      <c r="AU16" s="4"/>
      <c r="AV16" s="4"/>
      <c r="AW16" s="4"/>
      <c r="AX16" s="4" t="str">
        <f t="shared" ref="AX2:AX51" si="8">IF(AT16&gt;1,MONTH(AT16),"")</f>
        <v/>
      </c>
      <c r="AY16" s="4" t="str">
        <f t="shared" ref="AY2:AY51" si="9">IF(AT16&gt;1,DAY(AT16),"")</f>
        <v/>
      </c>
      <c r="AZ16" s="4" t="str">
        <f t="shared" si="0"/>
        <v/>
      </c>
      <c r="BA16" s="4" t="str">
        <f t="shared" si="1"/>
        <v/>
      </c>
      <c r="BB16" s="4" t="str">
        <f t="shared" si="2"/>
        <v/>
      </c>
      <c r="BC16" s="4"/>
      <c r="BD16" s="4" t="str">
        <f t="shared" si="3"/>
        <v/>
      </c>
      <c r="BE16" s="33" t="str">
        <f>IF(AK16="","",VLOOKUP(AK16,BH:BJ,3,FALSE))</f>
        <v/>
      </c>
      <c r="BF16" s="12" t="s">
        <v>0</v>
      </c>
      <c r="BG16" s="3">
        <v>15</v>
      </c>
      <c r="BH16" s="50" t="s">
        <v>933</v>
      </c>
      <c r="BI16" s="3" t="s">
        <v>39</v>
      </c>
      <c r="BJ16" s="50" t="s">
        <v>1112</v>
      </c>
    </row>
    <row r="17" spans="1:62">
      <c r="A17" s="3" t="str">
        <f t="shared" si="4"/>
        <v>&amp;br;&amp;br;</v>
      </c>
      <c r="B17" s="3" t="s">
        <v>0</v>
      </c>
      <c r="C17" s="3" t="s">
        <v>142</v>
      </c>
      <c r="R17" s="3"/>
      <c r="S17" s="3"/>
      <c r="T17" s="3"/>
      <c r="U17" s="3"/>
      <c r="V17" s="3"/>
      <c r="AC17" s="3" t="s">
        <v>50</v>
      </c>
      <c r="AD17" s="19" t="s">
        <v>179</v>
      </c>
      <c r="AE17" s="27">
        <v>16</v>
      </c>
      <c r="AF17" s="28" t="str">
        <f t="shared" si="7"/>
        <v>無色</v>
      </c>
      <c r="AG17" s="4"/>
      <c r="AH17" s="4"/>
      <c r="AI17" s="4"/>
      <c r="AJ17" s="4"/>
      <c r="AK17" s="4"/>
      <c r="AL17" s="4"/>
      <c r="AM17" s="4"/>
      <c r="AN17" s="4"/>
      <c r="AO17" s="4"/>
      <c r="AP17" s="4"/>
      <c r="AQ17" s="4"/>
      <c r="AR17" s="4"/>
      <c r="AS17" s="4"/>
      <c r="AT17" s="40"/>
      <c r="AU17" s="4"/>
      <c r="AV17" s="4"/>
      <c r="AW17" s="4"/>
      <c r="AX17" s="4" t="str">
        <f t="shared" si="8"/>
        <v/>
      </c>
      <c r="AY17" s="4" t="str">
        <f t="shared" si="9"/>
        <v/>
      </c>
      <c r="AZ17" s="4" t="str">
        <f t="shared" si="0"/>
        <v/>
      </c>
      <c r="BA17" s="4" t="str">
        <f t="shared" si="1"/>
        <v/>
      </c>
      <c r="BB17" s="4" t="str">
        <f t="shared" si="2"/>
        <v/>
      </c>
      <c r="BC17" s="4"/>
      <c r="BD17" s="4" t="str">
        <f t="shared" si="3"/>
        <v/>
      </c>
      <c r="BE17" s="33" t="str">
        <f>IF(AK17="","",VLOOKUP(AK17,BH:BJ,3,FALSE))</f>
        <v/>
      </c>
      <c r="BF17" s="12" t="s">
        <v>0</v>
      </c>
      <c r="BG17" s="3">
        <v>16</v>
      </c>
      <c r="BH17" s="50" t="s">
        <v>1011</v>
      </c>
      <c r="BI17" s="3" t="s">
        <v>39</v>
      </c>
      <c r="BJ17" s="50" t="s">
        <v>1113</v>
      </c>
    </row>
    <row r="18" spans="1:62">
      <c r="A18" s="3" t="str">
        <f t="shared" si="4"/>
        <v/>
      </c>
      <c r="B18" s="3" t="s">
        <v>0</v>
      </c>
      <c r="C18" s="3"/>
      <c r="Q18" s="8"/>
      <c r="R18" s="9"/>
      <c r="S18" s="9"/>
      <c r="T18" s="9"/>
      <c r="U18" s="9"/>
      <c r="V18" s="10"/>
      <c r="W18" s="11">
        <v>2</v>
      </c>
      <c r="X18" s="8"/>
      <c r="Y18" s="29"/>
      <c r="Z18" s="29"/>
      <c r="AA18" s="30"/>
      <c r="AC18" s="3" t="s">
        <v>187</v>
      </c>
      <c r="AD18" s="19" t="s">
        <v>188</v>
      </c>
      <c r="AE18" s="27">
        <v>17</v>
      </c>
      <c r="AF18" s="28" t="str">
        <f t="shared" si="7"/>
        <v>無色</v>
      </c>
      <c r="AG18" s="4"/>
      <c r="AH18" s="4"/>
      <c r="AI18" s="4"/>
      <c r="AJ18" s="4"/>
      <c r="AK18" s="4"/>
      <c r="AL18" s="4"/>
      <c r="AM18" s="4"/>
      <c r="AN18" s="4"/>
      <c r="AO18" s="4"/>
      <c r="AP18" s="4"/>
      <c r="AQ18" s="4"/>
      <c r="AR18" s="4"/>
      <c r="AS18" s="4"/>
      <c r="AT18" s="40"/>
      <c r="AU18" s="4"/>
      <c r="AV18" s="4"/>
      <c r="AW18" s="4"/>
      <c r="AX18" s="4" t="str">
        <f t="shared" si="8"/>
        <v/>
      </c>
      <c r="AY18" s="4" t="str">
        <f t="shared" si="9"/>
        <v/>
      </c>
      <c r="AZ18" s="4" t="str">
        <f t="shared" si="0"/>
        <v/>
      </c>
      <c r="BA18" s="4" t="str">
        <f t="shared" si="1"/>
        <v/>
      </c>
      <c r="BB18" s="4" t="str">
        <f t="shared" si="2"/>
        <v/>
      </c>
      <c r="BC18" s="4"/>
      <c r="BD18" s="4" t="str">
        <f t="shared" si="3"/>
        <v/>
      </c>
      <c r="BE18" s="33" t="str">
        <f>IF(AK18="","",VLOOKUP(AK18,BH:BJ,3,FALSE))</f>
        <v/>
      </c>
      <c r="BF18" s="12" t="s">
        <v>0</v>
      </c>
      <c r="BG18" s="3">
        <v>17</v>
      </c>
      <c r="BH18" s="50" t="s">
        <v>966</v>
      </c>
      <c r="BI18" s="3" t="s">
        <v>39</v>
      </c>
      <c r="BJ18" s="50" t="s">
        <v>54</v>
      </c>
    </row>
    <row r="19" spans="1:62">
      <c r="A19" s="3" t="str">
        <f t="shared" si="4"/>
        <v>*辺境地の猪/Outland Boar</v>
      </c>
      <c r="B19" s="3" t="s">
        <v>0</v>
      </c>
      <c r="C19" s="3" t="str">
        <f>"*"&amp;R19&amp;"/"&amp;T19</f>
        <v>*辺境地の猪/Outland Boar</v>
      </c>
      <c r="Q19" s="12" t="s">
        <v>9</v>
      </c>
      <c r="R19" s="13" t="str">
        <f>INDEX(AJ:AJ,W18+1)</f>
        <v>辺境地の猪</v>
      </c>
      <c r="S19" s="14" t="s">
        <v>10</v>
      </c>
      <c r="T19" s="13" t="str">
        <f>INDEX(AK:AK,W18+1)</f>
        <v>Outland Boar</v>
      </c>
      <c r="U19" s="14"/>
      <c r="V19" s="15"/>
      <c r="W19" s="16"/>
      <c r="X19" s="12"/>
      <c r="Y19" s="31"/>
      <c r="Z19" s="31"/>
      <c r="AA19" s="32"/>
      <c r="AC19" s="3" t="s">
        <v>195</v>
      </c>
      <c r="AD19" s="19" t="s">
        <v>196</v>
      </c>
      <c r="AE19" s="27">
        <v>18</v>
      </c>
      <c r="AF19" s="28" t="str">
        <f t="shared" si="7"/>
        <v>無色</v>
      </c>
      <c r="AG19" s="4"/>
      <c r="AH19" s="4"/>
      <c r="AI19" s="4"/>
      <c r="AJ19" s="4"/>
      <c r="AK19" s="4"/>
      <c r="AL19" s="4"/>
      <c r="AM19" s="4"/>
      <c r="AN19" s="4"/>
      <c r="AO19" s="4"/>
      <c r="AP19" s="4"/>
      <c r="AQ19" s="4"/>
      <c r="AR19" s="4"/>
      <c r="AS19" s="4"/>
      <c r="AT19" s="40"/>
      <c r="AU19" s="4"/>
      <c r="AV19" s="4"/>
      <c r="AW19" s="4"/>
      <c r="AX19" s="4" t="str">
        <f t="shared" si="8"/>
        <v/>
      </c>
      <c r="AY19" s="4" t="str">
        <f t="shared" si="9"/>
        <v/>
      </c>
      <c r="AZ19" s="4" t="str">
        <f t="shared" si="0"/>
        <v/>
      </c>
      <c r="BA19" s="4" t="str">
        <f t="shared" si="1"/>
        <v/>
      </c>
      <c r="BB19" s="4" t="str">
        <f t="shared" si="2"/>
        <v/>
      </c>
      <c r="BC19" s="4"/>
      <c r="BD19" s="4" t="str">
        <f t="shared" si="3"/>
        <v/>
      </c>
      <c r="BE19" s="33" t="str">
        <f>IF(AK19="","",VLOOKUP(AK19,BH:BJ,3,FALSE))</f>
        <v/>
      </c>
      <c r="BF19" s="12" t="s">
        <v>0</v>
      </c>
      <c r="BG19" s="3">
        <v>18</v>
      </c>
      <c r="BH19" s="50" t="s">
        <v>980</v>
      </c>
      <c r="BI19" s="3" t="s">
        <v>39</v>
      </c>
      <c r="BJ19" s="50" t="s">
        <v>1114</v>
      </c>
    </row>
    <row r="20" spans="1:62">
      <c r="A20" s="3" t="str">
        <f t="shared" si="4"/>
        <v>|LEFT:80|LEFT:100|LEFT:100|LEFT:100|LEFT:100|LEFT:100|c</v>
      </c>
      <c r="B20" s="3" t="s">
        <v>0</v>
      </c>
      <c r="C20" s="3" t="s">
        <v>83</v>
      </c>
      <c r="D20" s="6" t="str">
        <f>$Q$1</f>
        <v>LEFT:80</v>
      </c>
      <c r="E20" s="6" t="s">
        <v>83</v>
      </c>
      <c r="F20" s="6" t="str">
        <f t="shared" ref="F20:J20" si="10">$R$1</f>
        <v>LEFT:100</v>
      </c>
      <c r="G20" s="6" t="s">
        <v>83</v>
      </c>
      <c r="H20" s="6" t="str">
        <f t="shared" si="10"/>
        <v>LEFT:100</v>
      </c>
      <c r="I20" s="6" t="s">
        <v>83</v>
      </c>
      <c r="J20" s="6" t="str">
        <f t="shared" si="10"/>
        <v>LEFT:100</v>
      </c>
      <c r="K20" s="6" t="s">
        <v>83</v>
      </c>
      <c r="L20" s="6" t="str">
        <f>$R$1</f>
        <v>LEFT:100</v>
      </c>
      <c r="M20" s="6" t="s">
        <v>83</v>
      </c>
      <c r="N20" s="6" t="str">
        <f>$R$1</f>
        <v>LEFT:100</v>
      </c>
      <c r="O20" s="3" t="s">
        <v>83</v>
      </c>
      <c r="P20" s="3" t="s">
        <v>84</v>
      </c>
      <c r="Q20" s="17" t="s">
        <v>6</v>
      </c>
      <c r="R20" s="13" t="str">
        <f>INDEX(AF:AF,W18+1)</f>
        <v>赤緑</v>
      </c>
      <c r="S20" s="18" t="s">
        <v>7</v>
      </c>
      <c r="T20" s="13" t="str">
        <f>INDEX(AG:AG,W18+1)</f>
        <v>アンコモン</v>
      </c>
      <c r="U20" s="18" t="s">
        <v>8</v>
      </c>
      <c r="V20" s="13">
        <f>INDEX(AI:AI,W18+1)</f>
        <v>9</v>
      </c>
      <c r="W20" s="19"/>
      <c r="X20" s="13" t="str">
        <f>INDEX(AQ:AQ,W18+1)</f>
        <v>対戦相手がクリーチャーを3体以上コントロールしていないかぎり、このクリーチャーはブロックされない。</v>
      </c>
      <c r="Y20" s="31"/>
      <c r="Z20" s="31"/>
      <c r="AA20" s="32"/>
      <c r="AC20" s="3">
        <v>0</v>
      </c>
      <c r="AD20" s="19" t="s">
        <v>0</v>
      </c>
      <c r="AE20" s="27">
        <v>19</v>
      </c>
      <c r="AF20" s="28" t="str">
        <f t="shared" si="7"/>
        <v>無色</v>
      </c>
      <c r="AG20" s="4"/>
      <c r="AH20" s="4"/>
      <c r="AI20" s="4"/>
      <c r="AJ20" s="4"/>
      <c r="AK20" s="4"/>
      <c r="AL20" s="4"/>
      <c r="AM20" s="4"/>
      <c r="AN20" s="4"/>
      <c r="AO20" s="4"/>
      <c r="AP20" s="4"/>
      <c r="AQ20" s="4"/>
      <c r="AR20" s="4"/>
      <c r="AS20" s="4"/>
      <c r="AT20" s="40"/>
      <c r="AU20" s="4"/>
      <c r="AV20" s="4"/>
      <c r="AW20" s="4"/>
      <c r="AX20" s="4" t="str">
        <f t="shared" si="8"/>
        <v/>
      </c>
      <c r="AY20" s="4" t="str">
        <f t="shared" si="9"/>
        <v/>
      </c>
      <c r="AZ20" s="4" t="str">
        <f t="shared" si="0"/>
        <v/>
      </c>
      <c r="BA20" s="4" t="str">
        <f t="shared" si="1"/>
        <v/>
      </c>
      <c r="BB20" s="4" t="str">
        <f t="shared" si="2"/>
        <v/>
      </c>
      <c r="BC20" s="4"/>
      <c r="BD20" s="4" t="str">
        <f t="shared" si="3"/>
        <v/>
      </c>
      <c r="BE20" s="33" t="str">
        <f>IF(AK20="","",VLOOKUP(AK20,BH:BJ,3,FALSE))</f>
        <v/>
      </c>
      <c r="BF20" s="12" t="s">
        <v>0</v>
      </c>
      <c r="BG20" s="3">
        <v>19</v>
      </c>
      <c r="BH20" s="50" t="s">
        <v>1092</v>
      </c>
      <c r="BI20" s="3" t="s">
        <v>39</v>
      </c>
      <c r="BJ20" s="50" t="s">
        <v>1115</v>
      </c>
    </row>
    <row r="21" spans="1:62">
      <c r="A21" s="3" t="str">
        <f t="shared" si="4"/>
        <v>|色|赤緑|レアリティ|アンコモン|マナコスト|9|</v>
      </c>
      <c r="B21" s="3" t="s">
        <v>0</v>
      </c>
      <c r="C21" s="3" t="s">
        <v>83</v>
      </c>
      <c r="D21" s="7" t="s">
        <v>6</v>
      </c>
      <c r="E21" s="3" t="s">
        <v>83</v>
      </c>
      <c r="F21" s="3" t="str">
        <f>IF(R20=0,"",R20)</f>
        <v>赤緑</v>
      </c>
      <c r="G21" s="3" t="s">
        <v>83</v>
      </c>
      <c r="H21" s="7" t="s">
        <v>92</v>
      </c>
      <c r="I21" s="3" t="s">
        <v>83</v>
      </c>
      <c r="J21" s="3" t="str">
        <f>IF(T20=0,"",T20)</f>
        <v>アンコモン</v>
      </c>
      <c r="K21" s="3" t="s">
        <v>83</v>
      </c>
      <c r="L21" s="7" t="s">
        <v>93</v>
      </c>
      <c r="M21" s="3" t="s">
        <v>83</v>
      </c>
      <c r="N21" s="3">
        <f>IF(V20=0,"",V20)</f>
        <v>9</v>
      </c>
      <c r="O21" s="3" t="s">
        <v>83</v>
      </c>
      <c r="Q21" s="12" t="s">
        <v>11</v>
      </c>
      <c r="R21" s="13" t="str">
        <f>INDEX(AL:AL,W18+1)</f>
        <v>クリーチャー</v>
      </c>
      <c r="S21" s="18" t="s">
        <v>94</v>
      </c>
      <c r="T21" s="13" t="str">
        <f>INDEX(AN:AN,W18+1)</f>
        <v>猪</v>
      </c>
      <c r="U21" s="13">
        <f>INDEX(AO:AO,W18+1)</f>
        <v>0</v>
      </c>
      <c r="V21" s="13">
        <f>INDEX(AP:AP,W18+1)</f>
        <v>0</v>
      </c>
      <c r="W21" s="19"/>
      <c r="X21" s="13" t="str">
        <f>INDEX(AZ:AZ,W18+1)</f>
        <v>対戦</v>
      </c>
      <c r="Y21" s="13" t="str">
        <f>INDEX(BA:BA,W18+1)</f>
        <v/>
      </c>
      <c r="Z21" s="13" t="str">
        <f>INDEX(BB:BB,W18+1)</f>
        <v/>
      </c>
      <c r="AA21" s="13">
        <f>INDEX(BC:BC,W18+1)</f>
        <v>0</v>
      </c>
      <c r="AD21" s="19"/>
      <c r="AE21" s="27">
        <v>20</v>
      </c>
      <c r="AF21" s="28" t="str">
        <f t="shared" si="7"/>
        <v>無色</v>
      </c>
      <c r="AG21" s="4"/>
      <c r="AH21" s="4"/>
      <c r="AI21" s="4"/>
      <c r="AJ21" s="4"/>
      <c r="AK21" s="4"/>
      <c r="AL21" s="4"/>
      <c r="AM21" s="4"/>
      <c r="AN21" s="4"/>
      <c r="AO21" s="4"/>
      <c r="AP21" s="4"/>
      <c r="AQ21" s="4"/>
      <c r="AR21" s="4"/>
      <c r="AS21" s="4"/>
      <c r="AT21" s="40"/>
      <c r="AU21" s="4"/>
      <c r="AV21" s="4"/>
      <c r="AW21" s="4"/>
      <c r="AX21" s="4" t="str">
        <f t="shared" si="8"/>
        <v/>
      </c>
      <c r="AY21" s="4" t="str">
        <f t="shared" si="9"/>
        <v/>
      </c>
      <c r="AZ21" s="4" t="str">
        <f t="shared" si="0"/>
        <v/>
      </c>
      <c r="BA21" s="4" t="str">
        <f t="shared" si="1"/>
        <v/>
      </c>
      <c r="BB21" s="4" t="str">
        <f t="shared" si="2"/>
        <v/>
      </c>
      <c r="BC21" s="4"/>
      <c r="BD21" s="4" t="str">
        <f t="shared" si="3"/>
        <v/>
      </c>
      <c r="BE21" s="33" t="str">
        <f>IF(AK21="","",VLOOKUP(AK21,BH:BJ,3,FALSE))</f>
        <v/>
      </c>
      <c r="BF21" s="12" t="s">
        <v>0</v>
      </c>
      <c r="BG21" s="3">
        <v>20</v>
      </c>
      <c r="BH21" s="50" t="s">
        <v>976</v>
      </c>
      <c r="BI21" s="3" t="s">
        <v>39</v>
      </c>
      <c r="BJ21" s="50" t="s">
        <v>1116</v>
      </c>
    </row>
    <row r="22" spans="1:62">
      <c r="A22" s="3" t="str">
        <f t="shared" si="4"/>
        <v>|種別|クリーチャー|サブタイプ|猪|||</v>
      </c>
      <c r="B22" s="3" t="s">
        <v>0</v>
      </c>
      <c r="C22" s="3" t="s">
        <v>83</v>
      </c>
      <c r="D22" s="7" t="s">
        <v>11</v>
      </c>
      <c r="E22" s="3" t="s">
        <v>83</v>
      </c>
      <c r="F22" s="3" t="str">
        <f>IF(R21=0,"",R21)</f>
        <v>クリーチャー</v>
      </c>
      <c r="G22" s="3" t="s">
        <v>83</v>
      </c>
      <c r="H22" s="7" t="s">
        <v>104</v>
      </c>
      <c r="I22" s="3" t="s">
        <v>83</v>
      </c>
      <c r="J22" s="3" t="str">
        <f>IF(T21=0,"",T21)</f>
        <v>猪</v>
      </c>
      <c r="K22" s="3" t="s">
        <v>83</v>
      </c>
      <c r="L22" s="3" t="str">
        <f>IF(U21=0,"",U21)</f>
        <v/>
      </c>
      <c r="M22" s="3" t="s">
        <v>83</v>
      </c>
      <c r="N22" s="3" t="str">
        <f>IF(V21=0,"",V21)</f>
        <v/>
      </c>
      <c r="O22" s="3" t="s">
        <v>83</v>
      </c>
      <c r="Q22" s="12" t="s">
        <v>105</v>
      </c>
      <c r="R22" s="13" t="str">
        <f>INDEX(BD:BD,W18+1)</f>
        <v>対戦相手がクリーチャーを3体以上コントロールしていないかぎり、このクリーチャーはブロックされない。</v>
      </c>
      <c r="S22" s="14"/>
      <c r="T22" s="14"/>
      <c r="U22" s="14"/>
      <c r="V22" s="15"/>
      <c r="W22" s="19"/>
      <c r="X22" s="11"/>
      <c r="Y22" s="11"/>
      <c r="Z22" s="11"/>
      <c r="AA22" s="33"/>
      <c r="AD22" s="19"/>
      <c r="AE22" s="27">
        <v>21</v>
      </c>
      <c r="AF22" s="28" t="str">
        <f t="shared" si="7"/>
        <v>無色</v>
      </c>
      <c r="AG22" s="4"/>
      <c r="AH22" s="4"/>
      <c r="AI22" s="4"/>
      <c r="AJ22" s="4"/>
      <c r="AK22" s="4"/>
      <c r="AL22" s="4"/>
      <c r="AM22" s="4"/>
      <c r="AN22" s="4"/>
      <c r="AO22" s="4"/>
      <c r="AP22" s="4"/>
      <c r="AQ22" s="4"/>
      <c r="AR22" s="4"/>
      <c r="AS22" s="4"/>
      <c r="AT22" s="40"/>
      <c r="AU22" s="4"/>
      <c r="AV22" s="4"/>
      <c r="AW22" s="4"/>
      <c r="AX22" s="4" t="str">
        <f t="shared" si="8"/>
        <v/>
      </c>
      <c r="AY22" s="4" t="str">
        <f t="shared" si="9"/>
        <v/>
      </c>
      <c r="AZ22" s="4" t="str">
        <f t="shared" si="0"/>
        <v/>
      </c>
      <c r="BA22" s="4" t="str">
        <f t="shared" si="1"/>
        <v/>
      </c>
      <c r="BB22" s="4" t="str">
        <f t="shared" si="2"/>
        <v/>
      </c>
      <c r="BC22" s="4"/>
      <c r="BD22" s="4" t="str">
        <f t="shared" si="3"/>
        <v/>
      </c>
      <c r="BE22" s="33" t="str">
        <f>IF(AK22="","",VLOOKUP(AK22,BH:BJ,3,FALSE))</f>
        <v/>
      </c>
      <c r="BF22" s="12" t="s">
        <v>0</v>
      </c>
      <c r="BG22" s="3">
        <v>21</v>
      </c>
      <c r="BH22" s="50" t="s">
        <v>1037</v>
      </c>
      <c r="BI22" s="3" t="s">
        <v>39</v>
      </c>
      <c r="BJ22" s="50" t="s">
        <v>1117</v>
      </c>
    </row>
    <row r="23" spans="1:62">
      <c r="A23" s="3" t="str">
        <f t="shared" si="4"/>
        <v>|テキスト|&gt;|&gt;|&gt;|&gt;|対戦相手がクリーチャーを3体以上コントロールしていないかぎり、このクリーチャーはブロックされない。|</v>
      </c>
      <c r="B23" s="3" t="s">
        <v>0</v>
      </c>
      <c r="C23" s="3" t="s">
        <v>83</v>
      </c>
      <c r="D23" s="7" t="s">
        <v>105</v>
      </c>
      <c r="E23" s="3" t="s">
        <v>83</v>
      </c>
      <c r="F23" s="7" t="s">
        <v>115</v>
      </c>
      <c r="G23" s="3" t="s">
        <v>83</v>
      </c>
      <c r="H23" s="7" t="s">
        <v>115</v>
      </c>
      <c r="I23" s="3" t="s">
        <v>83</v>
      </c>
      <c r="J23" s="7" t="s">
        <v>115</v>
      </c>
      <c r="K23" s="3" t="s">
        <v>83</v>
      </c>
      <c r="L23" s="7" t="s">
        <v>115</v>
      </c>
      <c r="M23" s="3" t="s">
        <v>83</v>
      </c>
      <c r="N23" s="3" t="str">
        <f>IF(R22=0,"",R22)</f>
        <v>対戦相手がクリーチャーを3体以上コントロールしていないかぎり、このクリーチャーはブロックされない。</v>
      </c>
      <c r="O23" s="3" t="s">
        <v>83</v>
      </c>
      <c r="Q23" s="17" t="s">
        <v>27</v>
      </c>
      <c r="R23" s="13" t="str">
        <f>INDEX(BE:BE,W18+1)</f>
        <v>This creature is unblockable unless your opponent controls at least 3 creatures.</v>
      </c>
      <c r="S23" s="12" t="s">
        <v>116</v>
      </c>
      <c r="T23" s="13" t="str">
        <f>IF(X23="","",X23&amp;IF(Y23="",""," "&amp;Y23)&amp;IF(Z23="",""," "&amp;Z23)&amp;IF(AA23="",""," "&amp;AA23))</f>
        <v/>
      </c>
      <c r="U23" s="14"/>
      <c r="V23" s="15"/>
      <c r="W23" s="19" t="s">
        <v>116</v>
      </c>
      <c r="X23" s="12" t="str">
        <f t="shared" ref="X23:AA23" si="11">IF(ISERROR(IF(LEN(X22)&gt;1,X22,VLOOKUP(X21,$AC:$AD,2,FALSE))),"",IF(LEN(X22)&gt;1,X22,VLOOKUP(X21,$AC:$AD,2,FALSE)))</f>
        <v/>
      </c>
      <c r="Y23" s="12" t="str">
        <f t="shared" si="11"/>
        <v/>
      </c>
      <c r="Z23" s="12" t="str">
        <f t="shared" si="11"/>
        <v/>
      </c>
      <c r="AA23" s="12" t="str">
        <f t="shared" si="11"/>
        <v> </v>
      </c>
      <c r="AD23" s="19"/>
      <c r="AE23" s="27">
        <v>22</v>
      </c>
      <c r="AF23" s="28" t="str">
        <f t="shared" si="7"/>
        <v>無色</v>
      </c>
      <c r="AG23" s="4"/>
      <c r="AH23" s="4"/>
      <c r="AI23" s="4"/>
      <c r="AJ23" s="4"/>
      <c r="AK23" s="4"/>
      <c r="AL23" s="4"/>
      <c r="AM23" s="4"/>
      <c r="AN23" s="4"/>
      <c r="AO23" s="4"/>
      <c r="AP23" s="4"/>
      <c r="AQ23" s="4"/>
      <c r="AR23" s="4"/>
      <c r="AS23" s="4"/>
      <c r="AT23" s="40"/>
      <c r="AU23" s="4"/>
      <c r="AV23" s="4"/>
      <c r="AW23" s="4"/>
      <c r="AX23" s="4" t="str">
        <f t="shared" si="8"/>
        <v/>
      </c>
      <c r="AY23" s="4" t="str">
        <f t="shared" si="9"/>
        <v/>
      </c>
      <c r="AZ23" s="4" t="str">
        <f t="shared" si="0"/>
        <v/>
      </c>
      <c r="BA23" s="4" t="str">
        <f t="shared" si="1"/>
        <v/>
      </c>
      <c r="BB23" s="4" t="str">
        <f t="shared" si="2"/>
        <v/>
      </c>
      <c r="BC23" s="4"/>
      <c r="BD23" s="4" t="str">
        <f t="shared" si="3"/>
        <v/>
      </c>
      <c r="BE23" s="33" t="str">
        <f>IF(AK23="","",VLOOKUP(AK23,BH:BJ,3,FALSE))</f>
        <v/>
      </c>
      <c r="BF23" s="12" t="s">
        <v>0</v>
      </c>
      <c r="BG23" s="3">
        <v>22</v>
      </c>
      <c r="BH23" s="50" t="s">
        <v>1007</v>
      </c>
      <c r="BI23" s="3" t="s">
        <v>39</v>
      </c>
      <c r="BJ23" s="50" t="s">
        <v>1118</v>
      </c>
    </row>
    <row r="24" spans="1:62">
      <c r="A24" s="3" t="str">
        <f t="shared" si="4"/>
        <v>|英テキスト|&gt;|&gt;|&gt;|&gt;|This creature is unblockable unless your opponent controls at least 3 creatures.|</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This creature is unblockable unless your opponent controls at least 3 creatures.</v>
      </c>
      <c r="O24" s="3" t="s">
        <v>83</v>
      </c>
      <c r="Q24" s="12" t="s">
        <v>18</v>
      </c>
      <c r="R24" s="13" t="str">
        <f>IF(INDEX(AX:AX,W18+1)="",0,INDEX(AX:AX,W18+1)&amp;"/"&amp;INDEX(AY:AY,W18+1))</f>
        <v>4/4</v>
      </c>
      <c r="S24" s="14"/>
      <c r="T24" s="14"/>
      <c r="U24" s="14"/>
      <c r="V24" s="15"/>
      <c r="W24" s="19"/>
      <c r="X24" s="12"/>
      <c r="Y24" s="31"/>
      <c r="Z24" s="31"/>
      <c r="AA24" s="32"/>
      <c r="AD24" s="23"/>
      <c r="AE24" s="27">
        <v>23</v>
      </c>
      <c r="AF24" s="28" t="str">
        <f t="shared" si="7"/>
        <v>無色</v>
      </c>
      <c r="AG24" s="4"/>
      <c r="AH24" s="4"/>
      <c r="AI24" s="4"/>
      <c r="AJ24" s="4"/>
      <c r="AK24" s="4"/>
      <c r="AL24" s="4"/>
      <c r="AM24" s="4"/>
      <c r="AN24" s="4"/>
      <c r="AO24" s="4"/>
      <c r="AP24" s="4"/>
      <c r="AQ24" s="4"/>
      <c r="AR24" s="4"/>
      <c r="AS24" s="4"/>
      <c r="AT24" s="40"/>
      <c r="AU24" s="4"/>
      <c r="AV24" s="4"/>
      <c r="AW24" s="4"/>
      <c r="AX24" s="4" t="str">
        <f t="shared" si="8"/>
        <v/>
      </c>
      <c r="AY24" s="4" t="str">
        <f t="shared" si="9"/>
        <v/>
      </c>
      <c r="AZ24" s="4" t="str">
        <f t="shared" si="0"/>
        <v/>
      </c>
      <c r="BA24" s="4" t="str">
        <f t="shared" si="1"/>
        <v/>
      </c>
      <c r="BB24" s="4" t="str">
        <f t="shared" si="2"/>
        <v/>
      </c>
      <c r="BC24" s="4"/>
      <c r="BD24" s="4" t="str">
        <f t="shared" si="3"/>
        <v/>
      </c>
      <c r="BE24" s="33" t="str">
        <f>IF(AK24="","",VLOOKUP(AK24,BH:BJ,3,FALSE))</f>
        <v/>
      </c>
      <c r="BF24" s="12" t="s">
        <v>0</v>
      </c>
      <c r="BG24" s="3">
        <v>23</v>
      </c>
      <c r="BH24" s="50" t="s">
        <v>1088</v>
      </c>
      <c r="BI24" s="3" t="s">
        <v>39</v>
      </c>
      <c r="BJ24" s="50" t="s">
        <v>1119</v>
      </c>
    </row>
    <row r="25" spans="1:62">
      <c r="A25" s="3" t="str">
        <f t="shared" si="4"/>
        <v>|PT|&gt;|4/4|シールド数|&gt;||</v>
      </c>
      <c r="B25" s="3" t="s">
        <v>0</v>
      </c>
      <c r="C25" s="3" t="s">
        <v>83</v>
      </c>
      <c r="D25" s="3" t="s">
        <v>18</v>
      </c>
      <c r="E25" s="3" t="s">
        <v>83</v>
      </c>
      <c r="F25" s="3" t="s">
        <v>115</v>
      </c>
      <c r="G25" s="3" t="s">
        <v>83</v>
      </c>
      <c r="H25" s="3" t="str">
        <f>IF(R24=0,"",R24)</f>
        <v>4/4</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tr">
        <f t="shared" si="7"/>
        <v>無色</v>
      </c>
      <c r="AG25" s="4"/>
      <c r="AH25" s="4"/>
      <c r="AI25" s="4"/>
      <c r="AJ25" s="4"/>
      <c r="AK25" s="4"/>
      <c r="AL25" s="4"/>
      <c r="AM25" s="4"/>
      <c r="AN25" s="4"/>
      <c r="AO25" s="4"/>
      <c r="AP25" s="4"/>
      <c r="AQ25" s="4"/>
      <c r="AR25" s="4"/>
      <c r="AS25" s="4"/>
      <c r="AT25" s="40"/>
      <c r="AU25" s="4"/>
      <c r="AV25" s="4"/>
      <c r="AW25" s="4"/>
      <c r="AX25" s="4" t="str">
        <f t="shared" si="8"/>
        <v/>
      </c>
      <c r="AY25" s="4" t="str">
        <f t="shared" si="9"/>
        <v/>
      </c>
      <c r="AZ25" s="4" t="str">
        <f t="shared" si="0"/>
        <v/>
      </c>
      <c r="BA25" s="4" t="str">
        <f t="shared" si="1"/>
        <v/>
      </c>
      <c r="BB25" s="4" t="str">
        <f t="shared" si="2"/>
        <v/>
      </c>
      <c r="BC25" s="4"/>
      <c r="BD25" s="4" t="str">
        <f t="shared" si="3"/>
        <v/>
      </c>
      <c r="BE25" s="33" t="str">
        <f>IF(AK25="","",VLOOKUP(AK25,BH:BJ,3,FALSE))</f>
        <v/>
      </c>
      <c r="BF25" s="12" t="s">
        <v>0</v>
      </c>
      <c r="BG25" s="3">
        <v>24</v>
      </c>
      <c r="BH25" s="50" t="s">
        <v>990</v>
      </c>
      <c r="BI25" s="3" t="s">
        <v>39</v>
      </c>
      <c r="BJ25" s="50" t="s">
        <v>1120</v>
      </c>
    </row>
    <row r="26" spans="1:62">
      <c r="A26" s="3" t="str">
        <f t="shared" si="4"/>
        <v>&amp;br;&amp;br;</v>
      </c>
      <c r="B26" s="3" t="s">
        <v>0</v>
      </c>
      <c r="C26" s="3" t="s">
        <v>142</v>
      </c>
      <c r="R26" s="3"/>
      <c r="S26" s="3"/>
      <c r="T26" s="3"/>
      <c r="U26" s="3"/>
      <c r="V26" s="3"/>
      <c r="AE26" s="27">
        <v>25</v>
      </c>
      <c r="AF26" s="28" t="str">
        <f t="shared" si="7"/>
        <v>無色</v>
      </c>
      <c r="AG26" s="4"/>
      <c r="AH26" s="4"/>
      <c r="AI26" s="4"/>
      <c r="AJ26" s="4"/>
      <c r="AK26" s="4"/>
      <c r="AL26" s="4"/>
      <c r="AM26" s="4"/>
      <c r="AN26" s="4"/>
      <c r="AO26" s="4"/>
      <c r="AP26" s="4"/>
      <c r="AQ26" s="4"/>
      <c r="AR26" s="4"/>
      <c r="AS26" s="4"/>
      <c r="AT26" s="40"/>
      <c r="AU26" s="4"/>
      <c r="AV26" s="4"/>
      <c r="AW26" s="4"/>
      <c r="AX26" s="4" t="str">
        <f t="shared" si="8"/>
        <v/>
      </c>
      <c r="AY26" s="4" t="str">
        <f t="shared" si="9"/>
        <v/>
      </c>
      <c r="AZ26" s="4" t="str">
        <f t="shared" si="0"/>
        <v/>
      </c>
      <c r="BA26" s="4" t="str">
        <f t="shared" si="1"/>
        <v/>
      </c>
      <c r="BB26" s="4" t="str">
        <f t="shared" si="2"/>
        <v/>
      </c>
      <c r="BC26" s="4"/>
      <c r="BD26" s="4" t="str">
        <f t="shared" si="3"/>
        <v/>
      </c>
      <c r="BE26" s="33" t="str">
        <f>IF(AK26="","",VLOOKUP(AK26,BH:BJ,3,FALSE))</f>
        <v/>
      </c>
      <c r="BF26" s="12" t="s">
        <v>0</v>
      </c>
      <c r="BG26" s="3">
        <v>25</v>
      </c>
      <c r="BH26" s="50" t="s">
        <v>1041</v>
      </c>
      <c r="BI26" s="3" t="s">
        <v>39</v>
      </c>
      <c r="BJ26" s="50" t="s">
        <v>1121</v>
      </c>
    </row>
    <row r="27" spans="1:62">
      <c r="A27" s="3" t="str">
        <f t="shared" si="4"/>
        <v>#back(text=戻る,left)</v>
      </c>
      <c r="B27" s="3" t="s">
        <v>0</v>
      </c>
      <c r="C27" s="3" t="s">
        <v>151</v>
      </c>
      <c r="R27" s="3"/>
      <c r="S27" s="3"/>
      <c r="T27" s="3"/>
      <c r="U27" s="3"/>
      <c r="V27" s="3"/>
      <c r="AE27" s="27">
        <v>26</v>
      </c>
      <c r="AF27" s="28" t="str">
        <f t="shared" si="7"/>
        <v>無色</v>
      </c>
      <c r="AG27" s="4"/>
      <c r="AH27" s="4"/>
      <c r="AI27" s="4"/>
      <c r="AJ27" s="4"/>
      <c r="AK27" s="4"/>
      <c r="AL27" s="4"/>
      <c r="AM27" s="4"/>
      <c r="AN27" s="4"/>
      <c r="AO27" s="4"/>
      <c r="AP27" s="4"/>
      <c r="AQ27" s="4"/>
      <c r="AR27" s="4"/>
      <c r="AS27" s="4"/>
      <c r="AT27" s="40"/>
      <c r="AU27" s="4"/>
      <c r="AV27" s="4"/>
      <c r="AW27" s="4"/>
      <c r="AX27" s="4" t="str">
        <f t="shared" si="8"/>
        <v/>
      </c>
      <c r="AY27" s="4" t="str">
        <f t="shared" si="9"/>
        <v/>
      </c>
      <c r="AZ27" s="4" t="str">
        <f t="shared" si="0"/>
        <v/>
      </c>
      <c r="BA27" s="4" t="str">
        <f t="shared" si="1"/>
        <v/>
      </c>
      <c r="BB27" s="4" t="str">
        <f t="shared" si="2"/>
        <v/>
      </c>
      <c r="BC27" s="4"/>
      <c r="BD27" s="4" t="str">
        <f t="shared" si="3"/>
        <v/>
      </c>
      <c r="BE27" s="33" t="str">
        <f>IF(AK27="","",VLOOKUP(AK27,BH:BJ,3,FALSE))</f>
        <v/>
      </c>
      <c r="BF27" s="12" t="s">
        <v>0</v>
      </c>
      <c r="BG27" s="3">
        <v>26</v>
      </c>
      <c r="BH27" s="50" t="s">
        <v>1029</v>
      </c>
      <c r="BI27" s="3" t="s">
        <v>39</v>
      </c>
      <c r="BJ27" s="50" t="s">
        <v>515</v>
      </c>
    </row>
    <row r="28" spans="1:62">
      <c r="A28" s="3" t="str">
        <f t="shared" si="4"/>
        <v>&amp;br;</v>
      </c>
      <c r="B28" s="3" t="s">
        <v>0</v>
      </c>
      <c r="C28" s="3" t="s">
        <v>161</v>
      </c>
      <c r="R28" s="3"/>
      <c r="S28" s="3"/>
      <c r="T28" s="3"/>
      <c r="U28" s="3"/>
      <c r="V28" s="3"/>
      <c r="AE28" s="27">
        <v>27</v>
      </c>
      <c r="AF28" s="28" t="str">
        <f t="shared" si="7"/>
        <v>無色</v>
      </c>
      <c r="AG28" s="4"/>
      <c r="AH28" s="4"/>
      <c r="AI28" s="4"/>
      <c r="AJ28" s="4"/>
      <c r="AK28" s="4"/>
      <c r="AL28" s="4"/>
      <c r="AM28" s="4"/>
      <c r="AN28" s="4"/>
      <c r="AO28" s="4"/>
      <c r="AP28" s="4"/>
      <c r="AQ28" s="4"/>
      <c r="AR28" s="4"/>
      <c r="AS28" s="4"/>
      <c r="AT28" s="40"/>
      <c r="AU28" s="4"/>
      <c r="AV28" s="4"/>
      <c r="AW28" s="4"/>
      <c r="AX28" s="4" t="str">
        <f t="shared" si="8"/>
        <v/>
      </c>
      <c r="AY28" s="4" t="str">
        <f t="shared" si="9"/>
        <v/>
      </c>
      <c r="AZ28" s="4" t="str">
        <f t="shared" si="0"/>
        <v/>
      </c>
      <c r="BA28" s="4" t="str">
        <f t="shared" si="1"/>
        <v/>
      </c>
      <c r="BB28" s="4" t="str">
        <f t="shared" si="2"/>
        <v/>
      </c>
      <c r="BC28" s="4"/>
      <c r="BD28" s="4" t="str">
        <f t="shared" si="3"/>
        <v/>
      </c>
      <c r="BE28" s="33" t="str">
        <f>IF(AK28="","",VLOOKUP(AK28,BH:BJ,3,FALSE))</f>
        <v/>
      </c>
      <c r="BF28" s="12" t="s">
        <v>0</v>
      </c>
      <c r="BG28" s="3">
        <v>27</v>
      </c>
      <c r="BH28" s="50" t="s">
        <v>1004</v>
      </c>
      <c r="BI28" s="3" t="s">
        <v>39</v>
      </c>
      <c r="BJ28" s="50" t="s">
        <v>1122</v>
      </c>
    </row>
    <row r="29" spans="1:62">
      <c r="A29" s="3" t="str">
        <f t="shared" si="4"/>
        <v>#comment(above,nsize=[15],size=[30],num=[10])</v>
      </c>
      <c r="B29" s="3" t="s">
        <v>0</v>
      </c>
      <c r="C29" s="3" t="s">
        <v>170</v>
      </c>
      <c r="R29" s="3"/>
      <c r="S29" s="3"/>
      <c r="T29" s="3"/>
      <c r="U29" s="3"/>
      <c r="V29" s="3"/>
      <c r="AE29" s="27">
        <v>28</v>
      </c>
      <c r="AF29" s="28" t="str">
        <f t="shared" si="7"/>
        <v>無色</v>
      </c>
      <c r="AG29" s="4"/>
      <c r="AH29" s="4"/>
      <c r="AI29" s="4"/>
      <c r="AJ29" s="4"/>
      <c r="AK29" s="4"/>
      <c r="AL29" s="4"/>
      <c r="AM29" s="4"/>
      <c r="AN29" s="4"/>
      <c r="AO29" s="4"/>
      <c r="AP29" s="4"/>
      <c r="AQ29" s="4"/>
      <c r="AR29" s="4"/>
      <c r="AS29" s="4"/>
      <c r="AT29" s="40"/>
      <c r="AU29" s="4"/>
      <c r="AV29" s="4"/>
      <c r="AW29" s="4"/>
      <c r="AX29" s="4" t="str">
        <f t="shared" si="8"/>
        <v/>
      </c>
      <c r="AY29" s="4" t="str">
        <f t="shared" si="9"/>
        <v/>
      </c>
      <c r="AZ29" s="4" t="str">
        <f t="shared" si="0"/>
        <v/>
      </c>
      <c r="BA29" s="4" t="str">
        <f t="shared" si="1"/>
        <v/>
      </c>
      <c r="BB29" s="4" t="str">
        <f t="shared" si="2"/>
        <v/>
      </c>
      <c r="BC29" s="4"/>
      <c r="BD29" s="4" t="str">
        <f t="shared" si="3"/>
        <v/>
      </c>
      <c r="BE29" s="33" t="str">
        <f>IF(AK29="","",VLOOKUP(AK29,BH:BJ,3,FALSE))</f>
        <v/>
      </c>
      <c r="BF29" s="12" t="s">
        <v>0</v>
      </c>
      <c r="BG29" s="3">
        <v>28</v>
      </c>
      <c r="BH29" s="50" t="s">
        <v>970</v>
      </c>
      <c r="BI29" s="3" t="s">
        <v>39</v>
      </c>
      <c r="BJ29" s="50" t="s">
        <v>1123</v>
      </c>
    </row>
    <row r="30" spans="1:62">
      <c r="A30" s="3" t="str">
        <f t="shared" si="4"/>
        <v>&amp;br;&amp;br;</v>
      </c>
      <c r="B30" s="3" t="s">
        <v>0</v>
      </c>
      <c r="C30" s="3" t="s">
        <v>142</v>
      </c>
      <c r="R30" s="3"/>
      <c r="S30" s="3"/>
      <c r="T30" s="3"/>
      <c r="U30" s="3"/>
      <c r="V30" s="3"/>
      <c r="AE30" s="27">
        <v>29</v>
      </c>
      <c r="AF30" s="28" t="str">
        <f t="shared" si="7"/>
        <v>無色</v>
      </c>
      <c r="AG30" s="4"/>
      <c r="AH30" s="4"/>
      <c r="AI30" s="4"/>
      <c r="AJ30" s="4"/>
      <c r="AK30" s="4"/>
      <c r="AL30" s="4"/>
      <c r="AM30" s="4"/>
      <c r="AN30" s="4"/>
      <c r="AO30" s="4"/>
      <c r="AP30" s="4"/>
      <c r="AQ30" s="4"/>
      <c r="AR30" s="4"/>
      <c r="AS30" s="4"/>
      <c r="AT30" s="40"/>
      <c r="AU30" s="4"/>
      <c r="AV30" s="4"/>
      <c r="AW30" s="4"/>
      <c r="AX30" s="4" t="str">
        <f t="shared" si="8"/>
        <v/>
      </c>
      <c r="AY30" s="4" t="str">
        <f t="shared" si="9"/>
        <v/>
      </c>
      <c r="AZ30" s="4" t="str">
        <f t="shared" si="0"/>
        <v/>
      </c>
      <c r="BA30" s="4" t="str">
        <f t="shared" si="1"/>
        <v/>
      </c>
      <c r="BB30" s="4" t="str">
        <f t="shared" si="2"/>
        <v/>
      </c>
      <c r="BC30" s="4"/>
      <c r="BD30" s="4" t="str">
        <f t="shared" si="3"/>
        <v/>
      </c>
      <c r="BE30" s="33" t="str">
        <f>IF(AK30="","",VLOOKUP(AK30,BH:BJ,3,FALSE))</f>
        <v/>
      </c>
      <c r="BF30" s="12" t="s">
        <v>0</v>
      </c>
      <c r="BG30" s="3">
        <v>29</v>
      </c>
      <c r="BH30" s="50" t="s">
        <v>1020</v>
      </c>
      <c r="BI30" s="3" t="s">
        <v>39</v>
      </c>
      <c r="BJ30" s="50" t="s">
        <v>1124</v>
      </c>
    </row>
    <row r="31" spans="1:62">
      <c r="A31" s="3" t="str">
        <f t="shared" si="4"/>
        <v/>
      </c>
      <c r="B31" s="3" t="s">
        <v>0</v>
      </c>
      <c r="Q31" s="8"/>
      <c r="R31" s="9"/>
      <c r="S31" s="9"/>
      <c r="T31" s="9"/>
      <c r="U31" s="9"/>
      <c r="V31" s="10"/>
      <c r="W31" s="11">
        <v>3</v>
      </c>
      <c r="X31" s="8"/>
      <c r="Y31" s="29"/>
      <c r="Z31" s="29"/>
      <c r="AA31" s="30"/>
      <c r="AE31" s="27">
        <v>30</v>
      </c>
      <c r="AF31" s="28" t="str">
        <f t="shared" si="7"/>
        <v>無色</v>
      </c>
      <c r="AG31" s="4"/>
      <c r="AH31" s="4"/>
      <c r="AI31" s="4"/>
      <c r="AJ31" s="4"/>
      <c r="AK31" s="4"/>
      <c r="AL31" s="4"/>
      <c r="AM31" s="4"/>
      <c r="AN31" s="4"/>
      <c r="AO31" s="4"/>
      <c r="AP31" s="4"/>
      <c r="AQ31" s="4"/>
      <c r="AR31" s="4"/>
      <c r="AS31" s="4"/>
      <c r="AT31" s="40"/>
      <c r="AU31" s="4"/>
      <c r="AV31" s="4"/>
      <c r="AW31" s="4"/>
      <c r="AX31" s="4" t="str">
        <f t="shared" si="8"/>
        <v/>
      </c>
      <c r="AY31" s="4" t="str">
        <f t="shared" si="9"/>
        <v/>
      </c>
      <c r="AZ31" s="4" t="str">
        <f t="shared" si="0"/>
        <v/>
      </c>
      <c r="BA31" s="4" t="str">
        <f t="shared" si="1"/>
        <v/>
      </c>
      <c r="BB31" s="4" t="str">
        <f t="shared" si="2"/>
        <v/>
      </c>
      <c r="BC31" s="4"/>
      <c r="BD31" s="4" t="str">
        <f t="shared" si="3"/>
        <v/>
      </c>
      <c r="BE31" s="33" t="str">
        <f>IF(AK31="","",VLOOKUP(AK31,BH:BJ,3,FALSE))</f>
        <v/>
      </c>
      <c r="BF31" s="12" t="s">
        <v>0</v>
      </c>
      <c r="BG31" s="3">
        <v>30</v>
      </c>
      <c r="BH31" s="50" t="s">
        <v>1014</v>
      </c>
      <c r="BI31" s="3" t="s">
        <v>39</v>
      </c>
      <c r="BJ31" s="50" t="s">
        <v>1125</v>
      </c>
    </row>
    <row r="32" spans="1:62">
      <c r="A32" s="3" t="str">
        <f t="shared" si="4"/>
        <v>*ならず者の精製屋/Rogue Refiner</v>
      </c>
      <c r="B32" s="3" t="s">
        <v>0</v>
      </c>
      <c r="C32" s="3" t="str">
        <f>"*"&amp;R32&amp;"/"&amp;T32</f>
        <v>*ならず者の精製屋/Rogue Refiner</v>
      </c>
      <c r="Q32" s="12" t="s">
        <v>9</v>
      </c>
      <c r="R32" s="13" t="str">
        <f>INDEX(AJ:AJ,W31+1)</f>
        <v>ならず者の精製屋</v>
      </c>
      <c r="S32" s="14" t="s">
        <v>10</v>
      </c>
      <c r="T32" s="13" t="str">
        <f>INDEX(AK:AK,W31+1)</f>
        <v>Rogue Refiner</v>
      </c>
      <c r="U32" s="14"/>
      <c r="V32" s="15"/>
      <c r="W32" s="16"/>
      <c r="X32" s="12"/>
      <c r="Y32" s="31"/>
      <c r="Z32" s="31"/>
      <c r="AA32" s="32"/>
      <c r="AE32" s="27">
        <v>31</v>
      </c>
      <c r="AF32" s="28" t="str">
        <f t="shared" si="7"/>
        <v>無色</v>
      </c>
      <c r="AG32" s="4"/>
      <c r="AH32" s="4"/>
      <c r="AI32" s="4"/>
      <c r="AJ32" s="4"/>
      <c r="AK32" s="4"/>
      <c r="AL32" s="4"/>
      <c r="AM32" s="4"/>
      <c r="AN32" s="4"/>
      <c r="AO32" s="4"/>
      <c r="AP32" s="4"/>
      <c r="AQ32" s="4"/>
      <c r="AR32" s="4"/>
      <c r="AS32" s="4"/>
      <c r="AT32" s="40"/>
      <c r="AU32" s="4"/>
      <c r="AV32" s="4"/>
      <c r="AW32" s="4"/>
      <c r="AX32" s="4" t="str">
        <f t="shared" si="8"/>
        <v/>
      </c>
      <c r="AY32" s="4" t="str">
        <f t="shared" si="9"/>
        <v/>
      </c>
      <c r="AZ32" s="4" t="str">
        <f t="shared" si="0"/>
        <v/>
      </c>
      <c r="BA32" s="4" t="str">
        <f t="shared" si="1"/>
        <v/>
      </c>
      <c r="BB32" s="4" t="str">
        <f t="shared" si="2"/>
        <v/>
      </c>
      <c r="BC32" s="4"/>
      <c r="BD32" s="4" t="str">
        <f t="shared" si="3"/>
        <v/>
      </c>
      <c r="BE32" s="33" t="str">
        <f>IF(AK32="","",VLOOKUP(AK32,BH:BJ,3,FALSE))</f>
        <v/>
      </c>
      <c r="BF32" s="12" t="s">
        <v>0</v>
      </c>
      <c r="BG32" s="3">
        <v>31</v>
      </c>
      <c r="BH32" s="50" t="s">
        <v>1025</v>
      </c>
      <c r="BI32" s="3" t="s">
        <v>39</v>
      </c>
      <c r="BJ32" s="50" t="s">
        <v>1126</v>
      </c>
    </row>
    <row r="33" spans="1:62">
      <c r="A33" s="3" t="str">
        <f t="shared" si="4"/>
        <v>|LEFT:80|LEFT:100|LEFT:100|LEFT:100|LEFT:100|LEFT:100|c</v>
      </c>
      <c r="B33" s="3" t="s">
        <v>0</v>
      </c>
      <c r="C33" s="3" t="s">
        <v>83</v>
      </c>
      <c r="D33" s="6" t="str">
        <f>$Q$1</f>
        <v>LEFT:80</v>
      </c>
      <c r="E33" s="6" t="s">
        <v>83</v>
      </c>
      <c r="F33" s="6" t="str">
        <f t="shared" ref="F33:J33" si="12">$R$1</f>
        <v>LEFT:100</v>
      </c>
      <c r="G33" s="6" t="s">
        <v>83</v>
      </c>
      <c r="H33" s="6" t="str">
        <f t="shared" si="12"/>
        <v>LEFT:100</v>
      </c>
      <c r="I33" s="6" t="s">
        <v>83</v>
      </c>
      <c r="J33" s="6" t="str">
        <f t="shared" si="12"/>
        <v>LEFT:100</v>
      </c>
      <c r="K33" s="6" t="s">
        <v>83</v>
      </c>
      <c r="L33" s="6" t="str">
        <f>$R$1</f>
        <v>LEFT:100</v>
      </c>
      <c r="M33" s="6" t="s">
        <v>83</v>
      </c>
      <c r="N33" s="6" t="str">
        <f>$R$1</f>
        <v>LEFT:100</v>
      </c>
      <c r="O33" s="3" t="s">
        <v>83</v>
      </c>
      <c r="P33" s="3" t="s">
        <v>84</v>
      </c>
      <c r="Q33" s="17" t="s">
        <v>6</v>
      </c>
      <c r="R33" s="13" t="str">
        <f>INDEX(AF:AF,W31+1)</f>
        <v>緑青</v>
      </c>
      <c r="S33" s="18" t="s">
        <v>7</v>
      </c>
      <c r="T33" s="13" t="str">
        <f>INDEX(AG:AG,W31+1)</f>
        <v>アンコモン</v>
      </c>
      <c r="U33" s="18" t="s">
        <v>8</v>
      </c>
      <c r="V33" s="13">
        <f>INDEX(AI:AI,W31+1)</f>
        <v>11</v>
      </c>
      <c r="W33" s="19"/>
      <c r="X33" s="13" t="str">
        <f>INDEX(AQ:AQ,W31+1)</f>
        <v>このクリーチャーが戦場に出たとき、あなたはカードを1枚引き、エネルギー化2を行う。</v>
      </c>
      <c r="Y33" s="31"/>
      <c r="Z33" s="31"/>
      <c r="AA33" s="32"/>
      <c r="AE33" s="27">
        <v>32</v>
      </c>
      <c r="AF33" s="28" t="str">
        <f t="shared" si="7"/>
        <v>無色</v>
      </c>
      <c r="AG33" s="4"/>
      <c r="AH33" s="4"/>
      <c r="AI33" s="4"/>
      <c r="AJ33" s="4"/>
      <c r="AK33" s="4"/>
      <c r="AL33" s="4"/>
      <c r="AM33" s="4"/>
      <c r="AN33" s="4"/>
      <c r="AO33" s="4"/>
      <c r="AP33" s="4"/>
      <c r="AQ33" s="4"/>
      <c r="AR33" s="4"/>
      <c r="AS33" s="4"/>
      <c r="AT33" s="40"/>
      <c r="AU33" s="4"/>
      <c r="AV33" s="4"/>
      <c r="AW33" s="4"/>
      <c r="AX33" s="4" t="str">
        <f t="shared" si="8"/>
        <v/>
      </c>
      <c r="AY33" s="4" t="str">
        <f t="shared" si="9"/>
        <v/>
      </c>
      <c r="AZ33" s="4" t="str">
        <f t="shared" si="0"/>
        <v/>
      </c>
      <c r="BA33" s="4" t="str">
        <f t="shared" si="1"/>
        <v/>
      </c>
      <c r="BB33" s="4" t="str">
        <f t="shared" si="2"/>
        <v/>
      </c>
      <c r="BC33" s="4"/>
      <c r="BD33" s="4" t="str">
        <f t="shared" si="3"/>
        <v/>
      </c>
      <c r="BE33" s="33" t="str">
        <f>IF(AK33="","",VLOOKUP(AK33,BH:BJ,3,FALSE))</f>
        <v/>
      </c>
      <c r="BF33" s="12" t="s">
        <v>0</v>
      </c>
      <c r="BG33" s="3">
        <v>32</v>
      </c>
      <c r="BH33" s="50" t="s">
        <v>1055</v>
      </c>
      <c r="BI33" s="3" t="s">
        <v>39</v>
      </c>
      <c r="BJ33" s="50" t="s">
        <v>305</v>
      </c>
    </row>
    <row r="34" spans="1:62">
      <c r="A34" s="3" t="str">
        <f t="shared" si="4"/>
        <v>|色|緑青|レアリティ|アンコモン|マナコスト|11|</v>
      </c>
      <c r="B34" s="3" t="s">
        <v>0</v>
      </c>
      <c r="C34" s="3" t="s">
        <v>83</v>
      </c>
      <c r="D34" s="7" t="s">
        <v>6</v>
      </c>
      <c r="E34" s="3" t="s">
        <v>83</v>
      </c>
      <c r="F34" s="3" t="str">
        <f>IF(R33=0,"",R33)</f>
        <v>緑青</v>
      </c>
      <c r="G34" s="3" t="s">
        <v>83</v>
      </c>
      <c r="H34" s="7" t="s">
        <v>92</v>
      </c>
      <c r="I34" s="3" t="s">
        <v>83</v>
      </c>
      <c r="J34" s="3" t="str">
        <f>IF(T33=0,"",T33)</f>
        <v>アンコモン</v>
      </c>
      <c r="K34" s="3" t="s">
        <v>83</v>
      </c>
      <c r="L34" s="7" t="s">
        <v>93</v>
      </c>
      <c r="M34" s="3" t="s">
        <v>83</v>
      </c>
      <c r="N34" s="3">
        <f>IF(V33=0,"",V33)</f>
        <v>11</v>
      </c>
      <c r="O34" s="3" t="s">
        <v>83</v>
      </c>
      <c r="Q34" s="12" t="s">
        <v>11</v>
      </c>
      <c r="R34" s="13" t="str">
        <f>INDEX(AL:AL,W31+1)</f>
        <v>クリーチャー</v>
      </c>
      <c r="S34" s="18" t="s">
        <v>94</v>
      </c>
      <c r="T34" s="13" t="str">
        <f>INDEX(AN:AN,W31+1)</f>
        <v>人間</v>
      </c>
      <c r="U34" s="13" t="str">
        <f>INDEX(AO:AO,W31+1)</f>
        <v>ならず者</v>
      </c>
      <c r="V34" s="13">
        <f>INDEX(AP:AP,W31+1)</f>
        <v>0</v>
      </c>
      <c r="W34" s="19"/>
      <c r="X34" s="13" t="str">
        <f>INDEX(AZ:AZ,W31+1)</f>
        <v>この</v>
      </c>
      <c r="Y34" s="13" t="str">
        <f>INDEX(BA:BA,W31+1)</f>
        <v/>
      </c>
      <c r="Z34" s="13" t="str">
        <f>INDEX(BB:BB,W31+1)</f>
        <v/>
      </c>
      <c r="AA34" s="13">
        <f>INDEX(BC:BC,W31+1)</f>
        <v>0</v>
      </c>
      <c r="AE34" s="27">
        <v>33</v>
      </c>
      <c r="AF34" s="28" t="str">
        <f t="shared" si="7"/>
        <v>無色</v>
      </c>
      <c r="AG34" s="4"/>
      <c r="AH34" s="4"/>
      <c r="AI34" s="4"/>
      <c r="AJ34" s="4"/>
      <c r="AK34" s="4"/>
      <c r="AL34" s="4"/>
      <c r="AM34" s="4"/>
      <c r="AN34" s="4"/>
      <c r="AO34" s="4"/>
      <c r="AP34" s="4"/>
      <c r="AQ34" s="4"/>
      <c r="AR34" s="4"/>
      <c r="AS34" s="4"/>
      <c r="AT34" s="40"/>
      <c r="AU34" s="4"/>
      <c r="AV34" s="4"/>
      <c r="AW34" s="4"/>
      <c r="AX34" s="4" t="str">
        <f t="shared" si="8"/>
        <v/>
      </c>
      <c r="AY34" s="4" t="str">
        <f t="shared" si="9"/>
        <v/>
      </c>
      <c r="AZ34" s="4" t="str">
        <f t="shared" si="0"/>
        <v/>
      </c>
      <c r="BA34" s="4" t="str">
        <f t="shared" si="1"/>
        <v/>
      </c>
      <c r="BB34" s="4" t="str">
        <f t="shared" si="2"/>
        <v/>
      </c>
      <c r="BC34" s="4"/>
      <c r="BD34" s="4" t="str">
        <f t="shared" si="3"/>
        <v/>
      </c>
      <c r="BE34" s="33" t="str">
        <f>IF(AK34="","",VLOOKUP(AK34,BH:BJ,3,FALSE))</f>
        <v/>
      </c>
      <c r="BF34" s="12" t="s">
        <v>0</v>
      </c>
      <c r="BG34" s="3">
        <v>33</v>
      </c>
      <c r="BH34" s="50" t="s">
        <v>963</v>
      </c>
      <c r="BI34" s="3" t="s">
        <v>39</v>
      </c>
      <c r="BJ34" s="50" t="s">
        <v>1127</v>
      </c>
    </row>
    <row r="35" spans="1:62">
      <c r="A35" s="3" t="str">
        <f t="shared" si="4"/>
        <v>|種別|クリーチャー|サブタイプ|人間|ならず者||</v>
      </c>
      <c r="B35" s="3" t="s">
        <v>0</v>
      </c>
      <c r="C35" s="3" t="s">
        <v>83</v>
      </c>
      <c r="D35" s="7" t="s">
        <v>11</v>
      </c>
      <c r="E35" s="3" t="s">
        <v>83</v>
      </c>
      <c r="F35" s="3" t="str">
        <f>IF(R34=0,"",R34)</f>
        <v>クリーチャー</v>
      </c>
      <c r="G35" s="3" t="s">
        <v>83</v>
      </c>
      <c r="H35" s="7" t="s">
        <v>104</v>
      </c>
      <c r="I35" s="3" t="s">
        <v>83</v>
      </c>
      <c r="J35" s="3" t="str">
        <f>IF(T34=0,"",T34)</f>
        <v>人間</v>
      </c>
      <c r="K35" s="3" t="s">
        <v>83</v>
      </c>
      <c r="L35" s="3" t="str">
        <f>IF(U34=0,"",U34)</f>
        <v>ならず者</v>
      </c>
      <c r="M35" s="3" t="s">
        <v>83</v>
      </c>
      <c r="N35" s="3" t="str">
        <f>IF(V34=0,"",V34)</f>
        <v/>
      </c>
      <c r="O35" s="3" t="s">
        <v>83</v>
      </c>
      <c r="Q35" s="12" t="s">
        <v>105</v>
      </c>
      <c r="R35" s="13" t="str">
        <f>INDEX(BD:BD,W31+1)</f>
        <v>このクリーチャーが戦場に出たとき、あなたはカードを1枚引き、エネルギー化2を行う。</v>
      </c>
      <c r="S35" s="14"/>
      <c r="T35" s="14"/>
      <c r="U35" s="14"/>
      <c r="V35" s="15"/>
      <c r="W35" s="19"/>
      <c r="X35" s="11"/>
      <c r="Y35" s="11"/>
      <c r="Z35" s="11"/>
      <c r="AA35" s="33"/>
      <c r="AE35" s="27">
        <v>34</v>
      </c>
      <c r="AF35" s="28" t="str">
        <f t="shared" si="7"/>
        <v>無色</v>
      </c>
      <c r="AG35" s="4"/>
      <c r="AH35" s="4"/>
      <c r="AI35" s="4"/>
      <c r="AJ35" s="4"/>
      <c r="AK35" s="4"/>
      <c r="AL35" s="4"/>
      <c r="AM35" s="4"/>
      <c r="AN35" s="4"/>
      <c r="AO35" s="4"/>
      <c r="AP35" s="4"/>
      <c r="AQ35" s="4"/>
      <c r="AR35" s="4"/>
      <c r="AS35" s="4"/>
      <c r="AT35" s="40"/>
      <c r="AU35" s="4"/>
      <c r="AV35" s="4"/>
      <c r="AW35" s="4"/>
      <c r="AX35" s="4" t="str">
        <f t="shared" si="8"/>
        <v/>
      </c>
      <c r="AY35" s="4" t="str">
        <f t="shared" si="9"/>
        <v/>
      </c>
      <c r="AZ35" s="4" t="str">
        <f t="shared" si="0"/>
        <v/>
      </c>
      <c r="BA35" s="4" t="str">
        <f t="shared" si="1"/>
        <v/>
      </c>
      <c r="BB35" s="4" t="str">
        <f t="shared" si="2"/>
        <v/>
      </c>
      <c r="BC35" s="4"/>
      <c r="BD35" s="4" t="str">
        <f t="shared" si="3"/>
        <v/>
      </c>
      <c r="BE35" s="33" t="str">
        <f>IF(AK35="","",VLOOKUP(AK35,BH:BJ,3,FALSE))</f>
        <v/>
      </c>
      <c r="BF35" s="12" t="s">
        <v>0</v>
      </c>
      <c r="BG35" s="3">
        <v>34</v>
      </c>
      <c r="BH35" s="50" t="s">
        <v>1031</v>
      </c>
      <c r="BI35" s="3" t="s">
        <v>39</v>
      </c>
      <c r="BJ35" s="50" t="s">
        <v>54</v>
      </c>
    </row>
    <row r="36" spans="1:62">
      <c r="A36" s="3" t="str">
        <f t="shared" si="4"/>
        <v>|テキスト|&gt;|&gt;|&gt;|&gt;|このクリーチャーが戦場に出たとき、あなたはカードを1枚引き、エネルギー化2を行う。|</v>
      </c>
      <c r="B36" s="3" t="s">
        <v>0</v>
      </c>
      <c r="C36" s="3" t="s">
        <v>83</v>
      </c>
      <c r="D36" s="7" t="s">
        <v>105</v>
      </c>
      <c r="E36" s="3" t="s">
        <v>83</v>
      </c>
      <c r="F36" s="7" t="s">
        <v>115</v>
      </c>
      <c r="G36" s="3" t="s">
        <v>83</v>
      </c>
      <c r="H36" s="7" t="s">
        <v>115</v>
      </c>
      <c r="I36" s="3" t="s">
        <v>83</v>
      </c>
      <c r="J36" s="7" t="s">
        <v>115</v>
      </c>
      <c r="K36" s="3" t="s">
        <v>83</v>
      </c>
      <c r="L36" s="7" t="s">
        <v>115</v>
      </c>
      <c r="M36" s="3" t="s">
        <v>83</v>
      </c>
      <c r="N36" s="3" t="str">
        <f>IF(R35=0,"",R35)</f>
        <v>このクリーチャーが戦場に出たとき、あなたはカードを1枚引き、エネルギー化2を行う。</v>
      </c>
      <c r="O36" s="3" t="s">
        <v>83</v>
      </c>
      <c r="Q36" s="17" t="s">
        <v>27</v>
      </c>
      <c r="R36" s="13" t="str">
        <f>INDEX(BE:BE,W31+1)</f>
        <v>When this creature enters the battlefield, you draw 1 card and Energize 2.</v>
      </c>
      <c r="S36" s="12" t="s">
        <v>116</v>
      </c>
      <c r="T36" s="13" t="str">
        <f>IF(X36="","",X36&amp;IF(Y36="",""," "&amp;Y36)&amp;IF(Z36="",""," "&amp;Z36)&amp;IF(AA36="",""," "&amp;AA36))</f>
        <v/>
      </c>
      <c r="U36" s="14"/>
      <c r="V36" s="15"/>
      <c r="W36" s="19" t="s">
        <v>116</v>
      </c>
      <c r="X36" s="12" t="str">
        <f t="shared" ref="X36:AA36" si="13">IF(ISERROR(IF(LEN(X35)&gt;1,X35,VLOOKUP(X34,$AC:$AD,2,FALSE))),"",IF(LEN(X35)&gt;1,X35,VLOOKUP(X34,$AC:$AD,2,FALSE)))</f>
        <v/>
      </c>
      <c r="Y36" s="12" t="str">
        <f t="shared" si="13"/>
        <v/>
      </c>
      <c r="Z36" s="12" t="str">
        <f t="shared" si="13"/>
        <v/>
      </c>
      <c r="AA36" s="12" t="str">
        <f t="shared" si="13"/>
        <v> </v>
      </c>
      <c r="AE36" s="27">
        <v>35</v>
      </c>
      <c r="AF36" s="28" t="str">
        <f t="shared" si="7"/>
        <v>無色</v>
      </c>
      <c r="AG36" s="4"/>
      <c r="AH36" s="4"/>
      <c r="AI36" s="4"/>
      <c r="AJ36" s="4"/>
      <c r="AK36" s="4"/>
      <c r="AL36" s="4"/>
      <c r="AM36" s="4"/>
      <c r="AN36" s="4"/>
      <c r="AO36" s="4"/>
      <c r="AP36" s="4"/>
      <c r="AQ36" s="4"/>
      <c r="AR36" s="4"/>
      <c r="AS36" s="4"/>
      <c r="AT36" s="40"/>
      <c r="AU36" s="4"/>
      <c r="AV36" s="4"/>
      <c r="AW36" s="4"/>
      <c r="AX36" s="4" t="str">
        <f t="shared" si="8"/>
        <v/>
      </c>
      <c r="AY36" s="4" t="str">
        <f t="shared" si="9"/>
        <v/>
      </c>
      <c r="AZ36" s="4" t="str">
        <f t="shared" si="0"/>
        <v/>
      </c>
      <c r="BA36" s="4" t="str">
        <f t="shared" si="1"/>
        <v/>
      </c>
      <c r="BB36" s="4" t="str">
        <f t="shared" si="2"/>
        <v/>
      </c>
      <c r="BC36" s="4"/>
      <c r="BD36" s="4" t="str">
        <f t="shared" si="3"/>
        <v/>
      </c>
      <c r="BE36" s="33" t="str">
        <f>IF(AK36="","",VLOOKUP(AK36,BH:BJ,3,FALSE))</f>
        <v/>
      </c>
      <c r="BF36" s="12" t="s">
        <v>0</v>
      </c>
      <c r="BG36" s="3">
        <v>35</v>
      </c>
      <c r="BH36" s="50" t="s">
        <v>1064</v>
      </c>
      <c r="BI36" s="3" t="s">
        <v>39</v>
      </c>
      <c r="BJ36" s="50" t="s">
        <v>1128</v>
      </c>
    </row>
    <row r="37" spans="1:62">
      <c r="A37" s="3" t="str">
        <f t="shared" si="4"/>
        <v>|英テキスト|&gt;|&gt;|&gt;|&gt;|When this creature enters the battlefield, you draw 1 card and Energize 2.|</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When this creature enters the battlefield, you draw 1 card and Energize 2.</v>
      </c>
      <c r="O37" s="3" t="s">
        <v>83</v>
      </c>
      <c r="Q37" s="12" t="s">
        <v>18</v>
      </c>
      <c r="R37" s="13" t="str">
        <f>IF(INDEX(AX:AX,W31+1)="",0,INDEX(AX:AX,W31+1)&amp;"/"&amp;INDEX(AY:AY,W31+1))</f>
        <v>4/3</v>
      </c>
      <c r="S37" s="14"/>
      <c r="T37" s="14"/>
      <c r="U37" s="14"/>
      <c r="V37" s="15"/>
      <c r="W37" s="19"/>
      <c r="X37" s="12"/>
      <c r="Y37" s="31"/>
      <c r="Z37" s="31"/>
      <c r="AA37" s="32"/>
      <c r="AE37" s="27">
        <v>36</v>
      </c>
      <c r="AF37" s="28" t="str">
        <f t="shared" si="7"/>
        <v>無色</v>
      </c>
      <c r="AG37" s="4"/>
      <c r="AH37" s="4"/>
      <c r="AI37" s="4"/>
      <c r="AJ37" s="4"/>
      <c r="AK37" s="4"/>
      <c r="AL37" s="4"/>
      <c r="AM37" s="4"/>
      <c r="AN37" s="4"/>
      <c r="AO37" s="4"/>
      <c r="AP37" s="4"/>
      <c r="AQ37" s="4"/>
      <c r="AR37" s="4"/>
      <c r="AS37" s="4"/>
      <c r="AT37" s="40"/>
      <c r="AU37" s="4"/>
      <c r="AV37" s="4"/>
      <c r="AW37" s="4"/>
      <c r="AX37" s="4" t="str">
        <f t="shared" si="8"/>
        <v/>
      </c>
      <c r="AY37" s="4" t="str">
        <f t="shared" si="9"/>
        <v/>
      </c>
      <c r="AZ37" s="4" t="str">
        <f t="shared" si="0"/>
        <v/>
      </c>
      <c r="BA37" s="4" t="str">
        <f t="shared" si="1"/>
        <v/>
      </c>
      <c r="BB37" s="4" t="str">
        <f t="shared" si="2"/>
        <v/>
      </c>
      <c r="BC37" s="4"/>
      <c r="BD37" s="4" t="str">
        <f t="shared" si="3"/>
        <v/>
      </c>
      <c r="BE37" s="33" t="str">
        <f>IF(AK37="","",VLOOKUP(AK37,BH:BJ,3,FALSE))</f>
        <v/>
      </c>
      <c r="BF37" s="12" t="s">
        <v>0</v>
      </c>
      <c r="BG37" s="3">
        <v>36</v>
      </c>
      <c r="BH37" s="50" t="s">
        <v>1057</v>
      </c>
      <c r="BI37" s="3" t="s">
        <v>39</v>
      </c>
      <c r="BJ37" s="50" t="s">
        <v>1129</v>
      </c>
    </row>
    <row r="38" spans="1:62">
      <c r="A38" s="3" t="str">
        <f t="shared" si="4"/>
        <v>|PT|&gt;|4/3|シールド数|&gt;||</v>
      </c>
      <c r="B38" s="3" t="s">
        <v>0</v>
      </c>
      <c r="C38" s="3" t="s">
        <v>83</v>
      </c>
      <c r="D38" s="3" t="s">
        <v>18</v>
      </c>
      <c r="E38" s="3" t="s">
        <v>83</v>
      </c>
      <c r="F38" s="3" t="s">
        <v>115</v>
      </c>
      <c r="G38" s="3" t="s">
        <v>83</v>
      </c>
      <c r="H38" s="3" t="str">
        <f>IF(R37=0,"",R37)</f>
        <v>4/3</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 t="shared" si="7"/>
        <v>無色</v>
      </c>
      <c r="AG38" s="4"/>
      <c r="AH38" s="4"/>
      <c r="AI38" s="4"/>
      <c r="AJ38" s="4"/>
      <c r="AK38" s="4"/>
      <c r="AL38" s="4"/>
      <c r="AM38" s="4"/>
      <c r="AN38" s="4"/>
      <c r="AO38" s="4"/>
      <c r="AP38" s="4"/>
      <c r="AQ38" s="4"/>
      <c r="AR38" s="4"/>
      <c r="AS38" s="4"/>
      <c r="AT38" s="40"/>
      <c r="AU38" s="4"/>
      <c r="AV38" s="4"/>
      <c r="AW38" s="4"/>
      <c r="AX38" s="4" t="str">
        <f t="shared" si="8"/>
        <v/>
      </c>
      <c r="AY38" s="4" t="str">
        <f t="shared" si="9"/>
        <v/>
      </c>
      <c r="AZ38" s="4" t="str">
        <f t="shared" si="0"/>
        <v/>
      </c>
      <c r="BA38" s="4" t="str">
        <f t="shared" si="1"/>
        <v/>
      </c>
      <c r="BB38" s="4" t="str">
        <f t="shared" si="2"/>
        <v/>
      </c>
      <c r="BC38" s="4"/>
      <c r="BD38" s="4" t="str">
        <f t="shared" si="3"/>
        <v/>
      </c>
      <c r="BE38" s="33" t="str">
        <f>IF(AK38="","",VLOOKUP(AK38,BH:BJ,3,FALSE))</f>
        <v/>
      </c>
      <c r="BF38" s="12" t="s">
        <v>0</v>
      </c>
      <c r="BG38" s="3">
        <v>37</v>
      </c>
      <c r="BH38" s="50" t="s">
        <v>1082</v>
      </c>
      <c r="BI38" s="3" t="s">
        <v>39</v>
      </c>
      <c r="BJ38" s="50" t="s">
        <v>1130</v>
      </c>
    </row>
    <row r="39" spans="1:62">
      <c r="A39" s="3" t="str">
        <f t="shared" si="4"/>
        <v>&amp;br;&amp;br;</v>
      </c>
      <c r="B39" s="3" t="s">
        <v>0</v>
      </c>
      <c r="C39" s="3" t="s">
        <v>142</v>
      </c>
      <c r="R39" s="3"/>
      <c r="S39" s="3"/>
      <c r="T39" s="3"/>
      <c r="U39" s="3"/>
      <c r="V39" s="3"/>
      <c r="AE39" s="27">
        <v>38</v>
      </c>
      <c r="AF39" s="28" t="str">
        <f t="shared" si="7"/>
        <v>無色</v>
      </c>
      <c r="AG39" s="4"/>
      <c r="AH39" s="4"/>
      <c r="AI39" s="4"/>
      <c r="AJ39" s="4"/>
      <c r="AK39" s="4"/>
      <c r="AL39" s="4"/>
      <c r="AM39" s="4"/>
      <c r="AN39" s="4"/>
      <c r="AO39" s="4"/>
      <c r="AP39" s="4"/>
      <c r="AQ39" s="4"/>
      <c r="AR39" s="4"/>
      <c r="AS39" s="4"/>
      <c r="AT39" s="40"/>
      <c r="AU39" s="4"/>
      <c r="AV39" s="4"/>
      <c r="AW39" s="4"/>
      <c r="AX39" s="4" t="str">
        <f t="shared" si="8"/>
        <v/>
      </c>
      <c r="AY39" s="4" t="str">
        <f t="shared" si="9"/>
        <v/>
      </c>
      <c r="AZ39" s="4" t="str">
        <f t="shared" si="0"/>
        <v/>
      </c>
      <c r="BA39" s="4" t="str">
        <f t="shared" si="1"/>
        <v/>
      </c>
      <c r="BB39" s="4" t="str">
        <f t="shared" si="2"/>
        <v/>
      </c>
      <c r="BC39" s="4"/>
      <c r="BD39" s="4" t="str">
        <f t="shared" si="3"/>
        <v/>
      </c>
      <c r="BE39" s="33" t="str">
        <f>IF(AK39="","",VLOOKUP(AK39,BH:BJ,3,FALSE))</f>
        <v/>
      </c>
      <c r="BF39" s="12" t="s">
        <v>0</v>
      </c>
      <c r="BG39" s="3">
        <v>38</v>
      </c>
      <c r="BH39" s="50" t="s">
        <v>1033</v>
      </c>
      <c r="BI39" s="3" t="s">
        <v>39</v>
      </c>
      <c r="BJ39" s="50" t="s">
        <v>1131</v>
      </c>
    </row>
    <row r="40" spans="1:62">
      <c r="A40" s="3" t="str">
        <f t="shared" si="4"/>
        <v>#back(text=戻る,left)</v>
      </c>
      <c r="B40" s="3" t="s">
        <v>0</v>
      </c>
      <c r="C40" s="3" t="s">
        <v>151</v>
      </c>
      <c r="R40" s="3"/>
      <c r="S40" s="3"/>
      <c r="T40" s="3"/>
      <c r="U40" s="3"/>
      <c r="V40" s="3"/>
      <c r="AE40" s="27">
        <v>39</v>
      </c>
      <c r="AF40" s="28" t="str">
        <f t="shared" si="7"/>
        <v>無色</v>
      </c>
      <c r="AG40" s="4"/>
      <c r="AH40" s="4"/>
      <c r="AI40" s="4"/>
      <c r="AJ40" s="4"/>
      <c r="AK40" s="4"/>
      <c r="AL40" s="4"/>
      <c r="AM40" s="4"/>
      <c r="AN40" s="4"/>
      <c r="AO40" s="4"/>
      <c r="AP40" s="4"/>
      <c r="AQ40" s="4"/>
      <c r="AR40" s="4"/>
      <c r="AS40" s="4"/>
      <c r="AT40" s="40"/>
      <c r="AU40" s="4"/>
      <c r="AV40" s="4"/>
      <c r="AW40" s="4"/>
      <c r="AX40" s="4" t="str">
        <f t="shared" si="8"/>
        <v/>
      </c>
      <c r="AY40" s="4" t="str">
        <f t="shared" si="9"/>
        <v/>
      </c>
      <c r="AZ40" s="4" t="str">
        <f t="shared" si="0"/>
        <v/>
      </c>
      <c r="BA40" s="4" t="str">
        <f t="shared" si="1"/>
        <v/>
      </c>
      <c r="BB40" s="4" t="str">
        <f t="shared" si="2"/>
        <v/>
      </c>
      <c r="BC40" s="4"/>
      <c r="BD40" s="4" t="str">
        <f t="shared" si="3"/>
        <v/>
      </c>
      <c r="BE40" s="33" t="str">
        <f>IF(AK40="","",VLOOKUP(AK40,BH:BJ,3,FALSE))</f>
        <v/>
      </c>
      <c r="BF40" s="12" t="s">
        <v>0</v>
      </c>
      <c r="BG40" s="3">
        <v>39</v>
      </c>
      <c r="BH40" s="50" t="s">
        <v>1096</v>
      </c>
      <c r="BI40" s="3" t="s">
        <v>39</v>
      </c>
      <c r="BJ40" s="50" t="s">
        <v>1132</v>
      </c>
    </row>
    <row r="41" spans="1:62">
      <c r="A41" s="3" t="str">
        <f t="shared" si="4"/>
        <v>&amp;br;</v>
      </c>
      <c r="B41" s="3" t="s">
        <v>0</v>
      </c>
      <c r="C41" s="3" t="s">
        <v>161</v>
      </c>
      <c r="R41" s="3"/>
      <c r="S41" s="3"/>
      <c r="T41" s="3"/>
      <c r="U41" s="3"/>
      <c r="V41" s="3"/>
      <c r="AE41" s="27">
        <v>40</v>
      </c>
      <c r="AF41" s="28" t="str">
        <f t="shared" si="7"/>
        <v>無色</v>
      </c>
      <c r="AG41" s="4"/>
      <c r="AH41" s="4"/>
      <c r="AI41" s="4"/>
      <c r="AJ41" s="4"/>
      <c r="AK41" s="4"/>
      <c r="AL41" s="4"/>
      <c r="AM41" s="4"/>
      <c r="AN41" s="4"/>
      <c r="AO41" s="4"/>
      <c r="AP41" s="4"/>
      <c r="AQ41" s="4"/>
      <c r="AR41" s="4"/>
      <c r="AS41" s="4"/>
      <c r="AT41" s="40"/>
      <c r="AU41" s="4"/>
      <c r="AV41" s="4"/>
      <c r="AW41" s="4"/>
      <c r="AX41" s="4" t="str">
        <f t="shared" si="8"/>
        <v/>
      </c>
      <c r="AY41" s="4" t="str">
        <f t="shared" si="9"/>
        <v/>
      </c>
      <c r="AZ41" s="4" t="str">
        <f t="shared" si="0"/>
        <v/>
      </c>
      <c r="BA41" s="4" t="str">
        <f t="shared" si="1"/>
        <v/>
      </c>
      <c r="BB41" s="4" t="str">
        <f t="shared" si="2"/>
        <v/>
      </c>
      <c r="BC41" s="4"/>
      <c r="BD41" s="4" t="str">
        <f t="shared" si="3"/>
        <v/>
      </c>
      <c r="BE41" s="33" t="str">
        <f>IF(AK41="","",VLOOKUP(AK41,BH:BJ,3,FALSE))</f>
        <v/>
      </c>
      <c r="BF41" s="12" t="s">
        <v>0</v>
      </c>
      <c r="BG41" s="3">
        <v>40</v>
      </c>
      <c r="BH41" s="50" t="s">
        <v>946</v>
      </c>
      <c r="BI41" s="3" t="s">
        <v>39</v>
      </c>
      <c r="BJ41" s="50" t="s">
        <v>1133</v>
      </c>
    </row>
    <row r="42" spans="1:62">
      <c r="A42" s="3" t="str">
        <f t="shared" si="4"/>
        <v>#comment(above,nsize=[15],size=[30],num=[10])</v>
      </c>
      <c r="B42" s="3" t="s">
        <v>0</v>
      </c>
      <c r="C42" s="3" t="s">
        <v>170</v>
      </c>
      <c r="R42" s="3"/>
      <c r="S42" s="3"/>
      <c r="T42" s="3"/>
      <c r="U42" s="3"/>
      <c r="V42" s="3"/>
      <c r="AE42" s="27">
        <v>41</v>
      </c>
      <c r="AF42" s="28" t="str">
        <f t="shared" si="7"/>
        <v>無色</v>
      </c>
      <c r="AG42" s="4"/>
      <c r="AH42" s="4"/>
      <c r="AI42" s="4"/>
      <c r="AJ42" s="4"/>
      <c r="AK42" s="4"/>
      <c r="AL42" s="4"/>
      <c r="AM42" s="4"/>
      <c r="AN42" s="4"/>
      <c r="AO42" s="4"/>
      <c r="AP42" s="4"/>
      <c r="AQ42" s="4"/>
      <c r="AR42" s="4"/>
      <c r="AS42" s="4"/>
      <c r="AT42" s="40"/>
      <c r="AU42" s="4"/>
      <c r="AV42" s="4"/>
      <c r="AW42" s="4"/>
      <c r="AX42" s="4" t="str">
        <f t="shared" si="8"/>
        <v/>
      </c>
      <c r="AY42" s="4" t="str">
        <f t="shared" si="9"/>
        <v/>
      </c>
      <c r="AZ42" s="4" t="str">
        <f t="shared" si="0"/>
        <v/>
      </c>
      <c r="BA42" s="4" t="str">
        <f t="shared" si="1"/>
        <v/>
      </c>
      <c r="BB42" s="4" t="str">
        <f t="shared" si="2"/>
        <v/>
      </c>
      <c r="BC42" s="4"/>
      <c r="BD42" s="4" t="str">
        <f t="shared" si="3"/>
        <v/>
      </c>
      <c r="BE42" s="33" t="str">
        <f>IF(AK42="","",VLOOKUP(AK42,BH:BJ,3,FALSE))</f>
        <v/>
      </c>
      <c r="BF42" s="12" t="s">
        <v>0</v>
      </c>
      <c r="BG42" s="3">
        <v>41</v>
      </c>
      <c r="BH42" s="50" t="s">
        <v>1002</v>
      </c>
      <c r="BI42" s="3" t="s">
        <v>39</v>
      </c>
      <c r="BJ42" s="50" t="s">
        <v>1134</v>
      </c>
    </row>
    <row r="43" spans="1:62">
      <c r="A43" s="3" t="str">
        <f t="shared" si="4"/>
        <v>&amp;br;&amp;br;</v>
      </c>
      <c r="B43" s="3" t="s">
        <v>0</v>
      </c>
      <c r="C43" s="3" t="s">
        <v>142</v>
      </c>
      <c r="R43" s="3"/>
      <c r="S43" s="3"/>
      <c r="T43" s="3"/>
      <c r="U43" s="3"/>
      <c r="V43" s="3"/>
      <c r="AE43" s="27">
        <v>42</v>
      </c>
      <c r="AF43" s="28" t="str">
        <f t="shared" si="7"/>
        <v>無色</v>
      </c>
      <c r="AG43" s="4"/>
      <c r="AH43" s="4"/>
      <c r="AI43" s="4"/>
      <c r="AJ43" s="4"/>
      <c r="AK43" s="4"/>
      <c r="AL43" s="4"/>
      <c r="AM43" s="4"/>
      <c r="AN43" s="4"/>
      <c r="AO43" s="4"/>
      <c r="AP43" s="4"/>
      <c r="AQ43" s="4"/>
      <c r="AR43" s="4"/>
      <c r="AS43" s="4"/>
      <c r="AT43" s="40"/>
      <c r="AU43" s="4"/>
      <c r="AV43" s="4"/>
      <c r="AW43" s="4"/>
      <c r="AX43" s="4" t="str">
        <f t="shared" si="8"/>
        <v/>
      </c>
      <c r="AY43" s="4" t="str">
        <f t="shared" si="9"/>
        <v/>
      </c>
      <c r="AZ43" s="4" t="str">
        <f t="shared" si="0"/>
        <v/>
      </c>
      <c r="BA43" s="4" t="str">
        <f t="shared" si="1"/>
        <v/>
      </c>
      <c r="BB43" s="4" t="str">
        <f t="shared" si="2"/>
        <v/>
      </c>
      <c r="BC43" s="4"/>
      <c r="BD43" s="4" t="str">
        <f t="shared" si="3"/>
        <v/>
      </c>
      <c r="BE43" s="33" t="str">
        <f>IF(AK43="","",VLOOKUP(AK43,BH:BJ,3,FALSE))</f>
        <v/>
      </c>
      <c r="BF43" s="12" t="s">
        <v>0</v>
      </c>
      <c r="BG43" s="3">
        <v>42</v>
      </c>
      <c r="BH43" s="50" t="s">
        <v>1017</v>
      </c>
      <c r="BI43" s="3" t="s">
        <v>39</v>
      </c>
      <c r="BJ43" s="50" t="s">
        <v>1135</v>
      </c>
    </row>
    <row r="44" spans="1:62">
      <c r="A44" s="3" t="str">
        <f t="shared" si="4"/>
        <v/>
      </c>
      <c r="B44" s="3" t="s">
        <v>0</v>
      </c>
      <c r="Q44" s="8"/>
      <c r="R44" s="9"/>
      <c r="S44" s="9"/>
      <c r="T44" s="9"/>
      <c r="U44" s="9"/>
      <c r="V44" s="10"/>
      <c r="W44" s="11">
        <v>4</v>
      </c>
      <c r="X44" s="8"/>
      <c r="Y44" s="29"/>
      <c r="Z44" s="29"/>
      <c r="AA44" s="30"/>
      <c r="AE44" s="27">
        <v>43</v>
      </c>
      <c r="AF44" s="28" t="str">
        <f t="shared" si="7"/>
        <v>無色</v>
      </c>
      <c r="AG44" s="4"/>
      <c r="AH44" s="4"/>
      <c r="AI44" s="4"/>
      <c r="AJ44" s="4"/>
      <c r="AK44" s="4"/>
      <c r="AL44" s="4"/>
      <c r="AM44" s="4"/>
      <c r="AN44" s="4"/>
      <c r="AO44" s="4"/>
      <c r="AP44" s="4"/>
      <c r="AQ44" s="4"/>
      <c r="AR44" s="4"/>
      <c r="AS44" s="4"/>
      <c r="AT44" s="40"/>
      <c r="AU44" s="4"/>
      <c r="AV44" s="4"/>
      <c r="AW44" s="4"/>
      <c r="AX44" s="4" t="str">
        <f t="shared" si="8"/>
        <v/>
      </c>
      <c r="AY44" s="4" t="str">
        <f t="shared" si="9"/>
        <v/>
      </c>
      <c r="AZ44" s="4" t="str">
        <f t="shared" si="0"/>
        <v/>
      </c>
      <c r="BA44" s="4" t="str">
        <f t="shared" si="1"/>
        <v/>
      </c>
      <c r="BB44" s="4" t="str">
        <f t="shared" si="2"/>
        <v/>
      </c>
      <c r="BC44" s="4"/>
      <c r="BD44" s="4" t="str">
        <f t="shared" si="3"/>
        <v/>
      </c>
      <c r="BE44" s="33" t="str">
        <f>IF(AK44="","",VLOOKUP(AK44,BH:BJ,3,FALSE))</f>
        <v/>
      </c>
      <c r="BF44" s="12" t="s">
        <v>0</v>
      </c>
      <c r="BG44" s="3">
        <v>43</v>
      </c>
      <c r="BH44" s="50" t="s">
        <v>914</v>
      </c>
      <c r="BI44" s="3" t="s">
        <v>39</v>
      </c>
      <c r="BJ44" s="50" t="s">
        <v>1136</v>
      </c>
    </row>
    <row r="45" spans="1:62">
      <c r="A45" s="3" t="str">
        <f t="shared" si="4"/>
        <v>*アジャニの誓い/Oath of Ajani</v>
      </c>
      <c r="B45" s="3" t="s">
        <v>0</v>
      </c>
      <c r="C45" s="3" t="str">
        <f>"*"&amp;R45&amp;"/"&amp;T45</f>
        <v>*アジャニの誓い/Oath of Ajani</v>
      </c>
      <c r="Q45" s="12" t="s">
        <v>9</v>
      </c>
      <c r="R45" s="13" t="str">
        <f>INDEX(AJ:AJ,W44+1)</f>
        <v>アジャニの誓い</v>
      </c>
      <c r="S45" s="14" t="s">
        <v>10</v>
      </c>
      <c r="T45" s="13" t="str">
        <f>INDEX(AK:AK,W44+1)</f>
        <v>Oath of Ajani</v>
      </c>
      <c r="U45" s="14"/>
      <c r="V45" s="15"/>
      <c r="W45" s="16"/>
      <c r="X45" s="12"/>
      <c r="Y45" s="31"/>
      <c r="Z45" s="31"/>
      <c r="AA45" s="32"/>
      <c r="AE45" s="27">
        <v>44</v>
      </c>
      <c r="AF45" s="28" t="str">
        <f t="shared" si="7"/>
        <v>無色</v>
      </c>
      <c r="AG45" s="4"/>
      <c r="AH45" s="4"/>
      <c r="AI45" s="4"/>
      <c r="AJ45" s="4"/>
      <c r="AK45" s="4"/>
      <c r="AL45" s="4"/>
      <c r="AM45" s="4"/>
      <c r="AN45" s="4"/>
      <c r="AO45" s="4"/>
      <c r="AP45" s="4"/>
      <c r="AQ45" s="4"/>
      <c r="AR45" s="4"/>
      <c r="AS45" s="4"/>
      <c r="AT45" s="40"/>
      <c r="AU45" s="4"/>
      <c r="AV45" s="4"/>
      <c r="AW45" s="4"/>
      <c r="AX45" s="4" t="str">
        <f t="shared" si="8"/>
        <v/>
      </c>
      <c r="AY45" s="4" t="str">
        <f t="shared" si="9"/>
        <v/>
      </c>
      <c r="AZ45" s="4" t="str">
        <f t="shared" si="0"/>
        <v/>
      </c>
      <c r="BA45" s="4" t="str">
        <f t="shared" si="1"/>
        <v/>
      </c>
      <c r="BB45" s="4" t="str">
        <f t="shared" si="2"/>
        <v/>
      </c>
      <c r="BC45" s="4"/>
      <c r="BD45" s="4" t="str">
        <f t="shared" si="3"/>
        <v/>
      </c>
      <c r="BE45" s="33" t="str">
        <f>IF(AK45="","",VLOOKUP(AK45,BH:BJ,3,FALSE))</f>
        <v/>
      </c>
      <c r="BF45" s="12" t="s">
        <v>0</v>
      </c>
      <c r="BG45" s="3">
        <v>44</v>
      </c>
      <c r="BH45" s="50" t="s">
        <v>1048</v>
      </c>
      <c r="BI45" s="3" t="s">
        <v>39</v>
      </c>
      <c r="BJ45" s="50" t="s">
        <v>1137</v>
      </c>
    </row>
    <row r="46" spans="1:62">
      <c r="A46" s="3" t="str">
        <f t="shared" si="4"/>
        <v>|LEFT:80|LEFT:100|LEFT:100|LEFT:100|LEFT:100|LEFT:100|c</v>
      </c>
      <c r="B46" s="3" t="s">
        <v>0</v>
      </c>
      <c r="C46" s="3" t="s">
        <v>83</v>
      </c>
      <c r="D46" s="6" t="str">
        <f>$Q$1</f>
        <v>LEFT:80</v>
      </c>
      <c r="E46" s="6" t="s">
        <v>83</v>
      </c>
      <c r="F46" s="6" t="str">
        <f t="shared" ref="F46:J46" si="14">$R$1</f>
        <v>LEFT:100</v>
      </c>
      <c r="G46" s="6" t="s">
        <v>83</v>
      </c>
      <c r="H46" s="6" t="str">
        <f t="shared" si="14"/>
        <v>LEFT:100</v>
      </c>
      <c r="I46" s="6" t="s">
        <v>83</v>
      </c>
      <c r="J46" s="6" t="str">
        <f t="shared" si="14"/>
        <v>LEFT:100</v>
      </c>
      <c r="K46" s="6" t="s">
        <v>83</v>
      </c>
      <c r="L46" s="6" t="str">
        <f>$R$1</f>
        <v>LEFT:100</v>
      </c>
      <c r="M46" s="6" t="s">
        <v>83</v>
      </c>
      <c r="N46" s="6" t="str">
        <f>$R$1</f>
        <v>LEFT:100</v>
      </c>
      <c r="O46" s="3" t="s">
        <v>83</v>
      </c>
      <c r="P46" s="3" t="s">
        <v>84</v>
      </c>
      <c r="Q46" s="17" t="s">
        <v>6</v>
      </c>
      <c r="R46" s="13" t="str">
        <f>INDEX(AF:AF,W44+1)</f>
        <v>緑白</v>
      </c>
      <c r="S46" s="18" t="s">
        <v>7</v>
      </c>
      <c r="T46" s="13" t="str">
        <f>INDEX(AG:AG,W44+1)</f>
        <v>レア</v>
      </c>
      <c r="U46" s="18" t="s">
        <v>8</v>
      </c>
      <c r="V46" s="13">
        <f>INDEX(AI:AI,W44+1)</f>
        <v>10</v>
      </c>
      <c r="W46" s="19"/>
      <c r="X46" s="13" t="str">
        <f>INDEX(AQ:AQ,W44+1)</f>
        <v>このサポートがボード上に出たとき、あなたがコントロールする各クリーチャーは+2/+2の修整を受ける。</v>
      </c>
      <c r="Y46" s="31"/>
      <c r="Z46" s="31"/>
      <c r="AA46" s="32"/>
      <c r="AE46" s="27">
        <v>45</v>
      </c>
      <c r="AF46" s="28" t="str">
        <f t="shared" si="7"/>
        <v>無色</v>
      </c>
      <c r="AG46" s="4"/>
      <c r="AH46" s="4"/>
      <c r="AI46" s="4"/>
      <c r="AJ46" s="4"/>
      <c r="AK46" s="4"/>
      <c r="AL46" s="4"/>
      <c r="AM46" s="4"/>
      <c r="AN46" s="4"/>
      <c r="AO46" s="4"/>
      <c r="AP46" s="4"/>
      <c r="AQ46" s="4"/>
      <c r="AR46" s="4"/>
      <c r="AS46" s="4"/>
      <c r="AT46" s="40"/>
      <c r="AU46" s="4"/>
      <c r="AV46" s="4"/>
      <c r="AW46" s="4"/>
      <c r="AX46" s="4" t="str">
        <f t="shared" si="8"/>
        <v/>
      </c>
      <c r="AY46" s="4" t="str">
        <f t="shared" si="9"/>
        <v/>
      </c>
      <c r="AZ46" s="4" t="str">
        <f t="shared" si="0"/>
        <v/>
      </c>
      <c r="BA46" s="4" t="str">
        <f t="shared" si="1"/>
        <v/>
      </c>
      <c r="BB46" s="4" t="str">
        <f t="shared" si="2"/>
        <v/>
      </c>
      <c r="BC46" s="4"/>
      <c r="BD46" s="4" t="str">
        <f t="shared" si="3"/>
        <v/>
      </c>
      <c r="BE46" s="33" t="str">
        <f>IF(AK46="","",VLOOKUP(AK46,BH:BJ,3,FALSE))</f>
        <v/>
      </c>
      <c r="BF46" s="12" t="s">
        <v>0</v>
      </c>
      <c r="BG46" s="3">
        <v>45</v>
      </c>
      <c r="BH46" s="50" t="s">
        <v>1052</v>
      </c>
      <c r="BI46" s="3" t="s">
        <v>39</v>
      </c>
      <c r="BJ46" s="50" t="s">
        <v>1138</v>
      </c>
    </row>
    <row r="47" spans="1:62">
      <c r="A47" s="3" t="str">
        <f t="shared" si="4"/>
        <v>|色|緑白|レアリティ|レア|マナコスト|10|</v>
      </c>
      <c r="B47" s="3" t="s">
        <v>0</v>
      </c>
      <c r="C47" s="3" t="s">
        <v>83</v>
      </c>
      <c r="D47" s="7" t="s">
        <v>6</v>
      </c>
      <c r="E47" s="3" t="s">
        <v>83</v>
      </c>
      <c r="F47" s="3" t="str">
        <f>IF(R46=0,"",R46)</f>
        <v>緑白</v>
      </c>
      <c r="G47" s="3" t="s">
        <v>83</v>
      </c>
      <c r="H47" s="7" t="s">
        <v>92</v>
      </c>
      <c r="I47" s="3" t="s">
        <v>83</v>
      </c>
      <c r="J47" s="3" t="str">
        <f>IF(T46=0,"",T46)</f>
        <v>レア</v>
      </c>
      <c r="K47" s="3" t="s">
        <v>83</v>
      </c>
      <c r="L47" s="7" t="s">
        <v>93</v>
      </c>
      <c r="M47" s="3" t="s">
        <v>83</v>
      </c>
      <c r="N47" s="3">
        <f>IF(V46=0,"",V46)</f>
        <v>10</v>
      </c>
      <c r="O47" s="3" t="s">
        <v>83</v>
      </c>
      <c r="Q47" s="12" t="s">
        <v>11</v>
      </c>
      <c r="R47" s="13" t="str">
        <f>INDEX(AL:AL,W44+1)</f>
        <v>サポート</v>
      </c>
      <c r="S47" s="18" t="s">
        <v>94</v>
      </c>
      <c r="T47" s="13">
        <f>INDEX(AN:AN,W44+1)</f>
        <v>0</v>
      </c>
      <c r="U47" s="13">
        <f>INDEX(AO:AO,W44+1)</f>
        <v>0</v>
      </c>
      <c r="V47" s="13">
        <f>INDEX(AP:AP,W44+1)</f>
        <v>0</v>
      </c>
      <c r="W47" s="19"/>
      <c r="X47" s="13" t="str">
        <f>INDEX(AZ:AZ,W44+1)</f>
        <v>この</v>
      </c>
      <c r="Y47" s="13" t="str">
        <f>INDEX(BA:BA,W44+1)</f>
        <v/>
      </c>
      <c r="Z47" s="13" t="str">
        <f>INDEX(BB:BB,W44+1)</f>
        <v/>
      </c>
      <c r="AA47" s="13">
        <f>INDEX(BC:BC,W44+1)</f>
        <v>0</v>
      </c>
      <c r="AE47" s="27">
        <v>46</v>
      </c>
      <c r="AF47" s="28" t="str">
        <f t="shared" si="7"/>
        <v>無色</v>
      </c>
      <c r="AG47" s="4"/>
      <c r="AH47" s="4"/>
      <c r="AI47" s="4"/>
      <c r="AJ47" s="4"/>
      <c r="AK47" s="4"/>
      <c r="AL47" s="4"/>
      <c r="AM47" s="4"/>
      <c r="AN47" s="4"/>
      <c r="AO47" s="4"/>
      <c r="AP47" s="4"/>
      <c r="AQ47" s="4"/>
      <c r="AR47" s="4"/>
      <c r="AS47" s="4"/>
      <c r="AT47" s="40"/>
      <c r="AU47" s="4"/>
      <c r="AV47" s="4"/>
      <c r="AW47" s="4"/>
      <c r="AX47" s="4" t="str">
        <f t="shared" si="8"/>
        <v/>
      </c>
      <c r="AY47" s="4" t="str">
        <f t="shared" si="9"/>
        <v/>
      </c>
      <c r="AZ47" s="4" t="str">
        <f t="shared" si="0"/>
        <v/>
      </c>
      <c r="BA47" s="4" t="str">
        <f t="shared" si="1"/>
        <v/>
      </c>
      <c r="BB47" s="4" t="str">
        <f t="shared" si="2"/>
        <v/>
      </c>
      <c r="BC47" s="4"/>
      <c r="BD47" s="4" t="str">
        <f t="shared" si="3"/>
        <v/>
      </c>
      <c r="BE47" s="33" t="str">
        <f>IF(AK47="","",VLOOKUP(AK47,BH:BJ,3,FALSE))</f>
        <v/>
      </c>
      <c r="BF47" s="12" t="s">
        <v>0</v>
      </c>
      <c r="BG47" s="3">
        <v>46</v>
      </c>
      <c r="BH47" s="50" t="s">
        <v>1061</v>
      </c>
      <c r="BI47" s="3" t="s">
        <v>39</v>
      </c>
      <c r="BJ47" s="50" t="s">
        <v>1139</v>
      </c>
    </row>
    <row r="48" spans="1:62">
      <c r="A48" s="3" t="str">
        <f t="shared" si="4"/>
        <v>|種別|サポート|サブタイプ||||</v>
      </c>
      <c r="B48" s="3" t="s">
        <v>0</v>
      </c>
      <c r="C48" s="3" t="s">
        <v>83</v>
      </c>
      <c r="D48" s="7" t="s">
        <v>11</v>
      </c>
      <c r="E48" s="3" t="s">
        <v>83</v>
      </c>
      <c r="F48" s="3" t="str">
        <f>IF(R47=0,"",R47)</f>
        <v>サポート</v>
      </c>
      <c r="G48" s="3" t="s">
        <v>83</v>
      </c>
      <c r="H48" s="7" t="s">
        <v>104</v>
      </c>
      <c r="I48" s="3" t="s">
        <v>83</v>
      </c>
      <c r="J48" s="3" t="str">
        <f>IF(T47=0,"",T47)</f>
        <v/>
      </c>
      <c r="K48" s="3" t="s">
        <v>83</v>
      </c>
      <c r="L48" s="3" t="str">
        <f>IF(U47=0,"",U47)</f>
        <v/>
      </c>
      <c r="M48" s="3" t="s">
        <v>83</v>
      </c>
      <c r="N48" s="3" t="str">
        <f>IF(V47=0,"",V47)</f>
        <v/>
      </c>
      <c r="O48" s="3" t="s">
        <v>83</v>
      </c>
      <c r="Q48" s="12" t="s">
        <v>105</v>
      </c>
      <c r="R48" s="13" t="str">
        <f>INDEX(BD:BD,W44+1)</f>
        <v>このサポートがボード上に出たとき、あなたがコントロールする各クリーチャーは+2/+2の修整を受ける。&amp;br;超過1：あなたのコントロールする各クリーチャーは+1/+1の修整を受ける。</v>
      </c>
      <c r="S48" s="14"/>
      <c r="T48" s="14"/>
      <c r="U48" s="14"/>
      <c r="V48" s="15"/>
      <c r="W48" s="19"/>
      <c r="X48" s="11"/>
      <c r="Y48" s="11"/>
      <c r="Z48" s="11"/>
      <c r="AA48" s="33"/>
      <c r="AE48" s="27">
        <v>47</v>
      </c>
      <c r="AF48" s="28" t="str">
        <f t="shared" si="7"/>
        <v>無色</v>
      </c>
      <c r="AG48" s="4"/>
      <c r="AH48" s="4"/>
      <c r="AI48" s="4"/>
      <c r="AJ48" s="4"/>
      <c r="AK48" s="4"/>
      <c r="AL48" s="4"/>
      <c r="AM48" s="4"/>
      <c r="AN48" s="4"/>
      <c r="AO48" s="4"/>
      <c r="AP48" s="4"/>
      <c r="AQ48" s="4"/>
      <c r="AR48" s="4"/>
      <c r="AS48" s="4"/>
      <c r="AT48" s="40"/>
      <c r="AU48" s="4"/>
      <c r="AV48" s="4"/>
      <c r="AW48" s="4"/>
      <c r="AX48" s="4" t="str">
        <f t="shared" si="8"/>
        <v/>
      </c>
      <c r="AY48" s="4" t="str">
        <f t="shared" si="9"/>
        <v/>
      </c>
      <c r="AZ48" s="4" t="str">
        <f t="shared" si="0"/>
        <v/>
      </c>
      <c r="BA48" s="4" t="str">
        <f t="shared" si="1"/>
        <v/>
      </c>
      <c r="BB48" s="4" t="str">
        <f t="shared" si="2"/>
        <v/>
      </c>
      <c r="BC48" s="4"/>
      <c r="BD48" s="4" t="str">
        <f t="shared" si="3"/>
        <v/>
      </c>
      <c r="BE48" s="33" t="str">
        <f>IF(AK48="","",VLOOKUP(AK48,BH:BJ,3,FALSE))</f>
        <v/>
      </c>
      <c r="BF48" s="12" t="s">
        <v>0</v>
      </c>
      <c r="BG48" s="3">
        <v>47</v>
      </c>
      <c r="BH48" s="50" t="s">
        <v>940</v>
      </c>
      <c r="BI48" s="3" t="s">
        <v>39</v>
      </c>
      <c r="BJ48" s="50" t="s">
        <v>1140</v>
      </c>
    </row>
    <row r="49" spans="1:62">
      <c r="A49" s="3" t="str">
        <f t="shared" si="4"/>
        <v>|テキスト|&gt;|&gt;|&gt;|&gt;|このサポートがボード上に出たとき、あなたがコントロールする各クリーチャーは+2/+2の修整を受ける。&amp;br;超過1：あなたのコントロールする各クリーチャーは+1/+1の修整を受ける。|</v>
      </c>
      <c r="B49" s="3" t="s">
        <v>0</v>
      </c>
      <c r="C49" s="3" t="s">
        <v>83</v>
      </c>
      <c r="D49" s="7" t="s">
        <v>105</v>
      </c>
      <c r="E49" s="3" t="s">
        <v>83</v>
      </c>
      <c r="F49" s="7" t="s">
        <v>115</v>
      </c>
      <c r="G49" s="3" t="s">
        <v>83</v>
      </c>
      <c r="H49" s="7" t="s">
        <v>115</v>
      </c>
      <c r="I49" s="3" t="s">
        <v>83</v>
      </c>
      <c r="J49" s="7" t="s">
        <v>115</v>
      </c>
      <c r="K49" s="3" t="s">
        <v>83</v>
      </c>
      <c r="L49" s="7" t="s">
        <v>115</v>
      </c>
      <c r="M49" s="3" t="s">
        <v>83</v>
      </c>
      <c r="N49" s="3" t="str">
        <f>IF(R48=0,"",R48)</f>
        <v>このサポートがボード上に出たとき、あなたがコントロールする各クリーチャーは+2/+2の修整を受ける。&amp;br;超過1：あなたのコントロールする各クリーチャーは+1/+1の修整を受ける。</v>
      </c>
      <c r="O49" s="3" t="s">
        <v>83</v>
      </c>
      <c r="Q49" s="17" t="s">
        <v>27</v>
      </c>
      <c r="R49" s="13" t="str">
        <f>INDEX(BE:BE,W44+1)</f>
        <v>When this support enters the board, each creature you control gets +2/+2.&amp;br;Overload 1:Each creature you control gets +1/+1.</v>
      </c>
      <c r="S49" s="12" t="s">
        <v>116</v>
      </c>
      <c r="T49" s="13" t="str">
        <f>IF(X49="","",X49&amp;IF(Y49="",""," "&amp;Y49)&amp;IF(Z49="",""," "&amp;Z49)&amp;IF(AA49="",""," "&amp;AA49))</f>
        <v/>
      </c>
      <c r="U49" s="14"/>
      <c r="V49" s="15"/>
      <c r="W49" s="19" t="s">
        <v>116</v>
      </c>
      <c r="X49" s="12" t="str">
        <f t="shared" ref="X49:AA49" si="15">IF(ISERROR(IF(LEN(X48)&gt;1,X48,VLOOKUP(X47,$AC:$AD,2,FALSE))),"",IF(LEN(X48)&gt;1,X48,VLOOKUP(X47,$AC:$AD,2,FALSE)))</f>
        <v/>
      </c>
      <c r="Y49" s="12" t="str">
        <f t="shared" si="15"/>
        <v/>
      </c>
      <c r="Z49" s="12" t="str">
        <f t="shared" si="15"/>
        <v/>
      </c>
      <c r="AA49" s="12" t="str">
        <f t="shared" si="15"/>
        <v> </v>
      </c>
      <c r="AE49" s="27">
        <v>48</v>
      </c>
      <c r="AF49" s="28" t="str">
        <f t="shared" si="7"/>
        <v>無色</v>
      </c>
      <c r="AG49" s="4"/>
      <c r="AH49" s="4"/>
      <c r="AI49" s="4"/>
      <c r="AJ49" s="4"/>
      <c r="AK49" s="4"/>
      <c r="AL49" s="4"/>
      <c r="AM49" s="4"/>
      <c r="AN49" s="4"/>
      <c r="AO49" s="4"/>
      <c r="AP49" s="4"/>
      <c r="AQ49" s="4"/>
      <c r="AR49" s="4"/>
      <c r="AS49" s="4"/>
      <c r="AT49" s="40"/>
      <c r="AU49" s="4"/>
      <c r="AV49" s="4"/>
      <c r="AW49" s="4"/>
      <c r="AX49" s="4" t="str">
        <f t="shared" si="8"/>
        <v/>
      </c>
      <c r="AY49" s="4" t="str">
        <f t="shared" si="9"/>
        <v/>
      </c>
      <c r="AZ49" s="4" t="str">
        <f t="shared" si="0"/>
        <v/>
      </c>
      <c r="BA49" s="4" t="str">
        <f t="shared" si="1"/>
        <v/>
      </c>
      <c r="BB49" s="4" t="str">
        <f t="shared" si="2"/>
        <v/>
      </c>
      <c r="BC49" s="4"/>
      <c r="BD49" s="4" t="str">
        <f t="shared" si="3"/>
        <v/>
      </c>
      <c r="BE49" s="33" t="str">
        <f>IF(AK49="","",VLOOKUP(AK49,BH:BJ,3,FALSE))</f>
        <v/>
      </c>
      <c r="BF49" s="12" t="s">
        <v>0</v>
      </c>
      <c r="BG49" s="3">
        <v>48</v>
      </c>
      <c r="BH49" s="50" t="s">
        <v>973</v>
      </c>
      <c r="BI49" s="3" t="s">
        <v>39</v>
      </c>
      <c r="BJ49" s="50" t="s">
        <v>1141</v>
      </c>
    </row>
    <row r="50" spans="1:62">
      <c r="A50" s="3" t="str">
        <f t="shared" si="4"/>
        <v>|英テキスト|&gt;|&gt;|&gt;|&gt;|When this support enters the board, each creature you control gets +2/+2.&amp;br;Overload 1:Each creature you control gets +1/+1.|</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When this support enters the board, each creature you control gets +2/+2.&amp;br;Overload 1:Each creature you control gets +1/+1.</v>
      </c>
      <c r="O50" s="3" t="s">
        <v>83</v>
      </c>
      <c r="Q50" s="12" t="s">
        <v>18</v>
      </c>
      <c r="R50" s="13">
        <f>IF(INDEX(AX:AX,W44+1)="",0,INDEX(AX:AX,W44+1)&amp;"/"&amp;INDEX(AY:AY,W44+1))</f>
        <v>0</v>
      </c>
      <c r="S50" s="14"/>
      <c r="T50" s="14"/>
      <c r="U50" s="14"/>
      <c r="V50" s="15"/>
      <c r="W50" s="19"/>
      <c r="X50" s="12"/>
      <c r="Y50" s="31"/>
      <c r="Z50" s="31"/>
      <c r="AA50" s="32"/>
      <c r="AE50" s="27">
        <v>49</v>
      </c>
      <c r="AF50" s="28" t="str">
        <f t="shared" si="7"/>
        <v>無色</v>
      </c>
      <c r="AG50" s="4"/>
      <c r="AH50" s="4"/>
      <c r="AI50" s="4"/>
      <c r="AJ50" s="4"/>
      <c r="AK50" s="4"/>
      <c r="AL50" s="4"/>
      <c r="AM50" s="4"/>
      <c r="AN50" s="4"/>
      <c r="AO50" s="4"/>
      <c r="AP50" s="4"/>
      <c r="AQ50" s="4"/>
      <c r="AR50" s="4"/>
      <c r="AS50" s="4"/>
      <c r="AT50" s="40"/>
      <c r="AU50" s="4"/>
      <c r="AV50" s="4"/>
      <c r="AW50" s="4"/>
      <c r="AX50" s="4" t="str">
        <f t="shared" si="8"/>
        <v/>
      </c>
      <c r="AY50" s="4" t="str">
        <f t="shared" si="9"/>
        <v/>
      </c>
      <c r="AZ50" s="4" t="str">
        <f t="shared" si="0"/>
        <v/>
      </c>
      <c r="BA50" s="4" t="str">
        <f t="shared" si="1"/>
        <v/>
      </c>
      <c r="BB50" s="4" t="str">
        <f t="shared" si="2"/>
        <v/>
      </c>
      <c r="BC50" s="4"/>
      <c r="BD50" s="4" t="str">
        <f t="shared" si="3"/>
        <v/>
      </c>
      <c r="BE50" s="33" t="str">
        <f>IF(AK50="","",VLOOKUP(AK50,BH:BJ,3,FALSE))</f>
        <v/>
      </c>
      <c r="BF50" s="12" t="s">
        <v>0</v>
      </c>
      <c r="BG50" s="3">
        <v>49</v>
      </c>
      <c r="BH50" s="50" t="s">
        <v>920</v>
      </c>
      <c r="BI50" s="3" t="s">
        <v>39</v>
      </c>
      <c r="BJ50" s="50" t="s">
        <v>54</v>
      </c>
    </row>
    <row r="51" ht="14.25" spans="1:62">
      <c r="A51" s="3" t="str">
        <f t="shared" si="4"/>
        <v>|PT|&gt;||シールド数|&gt;|3|</v>
      </c>
      <c r="B51" s="3" t="s">
        <v>0</v>
      </c>
      <c r="C51" s="3" t="s">
        <v>83</v>
      </c>
      <c r="D51" s="3" t="s">
        <v>18</v>
      </c>
      <c r="E51" s="3" t="s">
        <v>83</v>
      </c>
      <c r="F51" s="3" t="s">
        <v>115</v>
      </c>
      <c r="G51" s="3" t="s">
        <v>83</v>
      </c>
      <c r="H51" s="3" t="str">
        <f>IF(R50=0,"",R50)</f>
        <v/>
      </c>
      <c r="I51" s="3" t="s">
        <v>83</v>
      </c>
      <c r="J51" s="3" t="s">
        <v>134</v>
      </c>
      <c r="K51" s="3" t="s">
        <v>83</v>
      </c>
      <c r="L51" s="3" t="s">
        <v>115</v>
      </c>
      <c r="M51" s="3" t="s">
        <v>83</v>
      </c>
      <c r="N51" s="3">
        <f>IF(R51=0,"",R51)</f>
        <v>3</v>
      </c>
      <c r="O51" s="3" t="s">
        <v>83</v>
      </c>
      <c r="Q51" s="20" t="s">
        <v>19</v>
      </c>
      <c r="R51" s="13">
        <f>INDEX(AW:AW,W44+1)</f>
        <v>3</v>
      </c>
      <c r="S51" s="21"/>
      <c r="T51" s="21"/>
      <c r="U51" s="21"/>
      <c r="V51" s="22"/>
      <c r="W51" s="23"/>
      <c r="X51" s="24"/>
      <c r="Y51" s="34"/>
      <c r="Z51" s="34"/>
      <c r="AA51" s="35"/>
      <c r="AE51" s="36">
        <v>50</v>
      </c>
      <c r="AF51" s="37" t="str">
        <f t="shared" si="7"/>
        <v>無色</v>
      </c>
      <c r="AG51" s="39"/>
      <c r="AH51" s="39"/>
      <c r="AI51" s="39"/>
      <c r="AJ51" s="39"/>
      <c r="AK51" s="39"/>
      <c r="AL51" s="39"/>
      <c r="AM51" s="39"/>
      <c r="AN51" s="39"/>
      <c r="AO51" s="39"/>
      <c r="AP51" s="39"/>
      <c r="AQ51" s="39"/>
      <c r="AR51" s="39"/>
      <c r="AS51" s="39"/>
      <c r="AT51" s="41"/>
      <c r="AU51" s="39"/>
      <c r="AV51" s="39"/>
      <c r="AW51" s="4"/>
      <c r="AX51" s="4" t="str">
        <f t="shared" si="8"/>
        <v/>
      </c>
      <c r="AY51" s="4" t="str">
        <f t="shared" si="9"/>
        <v/>
      </c>
      <c r="AZ51" s="4" t="str">
        <f t="shared" si="0"/>
        <v/>
      </c>
      <c r="BA51" s="4" t="str">
        <f t="shared" si="1"/>
        <v/>
      </c>
      <c r="BB51" s="4" t="str">
        <f t="shared" si="2"/>
        <v/>
      </c>
      <c r="BC51" s="4"/>
      <c r="BD51" s="39" t="str">
        <f t="shared" si="3"/>
        <v/>
      </c>
      <c r="BE51" s="43" t="str">
        <f>IF(AK51="","",VLOOKUP(AK51,BH:BJ,3,FALSE))</f>
        <v/>
      </c>
      <c r="BF51" s="12" t="s">
        <v>0</v>
      </c>
      <c r="BG51" s="3">
        <v>50</v>
      </c>
      <c r="BH51" s="50" t="s">
        <v>937</v>
      </c>
      <c r="BI51" s="3" t="s">
        <v>39</v>
      </c>
      <c r="BJ51" s="50" t="s">
        <v>1142</v>
      </c>
    </row>
    <row r="52" spans="1:62">
      <c r="A52" s="3" t="str">
        <f t="shared" si="4"/>
        <v>&amp;br;&amp;br;</v>
      </c>
      <c r="B52" s="3" t="s">
        <v>0</v>
      </c>
      <c r="C52" s="3" t="s">
        <v>142</v>
      </c>
      <c r="R52" s="3"/>
      <c r="S52" s="3"/>
      <c r="T52" s="3"/>
      <c r="U52" s="3"/>
      <c r="V52" s="3"/>
      <c r="BF52" s="12" t="s">
        <v>0</v>
      </c>
      <c r="BG52" s="3">
        <v>51</v>
      </c>
      <c r="BH52" s="50" t="s">
        <v>926</v>
      </c>
      <c r="BI52" s="3" t="s">
        <v>39</v>
      </c>
      <c r="BJ52" s="50" t="s">
        <v>1143</v>
      </c>
    </row>
    <row r="53" spans="1:62">
      <c r="A53" s="3" t="str">
        <f t="shared" si="4"/>
        <v>#back(text=戻る,left)</v>
      </c>
      <c r="B53" s="3" t="s">
        <v>0</v>
      </c>
      <c r="C53" s="3" t="s">
        <v>151</v>
      </c>
      <c r="R53" s="3"/>
      <c r="S53" s="3"/>
      <c r="T53" s="3"/>
      <c r="U53" s="3"/>
      <c r="V53" s="3"/>
      <c r="BF53" s="12" t="s">
        <v>0</v>
      </c>
      <c r="BG53" s="3">
        <v>52</v>
      </c>
      <c r="BH53" s="50" t="s">
        <v>1073</v>
      </c>
      <c r="BI53" s="3" t="s">
        <v>39</v>
      </c>
      <c r="BJ53" s="50" t="s">
        <v>1144</v>
      </c>
    </row>
    <row r="54" spans="1:62">
      <c r="A54" s="3" t="str">
        <f t="shared" si="4"/>
        <v>&amp;br;</v>
      </c>
      <c r="B54" s="3" t="s">
        <v>0</v>
      </c>
      <c r="C54" s="3" t="s">
        <v>161</v>
      </c>
      <c r="R54" s="3"/>
      <c r="S54" s="3"/>
      <c r="T54" s="3"/>
      <c r="U54" s="3"/>
      <c r="V54" s="3"/>
      <c r="BF54" s="12" t="s">
        <v>0</v>
      </c>
      <c r="BG54" s="3">
        <v>53</v>
      </c>
      <c r="BH54" s="50" t="s">
        <v>1076</v>
      </c>
      <c r="BI54" s="3" t="s">
        <v>39</v>
      </c>
      <c r="BJ54" s="50" t="s">
        <v>1145</v>
      </c>
    </row>
    <row r="55" spans="1:62">
      <c r="A55" s="3" t="str">
        <f t="shared" si="4"/>
        <v>#comment(above,nsize=[15],size=[30],num=[10])</v>
      </c>
      <c r="B55" s="3" t="s">
        <v>0</v>
      </c>
      <c r="C55" s="3" t="s">
        <v>170</v>
      </c>
      <c r="R55" s="3"/>
      <c r="S55" s="3"/>
      <c r="T55" s="3"/>
      <c r="U55" s="3"/>
      <c r="V55" s="3"/>
      <c r="BF55" s="12" t="s">
        <v>0</v>
      </c>
      <c r="BG55" s="3">
        <v>54</v>
      </c>
      <c r="BH55" s="50" t="s">
        <v>1085</v>
      </c>
      <c r="BI55" s="3" t="s">
        <v>39</v>
      </c>
      <c r="BJ55" s="50" t="s">
        <v>1146</v>
      </c>
    </row>
    <row r="56" spans="1:62">
      <c r="A56" s="3" t="str">
        <f t="shared" si="4"/>
        <v>&amp;br;&amp;br;</v>
      </c>
      <c r="B56" s="3" t="s">
        <v>0</v>
      </c>
      <c r="C56" s="3" t="s">
        <v>142</v>
      </c>
      <c r="R56" s="3"/>
      <c r="S56" s="3"/>
      <c r="T56" s="3"/>
      <c r="U56" s="3"/>
      <c r="V56" s="3"/>
      <c r="BF56" s="12" t="s">
        <v>0</v>
      </c>
      <c r="BG56" s="3">
        <v>55</v>
      </c>
      <c r="BH56" s="50" t="s">
        <v>952</v>
      </c>
      <c r="BI56" s="3" t="s">
        <v>39</v>
      </c>
      <c r="BJ56" s="50" t="s">
        <v>1147</v>
      </c>
    </row>
    <row r="57" spans="1:62">
      <c r="A57" s="3" t="str">
        <f t="shared" si="4"/>
        <v/>
      </c>
      <c r="B57" s="3" t="s">
        <v>0</v>
      </c>
      <c r="Q57" s="8"/>
      <c r="R57" s="9"/>
      <c r="S57" s="9"/>
      <c r="T57" s="9"/>
      <c r="U57" s="9"/>
      <c r="V57" s="10"/>
      <c r="W57" s="11">
        <v>5</v>
      </c>
      <c r="X57" s="8"/>
      <c r="Y57" s="29"/>
      <c r="Z57" s="29"/>
      <c r="AA57" s="30"/>
      <c r="BF57" s="12" t="s">
        <v>0</v>
      </c>
      <c r="BG57" s="3">
        <v>56</v>
      </c>
      <c r="BH57" s="50" t="s">
        <v>944</v>
      </c>
      <c r="BI57" s="3" t="s">
        <v>39</v>
      </c>
      <c r="BJ57" s="50" t="s">
        <v>54</v>
      </c>
    </row>
    <row r="58" spans="1:62">
      <c r="A58" s="3" t="str">
        <f t="shared" si="4"/>
        <v>*領事府の弩級艦/Consulate Dreadnought</v>
      </c>
      <c r="B58" s="3" t="s">
        <v>0</v>
      </c>
      <c r="C58" s="3" t="str">
        <f>"*"&amp;R58&amp;"/"&amp;T58</f>
        <v>*領事府の弩級艦/Consulate Dreadnought</v>
      </c>
      <c r="Q58" s="12" t="s">
        <v>9</v>
      </c>
      <c r="R58" s="13" t="str">
        <f>INDEX(AJ:AJ,W57+1)</f>
        <v>領事府の弩級艦</v>
      </c>
      <c r="S58" s="14" t="s">
        <v>10</v>
      </c>
      <c r="T58" s="13" t="str">
        <f>INDEX(AK:AK,W57+1)</f>
        <v>Consulate Dreadnought</v>
      </c>
      <c r="U58" s="14"/>
      <c r="V58" s="15"/>
      <c r="W58" s="16"/>
      <c r="X58" s="12"/>
      <c r="Y58" s="31"/>
      <c r="Z58" s="31"/>
      <c r="AA58" s="32"/>
      <c r="BF58" s="12" t="s">
        <v>0</v>
      </c>
      <c r="BG58" s="3">
        <v>57</v>
      </c>
      <c r="BH58" s="50" t="s">
        <v>994</v>
      </c>
      <c r="BI58" s="3" t="s">
        <v>39</v>
      </c>
      <c r="BJ58" s="50" t="s">
        <v>1148</v>
      </c>
    </row>
    <row r="59" spans="1:62">
      <c r="A59" s="3" t="str">
        <f t="shared" si="4"/>
        <v>|LEFT:80|LEFT:100|LEFT:100|LEFT:100|LEFT:100|LEFT:100|c</v>
      </c>
      <c r="B59" s="3" t="s">
        <v>0</v>
      </c>
      <c r="C59" s="3" t="s">
        <v>83</v>
      </c>
      <c r="D59" s="6" t="str">
        <f>$Q$1</f>
        <v>LEFT:80</v>
      </c>
      <c r="E59" s="6" t="s">
        <v>83</v>
      </c>
      <c r="F59" s="6" t="str">
        <f t="shared" ref="F59:J59" si="16">$R$1</f>
        <v>LEFT:100</v>
      </c>
      <c r="G59" s="6" t="s">
        <v>83</v>
      </c>
      <c r="H59" s="6" t="str">
        <f t="shared" si="16"/>
        <v>LEFT:100</v>
      </c>
      <c r="I59" s="6" t="s">
        <v>83</v>
      </c>
      <c r="J59" s="6" t="str">
        <f t="shared" si="16"/>
        <v>LEFT:100</v>
      </c>
      <c r="K59" s="6" t="s">
        <v>83</v>
      </c>
      <c r="L59" s="6" t="str">
        <f>$R$1</f>
        <v>LEFT:100</v>
      </c>
      <c r="M59" s="6" t="s">
        <v>83</v>
      </c>
      <c r="N59" s="6" t="str">
        <f>$R$1</f>
        <v>LEFT:100</v>
      </c>
      <c r="O59" s="3" t="s">
        <v>83</v>
      </c>
      <c r="P59" s="3" t="s">
        <v>84</v>
      </c>
      <c r="Q59" s="17" t="s">
        <v>6</v>
      </c>
      <c r="R59" s="13" t="str">
        <f>INDEX(AF:AF,W57+1)</f>
        <v>無色</v>
      </c>
      <c r="S59" s="18" t="s">
        <v>7</v>
      </c>
      <c r="T59" s="13" t="str">
        <f>INDEX(AG:AG,W57+1)</f>
        <v>アンコモン</v>
      </c>
      <c r="U59" s="18" t="s">
        <v>8</v>
      </c>
      <c r="V59" s="13">
        <f>INDEX(AI:AI,W57+1)</f>
        <v>10</v>
      </c>
      <c r="W59" s="19"/>
      <c r="X59" s="13" t="str">
        <f>INDEX(AQ:AQ,W57+1)</f>
        <v>搭乗2</v>
      </c>
      <c r="Y59" s="31"/>
      <c r="Z59" s="31"/>
      <c r="AA59" s="32"/>
      <c r="BF59" s="12" t="s">
        <v>0</v>
      </c>
      <c r="BG59" s="3">
        <v>58</v>
      </c>
      <c r="BH59" s="50" t="s">
        <v>987</v>
      </c>
      <c r="BI59" s="3" t="s">
        <v>39</v>
      </c>
      <c r="BJ59" s="50" t="s">
        <v>1149</v>
      </c>
    </row>
    <row r="60" spans="1:59">
      <c r="A60" s="3" t="str">
        <f t="shared" si="4"/>
        <v>|色|無色|レアリティ|アンコモン|マナコスト|10|</v>
      </c>
      <c r="B60" s="3" t="s">
        <v>0</v>
      </c>
      <c r="C60" s="3" t="s">
        <v>83</v>
      </c>
      <c r="D60" s="7" t="s">
        <v>6</v>
      </c>
      <c r="E60" s="3" t="s">
        <v>83</v>
      </c>
      <c r="F60" s="3" t="str">
        <f>IF(R59=0,"",R59)</f>
        <v>無色</v>
      </c>
      <c r="G60" s="3" t="s">
        <v>83</v>
      </c>
      <c r="H60" s="7" t="s">
        <v>92</v>
      </c>
      <c r="I60" s="3" t="s">
        <v>83</v>
      </c>
      <c r="J60" s="3" t="str">
        <f>IF(T59=0,"",T59)</f>
        <v>アンコモン</v>
      </c>
      <c r="K60" s="3" t="s">
        <v>83</v>
      </c>
      <c r="L60" s="7" t="s">
        <v>93</v>
      </c>
      <c r="M60" s="3" t="s">
        <v>83</v>
      </c>
      <c r="N60" s="3">
        <f>IF(V59=0,"",V59)</f>
        <v>10</v>
      </c>
      <c r="O60" s="3" t="s">
        <v>83</v>
      </c>
      <c r="Q60" s="12" t="s">
        <v>11</v>
      </c>
      <c r="R60" s="13" t="str">
        <f>INDEX(AL:AL,W57+1)</f>
        <v>クリーチャー</v>
      </c>
      <c r="S60" s="18" t="s">
        <v>94</v>
      </c>
      <c r="T60" s="13" t="str">
        <f>INDEX(AN:AN,W57+1)</f>
        <v>機体</v>
      </c>
      <c r="U60" s="13">
        <f>INDEX(AO:AO,W57+1)</f>
        <v>0</v>
      </c>
      <c r="V60" s="13">
        <f>INDEX(AP:AP,W57+1)</f>
        <v>0</v>
      </c>
      <c r="W60" s="19"/>
      <c r="X60" s="13" t="str">
        <f>INDEX(AZ:AZ,W57+1)</f>
        <v>搭乗</v>
      </c>
      <c r="Y60" s="13" t="str">
        <f>INDEX(BA:BA,W57+1)</f>
        <v/>
      </c>
      <c r="Z60" s="13" t="str">
        <f>INDEX(BB:BB,W57+1)</f>
        <v/>
      </c>
      <c r="AA60" s="13">
        <f>INDEX(BC:BC,W57+1)</f>
        <v>0</v>
      </c>
      <c r="BF60" s="12" t="s">
        <v>0</v>
      </c>
      <c r="BG60" s="3">
        <v>59</v>
      </c>
    </row>
    <row r="61" spans="1:59">
      <c r="A61" s="3" t="str">
        <f t="shared" si="4"/>
        <v>|種別|クリーチャー|サブタイプ|機体|||</v>
      </c>
      <c r="B61" s="3" t="s">
        <v>0</v>
      </c>
      <c r="C61" s="3" t="s">
        <v>83</v>
      </c>
      <c r="D61" s="7" t="s">
        <v>11</v>
      </c>
      <c r="E61" s="3" t="s">
        <v>83</v>
      </c>
      <c r="F61" s="3" t="str">
        <f>IF(R60=0,"",R60)</f>
        <v>クリーチャー</v>
      </c>
      <c r="G61" s="3" t="s">
        <v>83</v>
      </c>
      <c r="H61" s="7" t="s">
        <v>104</v>
      </c>
      <c r="I61" s="3" t="s">
        <v>83</v>
      </c>
      <c r="J61" s="3" t="str">
        <f>IF(T60=0,"",T60)</f>
        <v>機体</v>
      </c>
      <c r="K61" s="3" t="s">
        <v>83</v>
      </c>
      <c r="L61" s="3" t="str">
        <f>IF(U60=0,"",U60)</f>
        <v/>
      </c>
      <c r="M61" s="3" t="s">
        <v>83</v>
      </c>
      <c r="N61" s="3" t="str">
        <f>IF(V60=0,"",V60)</f>
        <v/>
      </c>
      <c r="O61" s="3" t="s">
        <v>83</v>
      </c>
      <c r="Q61" s="12" t="s">
        <v>105</v>
      </c>
      <c r="R61" s="13" t="str">
        <f>INDEX(BD:BD,W57+1)</f>
        <v>搭乗2</v>
      </c>
      <c r="S61" s="14"/>
      <c r="T61" s="14"/>
      <c r="U61" s="14"/>
      <c r="V61" s="15"/>
      <c r="W61" s="19"/>
      <c r="X61" s="11"/>
      <c r="Y61" s="11"/>
      <c r="Z61" s="11"/>
      <c r="AA61" s="33"/>
      <c r="BF61" s="12" t="s">
        <v>0</v>
      </c>
      <c r="BG61" s="3">
        <v>60</v>
      </c>
    </row>
    <row r="62" spans="1:59">
      <c r="A62" s="3" t="str">
        <f t="shared" si="4"/>
        <v>|テキスト|&gt;|&gt;|&gt;|&gt;|搭乗2|</v>
      </c>
      <c r="B62" s="3" t="s">
        <v>0</v>
      </c>
      <c r="C62" s="3" t="s">
        <v>83</v>
      </c>
      <c r="D62" s="7" t="s">
        <v>105</v>
      </c>
      <c r="E62" s="3" t="s">
        <v>83</v>
      </c>
      <c r="F62" s="7" t="s">
        <v>115</v>
      </c>
      <c r="G62" s="3" t="s">
        <v>83</v>
      </c>
      <c r="H62" s="7" t="s">
        <v>115</v>
      </c>
      <c r="I62" s="3" t="s">
        <v>83</v>
      </c>
      <c r="J62" s="7" t="s">
        <v>115</v>
      </c>
      <c r="K62" s="3" t="s">
        <v>83</v>
      </c>
      <c r="L62" s="7" t="s">
        <v>115</v>
      </c>
      <c r="M62" s="3" t="s">
        <v>83</v>
      </c>
      <c r="N62" s="3" t="str">
        <f>IF(R61=0,"",R61)</f>
        <v>搭乗2</v>
      </c>
      <c r="O62" s="3" t="s">
        <v>83</v>
      </c>
      <c r="Q62" s="17" t="s">
        <v>27</v>
      </c>
      <c r="R62" s="13" t="str">
        <f>INDEX(BE:BE,W57+1)</f>
        <v>Crew 2</v>
      </c>
      <c r="S62" s="12" t="s">
        <v>116</v>
      </c>
      <c r="T62" s="13" t="str">
        <f>IF(X62="","",X62&amp;IF(Y62="",""," "&amp;Y62)&amp;IF(Z62="",""," "&amp;Z62)&amp;IF(AA62="",""," "&amp;AA62))</f>
        <v/>
      </c>
      <c r="U62" s="14"/>
      <c r="V62" s="15"/>
      <c r="W62" s="19" t="s">
        <v>116</v>
      </c>
      <c r="X62" s="12" t="str">
        <f t="shared" ref="X62:AA62" si="17">IF(ISERROR(IF(LEN(X61)&gt;1,X61,VLOOKUP(X60,$AC:$AD,2,FALSE))),"",IF(LEN(X61)&gt;1,X61,VLOOKUP(X60,$AC:$AD,2,FALSE)))</f>
        <v/>
      </c>
      <c r="Y62" s="12" t="str">
        <f t="shared" si="17"/>
        <v/>
      </c>
      <c r="Z62" s="12" t="str">
        <f t="shared" si="17"/>
        <v/>
      </c>
      <c r="AA62" s="12" t="str">
        <f t="shared" si="17"/>
        <v> </v>
      </c>
      <c r="BF62" s="12" t="s">
        <v>0</v>
      </c>
      <c r="BG62" s="3">
        <v>61</v>
      </c>
    </row>
    <row r="63" spans="1:59">
      <c r="A63" s="3" t="str">
        <f t="shared" si="4"/>
        <v>|英テキスト|&gt;|&gt;|&gt;|&gt;|Crew 2|</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Crew 2</v>
      </c>
      <c r="O63" s="3" t="s">
        <v>83</v>
      </c>
      <c r="Q63" s="12" t="s">
        <v>18</v>
      </c>
      <c r="R63" s="13" t="str">
        <f>IF(INDEX(AX:AX,W57+1)="",0,INDEX(AX:AX,W57+1)&amp;"/"&amp;INDEX(AY:AY,W57+1))</f>
        <v>5/5</v>
      </c>
      <c r="S63" s="14"/>
      <c r="T63" s="14"/>
      <c r="U63" s="14"/>
      <c r="V63" s="15"/>
      <c r="W63" s="19"/>
      <c r="X63" s="12"/>
      <c r="Y63" s="31"/>
      <c r="Z63" s="31"/>
      <c r="AA63" s="32"/>
      <c r="BF63" s="12" t="s">
        <v>0</v>
      </c>
      <c r="BG63" s="3">
        <v>62</v>
      </c>
    </row>
    <row r="64" spans="1:59">
      <c r="A64" s="3" t="str">
        <f t="shared" si="4"/>
        <v>|PT|&gt;|5/5|シールド数|&gt;||</v>
      </c>
      <c r="B64" s="3" t="s">
        <v>0</v>
      </c>
      <c r="C64" s="3" t="s">
        <v>83</v>
      </c>
      <c r="D64" s="3" t="s">
        <v>18</v>
      </c>
      <c r="E64" s="3" t="s">
        <v>83</v>
      </c>
      <c r="F64" s="3" t="s">
        <v>115</v>
      </c>
      <c r="G64" s="3" t="s">
        <v>83</v>
      </c>
      <c r="H64" s="3" t="str">
        <f>IF(R63=0,"",R63)</f>
        <v>5/5</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row>
    <row r="65" spans="1:59">
      <c r="A65" s="3" t="str">
        <f t="shared" si="4"/>
        <v>&amp;br;&amp;br;</v>
      </c>
      <c r="B65" s="3" t="s">
        <v>0</v>
      </c>
      <c r="C65" s="3" t="s">
        <v>142</v>
      </c>
      <c r="R65" s="3"/>
      <c r="S65" s="3"/>
      <c r="T65" s="3"/>
      <c r="U65" s="3"/>
      <c r="V65" s="3"/>
      <c r="BF65" s="12" t="s">
        <v>0</v>
      </c>
      <c r="BG65" s="3">
        <v>64</v>
      </c>
    </row>
    <row r="66" spans="1:59">
      <c r="A66" s="3" t="str">
        <f t="shared" si="4"/>
        <v>#back(text=戻る,left)</v>
      </c>
      <c r="B66" s="3" t="s">
        <v>0</v>
      </c>
      <c r="C66" s="3" t="s">
        <v>151</v>
      </c>
      <c r="R66" s="3"/>
      <c r="S66" s="3"/>
      <c r="T66" s="3"/>
      <c r="U66" s="3"/>
      <c r="V66" s="3"/>
      <c r="BF66" s="12" t="s">
        <v>0</v>
      </c>
      <c r="BG66" s="3">
        <v>65</v>
      </c>
    </row>
    <row r="67" spans="1:59">
      <c r="A67" s="3" t="str">
        <f t="shared" si="4"/>
        <v>&amp;br;</v>
      </c>
      <c r="B67" s="3" t="s">
        <v>0</v>
      </c>
      <c r="C67" s="3" t="s">
        <v>161</v>
      </c>
      <c r="R67" s="3"/>
      <c r="S67" s="3"/>
      <c r="T67" s="3"/>
      <c r="U67" s="3"/>
      <c r="V67" s="3"/>
      <c r="BF67" s="12" t="s">
        <v>0</v>
      </c>
      <c r="BG67" s="3">
        <v>66</v>
      </c>
    </row>
    <row r="68" spans="1:59">
      <c r="A68" s="3" t="str">
        <f t="shared" si="4"/>
        <v>#comment(above,nsize=[15],size=[30],num=[10])</v>
      </c>
      <c r="B68" s="3" t="s">
        <v>0</v>
      </c>
      <c r="C68" s="3" t="s">
        <v>170</v>
      </c>
      <c r="R68" s="3"/>
      <c r="S68" s="3"/>
      <c r="T68" s="3"/>
      <c r="U68" s="3"/>
      <c r="V68" s="3"/>
      <c r="BF68" s="12" t="s">
        <v>0</v>
      </c>
      <c r="BG68" s="3">
        <v>67</v>
      </c>
    </row>
    <row r="69" spans="1:59">
      <c r="A69" s="3" t="str">
        <f t="shared" si="4"/>
        <v>&amp;br;&amp;br;</v>
      </c>
      <c r="B69" s="3" t="s">
        <v>0</v>
      </c>
      <c r="C69" s="3" t="s">
        <v>142</v>
      </c>
      <c r="R69" s="3"/>
      <c r="S69" s="3"/>
      <c r="T69" s="3"/>
      <c r="U69" s="3"/>
      <c r="V69" s="3"/>
      <c r="BF69" s="12" t="s">
        <v>0</v>
      </c>
      <c r="BG69" s="3">
        <v>68</v>
      </c>
    </row>
    <row r="70" spans="1:59">
      <c r="A70" s="3" t="str">
        <f t="shared" ref="A70:A133" si="18">CONCATENATE(C70,D70,E70,F70,G70,H70,I70,J70,K70,L70,M70,N70,O70,P70)</f>
        <v/>
      </c>
      <c r="B70" s="3" t="s">
        <v>0</v>
      </c>
      <c r="Q70" s="8"/>
      <c r="R70" s="9"/>
      <c r="S70" s="9"/>
      <c r="T70" s="9"/>
      <c r="U70" s="9"/>
      <c r="V70" s="10"/>
      <c r="W70" s="11">
        <v>6</v>
      </c>
      <c r="X70" s="8"/>
      <c r="Y70" s="29"/>
      <c r="Z70" s="29"/>
      <c r="AA70" s="30"/>
      <c r="BF70" s="12" t="s">
        <v>0</v>
      </c>
      <c r="BG70" s="3">
        <v>69</v>
      </c>
    </row>
    <row r="71" spans="1:59">
      <c r="A71" s="3" t="str">
        <f t="shared" si="18"/>
        <v>*弾圧する構築物/Crackdown Construct</v>
      </c>
      <c r="B71" s="3" t="s">
        <v>0</v>
      </c>
      <c r="C71" s="3" t="str">
        <f>"*"&amp;R71&amp;"/"&amp;T71</f>
        <v>*弾圧する構築物/Crackdown Construct</v>
      </c>
      <c r="Q71" s="12" t="s">
        <v>9</v>
      </c>
      <c r="R71" s="13" t="str">
        <f>INDEX(AJ:AJ,W70+1)</f>
        <v>弾圧する構築物</v>
      </c>
      <c r="S71" s="14" t="s">
        <v>10</v>
      </c>
      <c r="T71" s="13" t="str">
        <f>INDEX(AK:AK,W70+1)</f>
        <v>Crackdown Construct</v>
      </c>
      <c r="U71" s="14"/>
      <c r="V71" s="15"/>
      <c r="W71" s="16"/>
      <c r="X71" s="12"/>
      <c r="Y71" s="31"/>
      <c r="Z71" s="31"/>
      <c r="AA71" s="32"/>
      <c r="BF71" s="12" t="s">
        <v>0</v>
      </c>
      <c r="BG71" s="3">
        <v>70</v>
      </c>
    </row>
    <row r="72" spans="1:59">
      <c r="A72" s="3" t="str">
        <f t="shared" si="18"/>
        <v>|LEFT:80|LEFT:100|LEFT:100|LEFT:100|LEFT:100|LEFT:100|c</v>
      </c>
      <c r="B72" s="3" t="s">
        <v>0</v>
      </c>
      <c r="C72" s="3" t="s">
        <v>83</v>
      </c>
      <c r="D72" s="6" t="str">
        <f>$Q$1</f>
        <v>LEFT:80</v>
      </c>
      <c r="E72" s="6" t="s">
        <v>83</v>
      </c>
      <c r="F72" s="6" t="str">
        <f t="shared" ref="F72:J72" si="19">$R$1</f>
        <v>LEFT:100</v>
      </c>
      <c r="G72" s="6" t="s">
        <v>83</v>
      </c>
      <c r="H72" s="6" t="str">
        <f t="shared" si="19"/>
        <v>LEFT:100</v>
      </c>
      <c r="I72" s="6" t="s">
        <v>83</v>
      </c>
      <c r="J72" s="6" t="str">
        <f t="shared" si="19"/>
        <v>LEFT:100</v>
      </c>
      <c r="K72" s="6" t="s">
        <v>83</v>
      </c>
      <c r="L72" s="6" t="str">
        <f>$R$1</f>
        <v>LEFT:100</v>
      </c>
      <c r="M72" s="6" t="s">
        <v>83</v>
      </c>
      <c r="N72" s="6" t="str">
        <f>$R$1</f>
        <v>LEFT:100</v>
      </c>
      <c r="O72" s="3" t="s">
        <v>83</v>
      </c>
      <c r="P72" s="3" t="s">
        <v>84</v>
      </c>
      <c r="Q72" s="17" t="s">
        <v>6</v>
      </c>
      <c r="R72" s="13" t="str">
        <f>INDEX(AF:AF,W70+1)</f>
        <v>無色</v>
      </c>
      <c r="S72" s="18" t="s">
        <v>7</v>
      </c>
      <c r="T72" s="13" t="str">
        <f>INDEX(AG:AG,W70+1)</f>
        <v>アンコモン</v>
      </c>
      <c r="U72" s="18" t="s">
        <v>8</v>
      </c>
      <c r="V72" s="13">
        <f>INDEX(AI:AI,W70+1)</f>
        <v>9</v>
      </c>
      <c r="W72" s="19"/>
      <c r="X72" s="13" t="str">
        <f>INDEX(AQ:AQ,W70+1)</f>
        <v>あなたがカードを唱えたとき、あなたのターン終了時まで、このクリーチャーは+1/+1の修整を受ける。</v>
      </c>
      <c r="Y72" s="31"/>
      <c r="Z72" s="31"/>
      <c r="AA72" s="32"/>
      <c r="BF72" s="12" t="s">
        <v>0</v>
      </c>
      <c r="BG72" s="3">
        <v>71</v>
      </c>
    </row>
    <row r="73" spans="1:59">
      <c r="A73" s="3" t="str">
        <f t="shared" si="18"/>
        <v>|色|無色|レアリティ|アンコモン|マナコスト|9|</v>
      </c>
      <c r="B73" s="3" t="s">
        <v>0</v>
      </c>
      <c r="C73" s="3" t="s">
        <v>83</v>
      </c>
      <c r="D73" s="7" t="s">
        <v>6</v>
      </c>
      <c r="E73" s="3" t="s">
        <v>83</v>
      </c>
      <c r="F73" s="3" t="str">
        <f>IF(R72=0,"",R72)</f>
        <v>無色</v>
      </c>
      <c r="G73" s="3" t="s">
        <v>83</v>
      </c>
      <c r="H73" s="7" t="s">
        <v>92</v>
      </c>
      <c r="I73" s="3" t="s">
        <v>83</v>
      </c>
      <c r="J73" s="3" t="str">
        <f>IF(T72=0,"",T72)</f>
        <v>アンコモン</v>
      </c>
      <c r="K73" s="3" t="s">
        <v>83</v>
      </c>
      <c r="L73" s="7" t="s">
        <v>93</v>
      </c>
      <c r="M73" s="3" t="s">
        <v>83</v>
      </c>
      <c r="N73" s="3">
        <f>IF(V72=0,"",V72)</f>
        <v>9</v>
      </c>
      <c r="O73" s="3" t="s">
        <v>83</v>
      </c>
      <c r="Q73" s="12" t="s">
        <v>11</v>
      </c>
      <c r="R73" s="13" t="str">
        <f>INDEX(AL:AL,W70+1)</f>
        <v>クリーチャー</v>
      </c>
      <c r="S73" s="18" t="s">
        <v>94</v>
      </c>
      <c r="T73" s="13" t="str">
        <f>INDEX(AN:AN,W70+1)</f>
        <v>構築物</v>
      </c>
      <c r="U73" s="13">
        <f>INDEX(AO:AO,W70+1)</f>
        <v>0</v>
      </c>
      <c r="V73" s="13">
        <f>INDEX(AP:AP,W70+1)</f>
        <v>0</v>
      </c>
      <c r="W73" s="19"/>
      <c r="X73" s="13" t="str">
        <f>INDEX(AZ:AZ,W70+1)</f>
        <v>あな</v>
      </c>
      <c r="Y73" s="13" t="str">
        <f>INDEX(BA:BA,W70+1)</f>
        <v/>
      </c>
      <c r="Z73" s="13" t="str">
        <f>INDEX(BB:BB,W70+1)</f>
        <v/>
      </c>
      <c r="AA73" s="13">
        <f>INDEX(BC:BC,W70+1)</f>
        <v>0</v>
      </c>
      <c r="BF73" s="12" t="s">
        <v>0</v>
      </c>
      <c r="BG73" s="3">
        <v>72</v>
      </c>
    </row>
    <row r="74" spans="1:59">
      <c r="A74" s="3" t="str">
        <f t="shared" si="18"/>
        <v>|種別|クリーチャー|サブタイプ|構築物|||</v>
      </c>
      <c r="B74" s="3" t="s">
        <v>0</v>
      </c>
      <c r="C74" s="3" t="s">
        <v>83</v>
      </c>
      <c r="D74" s="7" t="s">
        <v>11</v>
      </c>
      <c r="E74" s="3" t="s">
        <v>83</v>
      </c>
      <c r="F74" s="3" t="str">
        <f>IF(R73=0,"",R73)</f>
        <v>クリーチャー</v>
      </c>
      <c r="G74" s="3" t="s">
        <v>83</v>
      </c>
      <c r="H74" s="7" t="s">
        <v>104</v>
      </c>
      <c r="I74" s="3" t="s">
        <v>83</v>
      </c>
      <c r="J74" s="3" t="str">
        <f>IF(T73=0,"",T73)</f>
        <v>構築物</v>
      </c>
      <c r="K74" s="3" t="s">
        <v>83</v>
      </c>
      <c r="L74" s="3" t="str">
        <f>IF(U73=0,"",U73)</f>
        <v/>
      </c>
      <c r="M74" s="3" t="s">
        <v>83</v>
      </c>
      <c r="N74" s="3" t="str">
        <f>IF(V73=0,"",V73)</f>
        <v/>
      </c>
      <c r="O74" s="3" t="s">
        <v>83</v>
      </c>
      <c r="Q74" s="12" t="s">
        <v>105</v>
      </c>
      <c r="R74" s="13" t="str">
        <f>INDEX(BD:BD,W70+1)</f>
        <v>あなたがカードを唱えたとき、あなたのターン終了時まで、このクリーチャーは+1/+1の修整を受ける。</v>
      </c>
      <c r="S74" s="14"/>
      <c r="T74" s="14"/>
      <c r="U74" s="14"/>
      <c r="V74" s="15"/>
      <c r="W74" s="19"/>
      <c r="X74" s="11"/>
      <c r="Y74" s="11"/>
      <c r="Z74" s="11"/>
      <c r="AA74" s="33"/>
      <c r="BF74" s="12" t="s">
        <v>0</v>
      </c>
      <c r="BG74" s="3">
        <v>73</v>
      </c>
    </row>
    <row r="75" spans="1:59">
      <c r="A75" s="3" t="str">
        <f t="shared" si="18"/>
        <v>|テキスト|&gt;|&gt;|&gt;|&gt;|あなたがカードを唱えたとき、あなたのターン終了時まで、このクリーチャーは+1/+1の修整を受ける。|</v>
      </c>
      <c r="B75" s="3" t="s">
        <v>0</v>
      </c>
      <c r="C75" s="3" t="s">
        <v>83</v>
      </c>
      <c r="D75" s="7" t="s">
        <v>105</v>
      </c>
      <c r="E75" s="3" t="s">
        <v>83</v>
      </c>
      <c r="F75" s="7" t="s">
        <v>115</v>
      </c>
      <c r="G75" s="3" t="s">
        <v>83</v>
      </c>
      <c r="H75" s="7" t="s">
        <v>115</v>
      </c>
      <c r="I75" s="3" t="s">
        <v>83</v>
      </c>
      <c r="J75" s="7" t="s">
        <v>115</v>
      </c>
      <c r="K75" s="3" t="s">
        <v>83</v>
      </c>
      <c r="L75" s="7" t="s">
        <v>115</v>
      </c>
      <c r="M75" s="3" t="s">
        <v>83</v>
      </c>
      <c r="N75" s="3" t="str">
        <f>IF(R74=0,"",R74)</f>
        <v>あなたがカードを唱えたとき、あなたのターン終了時まで、このクリーチャーは+1/+1の修整を受ける。</v>
      </c>
      <c r="O75" s="3" t="s">
        <v>83</v>
      </c>
      <c r="Q75" s="17" t="s">
        <v>27</v>
      </c>
      <c r="R75" s="13" t="str">
        <f>INDEX(BE:BE,W70+1)</f>
        <v>When you cast a card, this creature gets +1/+1 until the end of your turn.</v>
      </c>
      <c r="S75" s="14" t="s">
        <v>324</v>
      </c>
      <c r="T75" s="13" t="str">
        <f>IF(X75="","",X75&amp;IF(Y75="",""," "&amp;Y75)&amp;IF(Z75="",""," "&amp;Z75)&amp;IF(AA75="",""," "&amp;AA75))</f>
        <v/>
      </c>
      <c r="U75" s="14"/>
      <c r="V75" s="15"/>
      <c r="W75" s="19" t="s">
        <v>116</v>
      </c>
      <c r="X75" s="12" t="str">
        <f t="shared" ref="X75:AA75" si="20">IF(ISERROR(IF(LEN(X74)&gt;1,X74,VLOOKUP(X73,$AC:$AD,2,FALSE))),"",IF(LEN(X74)&gt;1,X74,VLOOKUP(X73,$AC:$AD,2,FALSE)))</f>
        <v/>
      </c>
      <c r="Y75" s="12" t="str">
        <f t="shared" si="20"/>
        <v/>
      </c>
      <c r="Z75" s="12" t="str">
        <f t="shared" si="20"/>
        <v/>
      </c>
      <c r="AA75" s="12" t="str">
        <f t="shared" si="20"/>
        <v> </v>
      </c>
      <c r="BF75" s="12" t="s">
        <v>0</v>
      </c>
      <c r="BG75" s="3">
        <v>74</v>
      </c>
    </row>
    <row r="76" spans="1:59">
      <c r="A76" s="3" t="str">
        <f t="shared" si="18"/>
        <v>|英テキスト|&gt;|&gt;|&gt;|&gt;|When you cast a card, this creature gets +1/+1 until the end of your turn.|</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When you cast a card, this creature gets +1/+1 until the end of your turn.</v>
      </c>
      <c r="O76" s="3" t="s">
        <v>83</v>
      </c>
      <c r="Q76" s="12" t="s">
        <v>18</v>
      </c>
      <c r="R76" s="13" t="str">
        <f>IF(INDEX(AX:AX,W70+1)="",0,INDEX(AX:AX,W70+1)&amp;"/"&amp;INDEX(AY:AY,W70+1))</f>
        <v>2/2</v>
      </c>
      <c r="S76" s="14"/>
      <c r="T76" s="14"/>
      <c r="U76" s="14"/>
      <c r="V76" s="15"/>
      <c r="W76" s="19"/>
      <c r="X76" s="12"/>
      <c r="Y76" s="31"/>
      <c r="Z76" s="31"/>
      <c r="AA76" s="32"/>
      <c r="BF76" s="12" t="s">
        <v>0</v>
      </c>
      <c r="BG76" s="3">
        <v>75</v>
      </c>
    </row>
    <row r="77" spans="1:59">
      <c r="A77" s="3" t="str">
        <f t="shared" si="18"/>
        <v>|PT|&gt;|2/2|シールド数|&gt;||</v>
      </c>
      <c r="B77" s="3" t="s">
        <v>0</v>
      </c>
      <c r="C77" s="3" t="s">
        <v>83</v>
      </c>
      <c r="D77" s="3" t="s">
        <v>18</v>
      </c>
      <c r="E77" s="3" t="s">
        <v>83</v>
      </c>
      <c r="F77" s="3" t="s">
        <v>115</v>
      </c>
      <c r="G77" s="3" t="s">
        <v>83</v>
      </c>
      <c r="H77" s="3" t="str">
        <f>IF(R76=0,"",R76)</f>
        <v>2/2</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row>
    <row r="78" spans="1:59">
      <c r="A78" s="3" t="str">
        <f t="shared" si="18"/>
        <v>&amp;br;&amp;br;</v>
      </c>
      <c r="B78" s="3" t="s">
        <v>0</v>
      </c>
      <c r="C78" s="3" t="s">
        <v>142</v>
      </c>
      <c r="R78" s="3"/>
      <c r="S78" s="3"/>
      <c r="T78" s="3"/>
      <c r="U78" s="3"/>
      <c r="V78" s="3"/>
      <c r="BF78" s="12" t="s">
        <v>0</v>
      </c>
      <c r="BG78" s="3">
        <v>77</v>
      </c>
    </row>
    <row r="79" spans="1:59">
      <c r="A79" s="3" t="str">
        <f t="shared" si="18"/>
        <v>#back(text=戻る,left)</v>
      </c>
      <c r="B79" s="3" t="s">
        <v>0</v>
      </c>
      <c r="C79" s="3" t="s">
        <v>151</v>
      </c>
      <c r="R79" s="3"/>
      <c r="S79" s="3"/>
      <c r="T79" s="3"/>
      <c r="U79" s="3"/>
      <c r="V79" s="3"/>
      <c r="BF79" s="12" t="s">
        <v>0</v>
      </c>
      <c r="BG79" s="3">
        <v>78</v>
      </c>
    </row>
    <row r="80" spans="1:59">
      <c r="A80" s="3" t="str">
        <f t="shared" si="18"/>
        <v>&amp;br;</v>
      </c>
      <c r="B80" s="3" t="s">
        <v>0</v>
      </c>
      <c r="C80" s="3" t="s">
        <v>161</v>
      </c>
      <c r="R80" s="3"/>
      <c r="S80" s="3"/>
      <c r="T80" s="3"/>
      <c r="U80" s="3"/>
      <c r="V80" s="3"/>
      <c r="BF80" s="12" t="s">
        <v>0</v>
      </c>
      <c r="BG80" s="3">
        <v>79</v>
      </c>
    </row>
    <row r="81" spans="1:59">
      <c r="A81" s="3" t="str">
        <f t="shared" si="18"/>
        <v>#comment(above,nsize=[15],size=[30],num=[10])</v>
      </c>
      <c r="B81" s="3" t="s">
        <v>0</v>
      </c>
      <c r="C81" s="3" t="s">
        <v>170</v>
      </c>
      <c r="R81" s="3"/>
      <c r="S81" s="3"/>
      <c r="T81" s="3"/>
      <c r="U81" s="3"/>
      <c r="V81" s="3"/>
      <c r="BF81" s="12" t="s">
        <v>0</v>
      </c>
      <c r="BG81" s="3">
        <v>80</v>
      </c>
    </row>
    <row r="82" spans="1:59">
      <c r="A82" s="3" t="str">
        <f t="shared" si="18"/>
        <v>&amp;br;&amp;br;</v>
      </c>
      <c r="B82" s="3" t="s">
        <v>0</v>
      </c>
      <c r="C82" s="3" t="s">
        <v>142</v>
      </c>
      <c r="R82" s="3"/>
      <c r="S82" s="3"/>
      <c r="T82" s="3"/>
      <c r="U82" s="3"/>
      <c r="V82" s="3"/>
      <c r="BF82" s="12" t="s">
        <v>0</v>
      </c>
      <c r="BG82" s="3">
        <v>81</v>
      </c>
    </row>
    <row r="83" spans="1:59">
      <c r="A83" s="3" t="str">
        <f t="shared" si="18"/>
        <v/>
      </c>
      <c r="B83" s="3" t="s">
        <v>0</v>
      </c>
      <c r="Q83" s="8"/>
      <c r="R83" s="9"/>
      <c r="S83" s="9"/>
      <c r="T83" s="9"/>
      <c r="U83" s="9"/>
      <c r="V83" s="10"/>
      <c r="W83" s="11">
        <v>7</v>
      </c>
      <c r="X83" s="8"/>
      <c r="Y83" s="29"/>
      <c r="Z83" s="29"/>
      <c r="AA83" s="30"/>
      <c r="BF83" s="12" t="s">
        <v>0</v>
      </c>
      <c r="BG83" s="3">
        <v>82</v>
      </c>
    </row>
    <row r="84" spans="1:59">
      <c r="A84" s="3" t="str">
        <f t="shared" si="18"/>
        <v>*財宝の守り手/Treasure Keeper</v>
      </c>
      <c r="B84" s="3" t="s">
        <v>0</v>
      </c>
      <c r="C84" s="3" t="str">
        <f>"*"&amp;R84&amp;"/"&amp;T84</f>
        <v>*財宝の守り手/Treasure Keeper</v>
      </c>
      <c r="Q84" s="12" t="s">
        <v>9</v>
      </c>
      <c r="R84" s="13" t="str">
        <f>INDEX(AJ:AJ,W83+1)</f>
        <v>財宝の守り手</v>
      </c>
      <c r="S84" s="14" t="s">
        <v>10</v>
      </c>
      <c r="T84" s="13" t="str">
        <f>INDEX(AK:AK,W83+1)</f>
        <v>Treasure Keeper</v>
      </c>
      <c r="U84" s="14"/>
      <c r="V84" s="15"/>
      <c r="W84" s="16"/>
      <c r="X84" s="12"/>
      <c r="Y84" s="31"/>
      <c r="Z84" s="31"/>
      <c r="AA84" s="32"/>
      <c r="BF84" s="12" t="s">
        <v>0</v>
      </c>
      <c r="BG84" s="3">
        <v>83</v>
      </c>
    </row>
    <row r="85" spans="1:59">
      <c r="A85" s="3" t="str">
        <f t="shared" si="18"/>
        <v>|LEFT:80|LEFT:100|LEFT:100|LEFT:100|LEFT:100|LEFT:100|c</v>
      </c>
      <c r="B85" s="3" t="s">
        <v>0</v>
      </c>
      <c r="C85" s="3" t="s">
        <v>83</v>
      </c>
      <c r="D85" s="6" t="str">
        <f>$Q$1</f>
        <v>LEFT:80</v>
      </c>
      <c r="E85" s="6" t="s">
        <v>83</v>
      </c>
      <c r="F85" s="6" t="str">
        <f t="shared" ref="F85:J85" si="21">$R$1</f>
        <v>LEFT:100</v>
      </c>
      <c r="G85" s="6" t="s">
        <v>83</v>
      </c>
      <c r="H85" s="6" t="str">
        <f t="shared" si="21"/>
        <v>LEFT:100</v>
      </c>
      <c r="I85" s="6" t="s">
        <v>83</v>
      </c>
      <c r="J85" s="6" t="str">
        <f t="shared" si="21"/>
        <v>LEFT:100</v>
      </c>
      <c r="K85" s="6" t="s">
        <v>83</v>
      </c>
      <c r="L85" s="6" t="str">
        <f>$R$1</f>
        <v>LEFT:100</v>
      </c>
      <c r="M85" s="6" t="s">
        <v>83</v>
      </c>
      <c r="N85" s="6" t="str">
        <f>$R$1</f>
        <v>LEFT:100</v>
      </c>
      <c r="O85" s="3" t="s">
        <v>83</v>
      </c>
      <c r="P85" s="3" t="s">
        <v>84</v>
      </c>
      <c r="Q85" s="17" t="s">
        <v>6</v>
      </c>
      <c r="R85" s="13" t="str">
        <f>INDEX(AF:AF,W83+1)</f>
        <v>無色</v>
      </c>
      <c r="S85" s="18" t="s">
        <v>7</v>
      </c>
      <c r="T85" s="13" t="str">
        <f>INDEX(AG:AG,W83+1)</f>
        <v>アンコモン</v>
      </c>
      <c r="U85" s="18" t="s">
        <v>8</v>
      </c>
      <c r="V85" s="13">
        <f>INDEX(AI:AI,W83+1)</f>
        <v>12</v>
      </c>
      <c r="W85" s="19"/>
      <c r="X85" s="13" t="str">
        <f>INDEX(AQ:AQ,W83+1)</f>
        <v>このクリーチャーが死亡したとき、あなたのライブラリーからマナ･コストが5以下の最初のカードを取ってくる。</v>
      </c>
      <c r="Y85" s="31"/>
      <c r="Z85" s="31"/>
      <c r="AA85" s="32"/>
      <c r="BF85" s="12" t="s">
        <v>0</v>
      </c>
      <c r="BG85" s="3">
        <v>84</v>
      </c>
    </row>
    <row r="86" spans="1:59">
      <c r="A86" s="3" t="str">
        <f t="shared" si="18"/>
        <v>|色|無色|レアリティ|アンコモン|マナコスト|12|</v>
      </c>
      <c r="B86" s="3" t="s">
        <v>0</v>
      </c>
      <c r="C86" s="3" t="s">
        <v>83</v>
      </c>
      <c r="D86" s="7" t="s">
        <v>6</v>
      </c>
      <c r="E86" s="3" t="s">
        <v>83</v>
      </c>
      <c r="F86" s="3" t="str">
        <f>IF(R85=0,"",R85)</f>
        <v>無色</v>
      </c>
      <c r="G86" s="3" t="s">
        <v>83</v>
      </c>
      <c r="H86" s="7" t="s">
        <v>92</v>
      </c>
      <c r="I86" s="3" t="s">
        <v>83</v>
      </c>
      <c r="J86" s="3" t="str">
        <f>IF(T85=0,"",T85)</f>
        <v>アンコモン</v>
      </c>
      <c r="K86" s="3" t="s">
        <v>83</v>
      </c>
      <c r="L86" s="7" t="s">
        <v>93</v>
      </c>
      <c r="M86" s="3" t="s">
        <v>83</v>
      </c>
      <c r="N86" s="3">
        <f>IF(V85=0,"",V85)</f>
        <v>12</v>
      </c>
      <c r="O86" s="3" t="s">
        <v>83</v>
      </c>
      <c r="Q86" s="12" t="s">
        <v>11</v>
      </c>
      <c r="R86" s="13" t="str">
        <f>INDEX(AL:AL,W83+1)</f>
        <v>クリーチャー</v>
      </c>
      <c r="S86" s="18" t="s">
        <v>94</v>
      </c>
      <c r="T86" s="13" t="str">
        <f>INDEX(AN:AN,W83+1)</f>
        <v>構築物</v>
      </c>
      <c r="U86" s="13">
        <f>INDEX(AO:AO,W83+1)</f>
        <v>0</v>
      </c>
      <c r="V86" s="13">
        <f>INDEX(AP:AP,W83+1)</f>
        <v>0</v>
      </c>
      <c r="W86" s="19"/>
      <c r="X86" s="13" t="str">
        <f>INDEX(AZ:AZ,W83+1)</f>
        <v>この</v>
      </c>
      <c r="Y86" s="13" t="str">
        <f>INDEX(BA:BA,W83+1)</f>
        <v/>
      </c>
      <c r="Z86" s="13" t="str">
        <f>INDEX(BB:BB,W83+1)</f>
        <v/>
      </c>
      <c r="AA86" s="13">
        <f>INDEX(BC:BC,W83+1)</f>
        <v>0</v>
      </c>
      <c r="BF86" s="12" t="s">
        <v>0</v>
      </c>
      <c r="BG86" s="3">
        <v>85</v>
      </c>
    </row>
    <row r="87" spans="1:59">
      <c r="A87" s="3" t="str">
        <f t="shared" si="18"/>
        <v>|種別|クリーチャー|サブタイプ|構築物|||</v>
      </c>
      <c r="B87" s="3" t="s">
        <v>0</v>
      </c>
      <c r="C87" s="3" t="s">
        <v>83</v>
      </c>
      <c r="D87" s="7" t="s">
        <v>11</v>
      </c>
      <c r="E87" s="3" t="s">
        <v>83</v>
      </c>
      <c r="F87" s="3" t="str">
        <f>IF(R86=0,"",R86)</f>
        <v>クリーチャー</v>
      </c>
      <c r="G87" s="3" t="s">
        <v>83</v>
      </c>
      <c r="H87" s="7" t="s">
        <v>104</v>
      </c>
      <c r="I87" s="3" t="s">
        <v>83</v>
      </c>
      <c r="J87" s="3" t="str">
        <f>IF(T86=0,"",T86)</f>
        <v>構築物</v>
      </c>
      <c r="K87" s="3" t="s">
        <v>83</v>
      </c>
      <c r="L87" s="3" t="str">
        <f>IF(U86=0,"",U86)</f>
        <v/>
      </c>
      <c r="M87" s="3" t="s">
        <v>83</v>
      </c>
      <c r="N87" s="3" t="str">
        <f>IF(V86=0,"",V86)</f>
        <v/>
      </c>
      <c r="O87" s="3" t="s">
        <v>83</v>
      </c>
      <c r="Q87" s="12" t="s">
        <v>105</v>
      </c>
      <c r="R87" s="13" t="str">
        <f>INDEX(BD:BD,W83+1)</f>
        <v>このクリーチャーが死亡したとき、あなたのライブラリーからマナ･コストが5以下の最初のカードを取ってくる。</v>
      </c>
      <c r="S87" s="14"/>
      <c r="T87" s="14"/>
      <c r="U87" s="14"/>
      <c r="V87" s="15"/>
      <c r="W87" s="19"/>
      <c r="X87" s="11"/>
      <c r="Y87" s="11"/>
      <c r="Z87" s="11"/>
      <c r="AA87" s="33"/>
      <c r="BF87" s="12" t="s">
        <v>0</v>
      </c>
      <c r="BG87" s="3">
        <v>86</v>
      </c>
    </row>
    <row r="88" spans="1:59">
      <c r="A88" s="3" t="str">
        <f t="shared" si="18"/>
        <v>|テキスト|&gt;|&gt;|&gt;|&gt;|このクリーチャーが死亡したとき、あなたのライブラリーからマナ･コストが5以下の最初のカードを取ってくる。|</v>
      </c>
      <c r="B88" s="3" t="s">
        <v>0</v>
      </c>
      <c r="C88" s="3" t="s">
        <v>83</v>
      </c>
      <c r="D88" s="7" t="s">
        <v>105</v>
      </c>
      <c r="E88" s="3" t="s">
        <v>83</v>
      </c>
      <c r="F88" s="7" t="s">
        <v>115</v>
      </c>
      <c r="G88" s="3" t="s">
        <v>83</v>
      </c>
      <c r="H88" s="7" t="s">
        <v>115</v>
      </c>
      <c r="I88" s="3" t="s">
        <v>83</v>
      </c>
      <c r="J88" s="7" t="s">
        <v>115</v>
      </c>
      <c r="K88" s="3" t="s">
        <v>83</v>
      </c>
      <c r="L88" s="7" t="s">
        <v>115</v>
      </c>
      <c r="M88" s="3" t="s">
        <v>83</v>
      </c>
      <c r="N88" s="3" t="str">
        <f>IF(R87=0,"",R87)</f>
        <v>このクリーチャーが死亡したとき、あなたのライブラリーからマナ･コストが5以下の最初のカードを取ってくる。</v>
      </c>
      <c r="O88" s="3" t="s">
        <v>83</v>
      </c>
      <c r="Q88" s="17" t="s">
        <v>27</v>
      </c>
      <c r="R88" s="13" t="str">
        <f>INDEX(BE:BE,W83+1)</f>
        <v>When this creature dies, fetch the first card with a cost of 5 or lower from your Library and give it full mana.</v>
      </c>
      <c r="S88" s="14" t="s">
        <v>324</v>
      </c>
      <c r="T88" s="13" t="str">
        <f>IF(X88="","",X88&amp;IF(Y88="",""," "&amp;Y88)&amp;IF(Z88="",""," "&amp;Z88)&amp;IF(AA88="",""," "&amp;AA88))</f>
        <v/>
      </c>
      <c r="U88" s="14"/>
      <c r="V88" s="15"/>
      <c r="W88" s="19" t="s">
        <v>116</v>
      </c>
      <c r="X88" s="12" t="str">
        <f t="shared" ref="X88:AA88" si="22">IF(ISERROR(IF(LEN(X87)&gt;1,X87,VLOOKUP(X86,$AC:$AD,2,FALSE))),"",IF(LEN(X87)&gt;1,X87,VLOOKUP(X86,$AC:$AD,2,FALSE)))</f>
        <v/>
      </c>
      <c r="Y88" s="12" t="str">
        <f t="shared" si="22"/>
        <v/>
      </c>
      <c r="Z88" s="12" t="str">
        <f t="shared" si="22"/>
        <v/>
      </c>
      <c r="AA88" s="12" t="str">
        <f t="shared" si="22"/>
        <v> </v>
      </c>
      <c r="BF88" s="12" t="s">
        <v>0</v>
      </c>
      <c r="BG88" s="3">
        <v>87</v>
      </c>
    </row>
    <row r="89" spans="1:59">
      <c r="A89" s="3" t="str">
        <f t="shared" si="18"/>
        <v>|英テキスト|&gt;|&gt;|&gt;|&gt;|When this creature dies, fetch the first card with a cost of 5 or lower from your Library and give it full mana.|</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When this creature dies, fetch the first card with a cost of 5 or lower from your Library and give it full mana.</v>
      </c>
      <c r="O89" s="3" t="s">
        <v>83</v>
      </c>
      <c r="Q89" s="12" t="s">
        <v>18</v>
      </c>
      <c r="R89" s="13" t="str">
        <f>IF(INDEX(AX:AX,W83+1)="",0,INDEX(AX:AX,W83+1)&amp;"/"&amp;INDEX(AY:AY,W83+1))</f>
        <v>4/4</v>
      </c>
      <c r="S89" s="14"/>
      <c r="T89" s="14"/>
      <c r="U89" s="14"/>
      <c r="V89" s="15"/>
      <c r="W89" s="19"/>
      <c r="X89" s="12"/>
      <c r="Y89" s="31"/>
      <c r="Z89" s="31"/>
      <c r="AA89" s="32"/>
      <c r="BF89" s="12" t="s">
        <v>0</v>
      </c>
      <c r="BG89" s="3">
        <v>88</v>
      </c>
    </row>
    <row r="90" spans="1:59">
      <c r="A90" s="3" t="str">
        <f t="shared" si="18"/>
        <v>|PT|&gt;|4/4|シールド数|&gt;||</v>
      </c>
      <c r="B90" s="3" t="s">
        <v>0</v>
      </c>
      <c r="C90" s="3" t="s">
        <v>83</v>
      </c>
      <c r="D90" s="3" t="s">
        <v>18</v>
      </c>
      <c r="E90" s="3" t="s">
        <v>83</v>
      </c>
      <c r="F90" s="3" t="s">
        <v>115</v>
      </c>
      <c r="G90" s="3" t="s">
        <v>83</v>
      </c>
      <c r="H90" s="3" t="str">
        <f>IF(R89=0,"",R89)</f>
        <v>4/4</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row>
    <row r="91" spans="1:59">
      <c r="A91" s="3" t="str">
        <f t="shared" si="18"/>
        <v>&amp;br;&amp;br;</v>
      </c>
      <c r="B91" s="3" t="s">
        <v>0</v>
      </c>
      <c r="C91" s="3" t="s">
        <v>142</v>
      </c>
      <c r="R91" s="3"/>
      <c r="S91" s="3"/>
      <c r="T91" s="3"/>
      <c r="U91" s="3"/>
      <c r="V91" s="3"/>
      <c r="BF91" s="12" t="s">
        <v>0</v>
      </c>
      <c r="BG91" s="3">
        <v>90</v>
      </c>
    </row>
    <row r="92" spans="1:59">
      <c r="A92" s="3" t="str">
        <f t="shared" si="18"/>
        <v>#back(text=戻る,left)</v>
      </c>
      <c r="B92" s="3" t="s">
        <v>0</v>
      </c>
      <c r="C92" s="3" t="s">
        <v>151</v>
      </c>
      <c r="R92" s="3"/>
      <c r="S92" s="3"/>
      <c r="T92" s="3"/>
      <c r="U92" s="3"/>
      <c r="V92" s="3"/>
      <c r="BF92" s="12" t="s">
        <v>0</v>
      </c>
      <c r="BG92" s="3">
        <v>91</v>
      </c>
    </row>
    <row r="93" spans="1:59">
      <c r="A93" s="3" t="str">
        <f t="shared" si="18"/>
        <v>&amp;br;</v>
      </c>
      <c r="B93" s="3" t="s">
        <v>0</v>
      </c>
      <c r="C93" s="3" t="s">
        <v>161</v>
      </c>
      <c r="R93" s="3"/>
      <c r="S93" s="3"/>
      <c r="T93" s="3"/>
      <c r="U93" s="3"/>
      <c r="V93" s="3"/>
      <c r="BF93" s="12" t="s">
        <v>0</v>
      </c>
      <c r="BG93" s="3">
        <v>92</v>
      </c>
    </row>
    <row r="94" spans="1:59">
      <c r="A94" s="3" t="str">
        <f t="shared" si="18"/>
        <v>#comment(above,nsize=[15],size=[30],num=[10])</v>
      </c>
      <c r="B94" s="3" t="s">
        <v>0</v>
      </c>
      <c r="C94" s="3" t="s">
        <v>170</v>
      </c>
      <c r="R94" s="3"/>
      <c r="S94" s="3"/>
      <c r="T94" s="3"/>
      <c r="U94" s="3"/>
      <c r="V94" s="3"/>
      <c r="BF94" s="12" t="s">
        <v>0</v>
      </c>
      <c r="BG94" s="3">
        <v>93</v>
      </c>
    </row>
    <row r="95" spans="1:59">
      <c r="A95" s="3" t="str">
        <f t="shared" si="18"/>
        <v>&amp;br;&amp;br;</v>
      </c>
      <c r="B95" s="3" t="s">
        <v>0</v>
      </c>
      <c r="C95" s="3" t="s">
        <v>142</v>
      </c>
      <c r="R95" s="3"/>
      <c r="S95" s="3"/>
      <c r="T95" s="3"/>
      <c r="U95" s="3"/>
      <c r="V95" s="3"/>
      <c r="BF95" s="12" t="s">
        <v>0</v>
      </c>
      <c r="BG95" s="3">
        <v>94</v>
      </c>
    </row>
    <row r="96" spans="1:59">
      <c r="A96" s="3" t="str">
        <f t="shared" si="18"/>
        <v/>
      </c>
      <c r="B96" s="3" t="s">
        <v>0</v>
      </c>
      <c r="Q96" s="8"/>
      <c r="R96" s="9"/>
      <c r="S96" s="9"/>
      <c r="T96" s="9"/>
      <c r="U96" s="9"/>
      <c r="V96" s="10"/>
      <c r="W96" s="11">
        <v>8</v>
      </c>
      <c r="X96" s="8"/>
      <c r="Y96" s="29"/>
      <c r="Z96" s="29"/>
      <c r="AA96" s="30"/>
      <c r="BF96" s="12" t="s">
        <v>0</v>
      </c>
      <c r="BG96" s="3">
        <v>95</v>
      </c>
    </row>
    <row r="97" spans="1:59">
      <c r="A97" s="3" t="str">
        <f t="shared" si="18"/>
        <v>*暴走急行/Untethered Express</v>
      </c>
      <c r="B97" s="3" t="s">
        <v>0</v>
      </c>
      <c r="C97" s="3" t="str">
        <f>"*"&amp;R97&amp;"/"&amp;T97</f>
        <v>*暴走急行/Untethered Express</v>
      </c>
      <c r="Q97" s="12" t="s">
        <v>9</v>
      </c>
      <c r="R97" s="13" t="str">
        <f>INDEX(AJ:AJ,W96+1)</f>
        <v>暴走急行</v>
      </c>
      <c r="S97" s="14" t="s">
        <v>10</v>
      </c>
      <c r="T97" s="13" t="str">
        <f>INDEX(AK:AK,W96+1)</f>
        <v>Untethered Express</v>
      </c>
      <c r="U97" s="14"/>
      <c r="V97" s="15"/>
      <c r="W97" s="16"/>
      <c r="X97" s="12"/>
      <c r="Y97" s="31"/>
      <c r="Z97" s="31"/>
      <c r="AA97" s="32"/>
      <c r="BF97" s="12" t="s">
        <v>0</v>
      </c>
      <c r="BG97" s="3">
        <v>96</v>
      </c>
    </row>
    <row r="98" spans="1:59">
      <c r="A98" s="3" t="str">
        <f t="shared" si="18"/>
        <v>|LEFT:80|LEFT:100|LEFT:100|LEFT:100|LEFT:100|LEFT:100|c</v>
      </c>
      <c r="B98" s="3" t="s">
        <v>0</v>
      </c>
      <c r="C98" s="3" t="s">
        <v>83</v>
      </c>
      <c r="D98" s="6" t="str">
        <f>$Q$1</f>
        <v>LEFT:80</v>
      </c>
      <c r="E98" s="6" t="s">
        <v>83</v>
      </c>
      <c r="F98" s="6" t="str">
        <f t="shared" ref="F98:J98" si="23">$R$1</f>
        <v>LEFT:100</v>
      </c>
      <c r="G98" s="6" t="s">
        <v>83</v>
      </c>
      <c r="H98" s="6" t="str">
        <f t="shared" si="23"/>
        <v>LEFT:100</v>
      </c>
      <c r="I98" s="6" t="s">
        <v>83</v>
      </c>
      <c r="J98" s="6" t="str">
        <f t="shared" si="23"/>
        <v>LEFT:100</v>
      </c>
      <c r="K98" s="6" t="s">
        <v>83</v>
      </c>
      <c r="L98" s="6" t="str">
        <f>$R$1</f>
        <v>LEFT:100</v>
      </c>
      <c r="M98" s="6" t="s">
        <v>83</v>
      </c>
      <c r="N98" s="6" t="str">
        <f>$R$1</f>
        <v>LEFT:100</v>
      </c>
      <c r="O98" s="3" t="s">
        <v>83</v>
      </c>
      <c r="P98" s="3" t="s">
        <v>84</v>
      </c>
      <c r="Q98" s="17" t="s">
        <v>6</v>
      </c>
      <c r="R98" s="13" t="str">
        <f>INDEX(AF:AF,W96+1)</f>
        <v>無色</v>
      </c>
      <c r="S98" s="18" t="s">
        <v>7</v>
      </c>
      <c r="T98" s="13" t="str">
        <f>INDEX(AG:AG,W96+1)</f>
        <v>アンコモン</v>
      </c>
      <c r="U98" s="18" t="s">
        <v>8</v>
      </c>
      <c r="V98" s="13">
        <f>INDEX(AI:AI,W96+1)</f>
        <v>18</v>
      </c>
      <c r="W98" s="19"/>
      <c r="X98" s="13" t="str">
        <f>INDEX(AQ:AQ,W96+1)</f>
        <v>トランプル</v>
      </c>
      <c r="Y98" s="31"/>
      <c r="Z98" s="31"/>
      <c r="AA98" s="32"/>
      <c r="BF98" s="12" t="s">
        <v>0</v>
      </c>
      <c r="BG98" s="3">
        <v>97</v>
      </c>
    </row>
    <row r="99" spans="1:59">
      <c r="A99" s="3" t="str">
        <f t="shared" si="18"/>
        <v>|色|無色|レアリティ|アンコモン|マナコスト|18|</v>
      </c>
      <c r="B99" s="3" t="s">
        <v>0</v>
      </c>
      <c r="C99" s="3" t="s">
        <v>83</v>
      </c>
      <c r="D99" s="7" t="s">
        <v>6</v>
      </c>
      <c r="E99" s="3" t="s">
        <v>83</v>
      </c>
      <c r="F99" s="3" t="str">
        <f>IF(R98=0,"",R98)</f>
        <v>無色</v>
      </c>
      <c r="G99" s="3" t="s">
        <v>83</v>
      </c>
      <c r="H99" s="7" t="s">
        <v>92</v>
      </c>
      <c r="I99" s="3" t="s">
        <v>83</v>
      </c>
      <c r="J99" s="3" t="str">
        <f>IF(T98=0,"",T98)</f>
        <v>アンコモン</v>
      </c>
      <c r="K99" s="3" t="s">
        <v>83</v>
      </c>
      <c r="L99" s="7" t="s">
        <v>93</v>
      </c>
      <c r="M99" s="3" t="s">
        <v>83</v>
      </c>
      <c r="N99" s="3">
        <f>IF(V98=0,"",V98)</f>
        <v>18</v>
      </c>
      <c r="O99" s="3" t="s">
        <v>83</v>
      </c>
      <c r="Q99" s="12" t="s">
        <v>11</v>
      </c>
      <c r="R99" s="13" t="str">
        <f>INDEX(AL:AL,W96+1)</f>
        <v>クリーチャー</v>
      </c>
      <c r="S99" s="18" t="s">
        <v>94</v>
      </c>
      <c r="T99" s="13" t="str">
        <f>INDEX(AN:AN,W96+1)</f>
        <v>機体</v>
      </c>
      <c r="U99" s="13">
        <f>INDEX(AO:AO,W96+1)</f>
        <v>0</v>
      </c>
      <c r="V99" s="13">
        <f>INDEX(AP:AP,W96+1)</f>
        <v>0</v>
      </c>
      <c r="W99" s="19"/>
      <c r="X99" s="13" t="str">
        <f>INDEX(AZ:AZ,W96+1)</f>
        <v>トラ</v>
      </c>
      <c r="Y99" s="13" t="str">
        <f>INDEX(BA:BA,W96+1)</f>
        <v/>
      </c>
      <c r="Z99" s="13" t="str">
        <f>INDEX(BB:BB,W96+1)</f>
        <v/>
      </c>
      <c r="AA99" s="13">
        <f>INDEX(BC:BC,W96+1)</f>
        <v>0</v>
      </c>
      <c r="BF99" s="12" t="s">
        <v>0</v>
      </c>
      <c r="BG99" s="3">
        <v>98</v>
      </c>
    </row>
    <row r="100" spans="1:59">
      <c r="A100" s="3" t="str">
        <f t="shared" si="18"/>
        <v>|種別|クリーチャー|サブタイプ|機体|||</v>
      </c>
      <c r="B100" s="3" t="s">
        <v>0</v>
      </c>
      <c r="C100" s="3" t="s">
        <v>83</v>
      </c>
      <c r="D100" s="7" t="s">
        <v>11</v>
      </c>
      <c r="E100" s="3" t="s">
        <v>83</v>
      </c>
      <c r="F100" s="3" t="str">
        <f>IF(R99=0,"",R99)</f>
        <v>クリーチャー</v>
      </c>
      <c r="G100" s="3" t="s">
        <v>83</v>
      </c>
      <c r="H100" s="7" t="s">
        <v>104</v>
      </c>
      <c r="I100" s="3" t="s">
        <v>83</v>
      </c>
      <c r="J100" s="3" t="str">
        <f>IF(T99=0,"",T99)</f>
        <v>機体</v>
      </c>
      <c r="K100" s="3" t="s">
        <v>83</v>
      </c>
      <c r="L100" s="3" t="str">
        <f>IF(U99=0,"",U99)</f>
        <v/>
      </c>
      <c r="M100" s="3" t="s">
        <v>83</v>
      </c>
      <c r="N100" s="3" t="str">
        <f>IF(V99=0,"",V99)</f>
        <v/>
      </c>
      <c r="O100" s="3" t="s">
        <v>83</v>
      </c>
      <c r="Q100" s="12" t="s">
        <v>105</v>
      </c>
      <c r="R100" s="13" t="str">
        <f>INDEX(BD:BD,W96+1)</f>
        <v>トランプル&amp;br;このクリーチャーが攻撃したとき、このクリーチャーは+1/+1の修整を受ける。&amp;br;搭乗2</v>
      </c>
      <c r="S100" s="14"/>
      <c r="T100" s="14"/>
      <c r="U100" s="14"/>
      <c r="V100" s="15"/>
      <c r="W100" s="19"/>
      <c r="X100" s="11"/>
      <c r="Y100" s="11"/>
      <c r="Z100" s="11"/>
      <c r="AA100" s="33"/>
      <c r="BF100" s="12" t="s">
        <v>0</v>
      </c>
      <c r="BG100" s="3">
        <v>99</v>
      </c>
    </row>
    <row r="101" spans="1:59">
      <c r="A101" s="3" t="str">
        <f t="shared" si="18"/>
        <v>|テキスト|&gt;|&gt;|&gt;|&gt;|トランプル&amp;br;このクリーチャーが攻撃したとき、このクリーチャーは+1/+1の修整を受ける。&amp;br;搭乗2|</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トランプル&amp;br;このクリーチャーが攻撃したとき、このクリーチャーは+1/+1の修整を受ける。&amp;br;搭乗2</v>
      </c>
      <c r="O101" s="3" t="s">
        <v>83</v>
      </c>
      <c r="Q101" s="17" t="s">
        <v>27</v>
      </c>
      <c r="R101" s="13" t="str">
        <f>INDEX(BE:BE,W96+1)</f>
        <v>When this creature attacks, this creature gets +1/+1.&amp;br;Crew 2.</v>
      </c>
      <c r="S101" s="14" t="s">
        <v>324</v>
      </c>
      <c r="T101" s="13" t="str">
        <f>IF(X101="","",X101&amp;IF(Y101="",""," "&amp;Y101)&amp;IF(Z101="",""," "&amp;Z101)&amp;IF(AA101="",""," "&amp;AA101))</f>
        <v>Trample  </v>
      </c>
      <c r="U101" s="14"/>
      <c r="V101" s="15"/>
      <c r="W101" s="19" t="s">
        <v>116</v>
      </c>
      <c r="X101" s="12" t="str">
        <f t="shared" ref="X101:AA101" si="24">IF(ISERROR(IF(LEN(X100)&gt;1,X100,VLOOKUP(X99,$AC:$AD,2,FALSE))),"",IF(LEN(X100)&gt;1,X100,VLOOKUP(X99,$AC:$AD,2,FALSE)))</f>
        <v>Trample</v>
      </c>
      <c r="Y101" s="12" t="str">
        <f t="shared" si="24"/>
        <v/>
      </c>
      <c r="Z101" s="12" t="str">
        <f t="shared" si="24"/>
        <v/>
      </c>
      <c r="AA101" s="12" t="str">
        <f t="shared" si="24"/>
        <v> </v>
      </c>
      <c r="BF101" s="12" t="s">
        <v>0</v>
      </c>
      <c r="BG101" s="3">
        <v>100</v>
      </c>
    </row>
    <row r="102" spans="1:59">
      <c r="A102" s="3" t="str">
        <f t="shared" si="18"/>
        <v>|英テキスト|&gt;|&gt;|&gt;|&gt;|Trample  &amp;br;When this creature attacks, this creature gets +1/+1.&amp;br;Crew 2.|</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Trample  &amp;br;When this creature attacks, this creature gets +1/+1.&amp;br;Crew 2.</v>
      </c>
      <c r="O102" s="3" t="s">
        <v>83</v>
      </c>
      <c r="Q102" s="12" t="s">
        <v>18</v>
      </c>
      <c r="R102" s="13" t="str">
        <f>IF(INDEX(AX:AX,W96+1)="",0,INDEX(AX:AX,W96+1)&amp;"/"&amp;INDEX(AY:AY,W96+1))</f>
        <v>4/4</v>
      </c>
      <c r="S102" s="14"/>
      <c r="T102" s="14"/>
      <c r="U102" s="14"/>
      <c r="V102" s="15"/>
      <c r="W102" s="19"/>
      <c r="X102" s="12"/>
      <c r="Y102" s="31"/>
      <c r="Z102" s="31"/>
      <c r="AA102" s="32"/>
      <c r="BF102" s="12" t="s">
        <v>0</v>
      </c>
      <c r="BG102" s="3">
        <v>101</v>
      </c>
    </row>
    <row r="103" spans="1:59">
      <c r="A103" s="3" t="str">
        <f t="shared" si="18"/>
        <v>|PT|&gt;|4/4|シールド数|&gt;||</v>
      </c>
      <c r="B103" s="3" t="s">
        <v>0</v>
      </c>
      <c r="C103" s="3" t="s">
        <v>83</v>
      </c>
      <c r="D103" s="3" t="s">
        <v>18</v>
      </c>
      <c r="E103" s="3" t="s">
        <v>83</v>
      </c>
      <c r="F103" s="3" t="s">
        <v>115</v>
      </c>
      <c r="G103" s="3" t="s">
        <v>83</v>
      </c>
      <c r="H103" s="3" t="str">
        <f>IF(R102=0,"",R102)</f>
        <v>4/4</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row>
    <row r="104" spans="1:59">
      <c r="A104" s="3" t="str">
        <f t="shared" si="18"/>
        <v>&amp;br;&amp;br;</v>
      </c>
      <c r="B104" s="3" t="s">
        <v>0</v>
      </c>
      <c r="C104" s="3" t="s">
        <v>142</v>
      </c>
      <c r="R104" s="3"/>
      <c r="S104" s="3"/>
      <c r="T104" s="3"/>
      <c r="U104" s="3"/>
      <c r="V104" s="3"/>
      <c r="BF104" s="12" t="s">
        <v>0</v>
      </c>
      <c r="BG104" s="3">
        <v>103</v>
      </c>
    </row>
    <row r="105" spans="1:59">
      <c r="A105" s="3" t="str">
        <f t="shared" si="18"/>
        <v>#back(text=戻る,left)</v>
      </c>
      <c r="B105" s="3" t="s">
        <v>0</v>
      </c>
      <c r="C105" s="3" t="s">
        <v>151</v>
      </c>
      <c r="R105" s="3"/>
      <c r="S105" s="3"/>
      <c r="T105" s="3"/>
      <c r="U105" s="3"/>
      <c r="V105" s="3"/>
      <c r="BF105" s="12" t="s">
        <v>0</v>
      </c>
      <c r="BG105" s="3">
        <v>104</v>
      </c>
    </row>
    <row r="106" spans="1:59">
      <c r="A106" s="3" t="str">
        <f t="shared" si="18"/>
        <v>&amp;br;</v>
      </c>
      <c r="B106" s="3" t="s">
        <v>0</v>
      </c>
      <c r="C106" s="3" t="s">
        <v>161</v>
      </c>
      <c r="R106" s="3"/>
      <c r="S106" s="3"/>
      <c r="T106" s="3"/>
      <c r="U106" s="3"/>
      <c r="V106" s="3"/>
      <c r="BF106" s="12" t="s">
        <v>0</v>
      </c>
      <c r="BG106" s="3">
        <v>105</v>
      </c>
    </row>
    <row r="107" spans="1:59">
      <c r="A107" s="3" t="str">
        <f t="shared" si="18"/>
        <v>#comment(above,nsize=[15],size=[30],num=[10])</v>
      </c>
      <c r="B107" s="3" t="s">
        <v>0</v>
      </c>
      <c r="C107" s="3" t="s">
        <v>170</v>
      </c>
      <c r="R107" s="3"/>
      <c r="S107" s="3"/>
      <c r="T107" s="3"/>
      <c r="U107" s="3"/>
      <c r="V107" s="3"/>
      <c r="BF107" s="12" t="s">
        <v>0</v>
      </c>
      <c r="BG107" s="3">
        <v>106</v>
      </c>
    </row>
    <row r="108" spans="1:59">
      <c r="A108" s="3" t="str">
        <f t="shared" si="18"/>
        <v>&amp;br;&amp;br;</v>
      </c>
      <c r="B108" s="3" t="s">
        <v>0</v>
      </c>
      <c r="C108" s="3" t="s">
        <v>142</v>
      </c>
      <c r="R108" s="3"/>
      <c r="S108" s="3"/>
      <c r="T108" s="3"/>
      <c r="U108" s="3"/>
      <c r="V108" s="3"/>
      <c r="BF108" s="12" t="s">
        <v>0</v>
      </c>
      <c r="BG108" s="3">
        <v>107</v>
      </c>
    </row>
    <row r="109" spans="1:59">
      <c r="A109" s="3" t="str">
        <f t="shared" si="18"/>
        <v/>
      </c>
      <c r="B109" s="3" t="s">
        <v>0</v>
      </c>
      <c r="Q109" s="8"/>
      <c r="R109" s="9"/>
      <c r="S109" s="9"/>
      <c r="T109" s="9"/>
      <c r="U109" s="9"/>
      <c r="V109" s="10"/>
      <c r="W109" s="11">
        <v>9</v>
      </c>
      <c r="X109" s="8"/>
      <c r="Y109" s="29"/>
      <c r="Z109" s="29"/>
      <c r="AA109" s="30"/>
      <c r="BF109" s="12" t="s">
        <v>0</v>
      </c>
      <c r="BG109" s="3">
        <v>108</v>
      </c>
    </row>
    <row r="110" spans="1:59">
      <c r="A110" s="3" t="str">
        <f t="shared" si="18"/>
        <v>*霊気圏の収集艇/Aethersphere Harvester</v>
      </c>
      <c r="B110" s="3" t="s">
        <v>0</v>
      </c>
      <c r="C110" s="3" t="str">
        <f>"*"&amp;R110&amp;"/"&amp;T110</f>
        <v>*霊気圏の収集艇/Aethersphere Harvester</v>
      </c>
      <c r="Q110" s="12" t="s">
        <v>9</v>
      </c>
      <c r="R110" s="13" t="str">
        <f>INDEX(AJ:AJ,W109+1)</f>
        <v>霊気圏の収集艇</v>
      </c>
      <c r="S110" s="14" t="s">
        <v>10</v>
      </c>
      <c r="T110" s="13" t="str">
        <f>INDEX(AK:AK,W109+1)</f>
        <v>Aethersphere Harvester</v>
      </c>
      <c r="U110" s="14"/>
      <c r="V110" s="15"/>
      <c r="W110" s="16"/>
      <c r="X110" s="12"/>
      <c r="Y110" s="31"/>
      <c r="Z110" s="31"/>
      <c r="AA110" s="32"/>
      <c r="BF110" s="12" t="s">
        <v>0</v>
      </c>
      <c r="BG110" s="3">
        <v>109</v>
      </c>
    </row>
    <row r="111" spans="1:59">
      <c r="A111" s="3" t="str">
        <f t="shared" si="18"/>
        <v>|LEFT:80|LEFT:100|LEFT:100|LEFT:100|LEFT:100|LEFT:100|c</v>
      </c>
      <c r="B111" s="3" t="s">
        <v>0</v>
      </c>
      <c r="C111" s="3" t="s">
        <v>83</v>
      </c>
      <c r="D111" s="6" t="str">
        <f>$Q$1</f>
        <v>LEFT:80</v>
      </c>
      <c r="E111" s="6" t="s">
        <v>83</v>
      </c>
      <c r="F111" s="6" t="str">
        <f t="shared" ref="F111:J111" si="25">$R$1</f>
        <v>LEFT:100</v>
      </c>
      <c r="G111" s="6" t="s">
        <v>83</v>
      </c>
      <c r="H111" s="6" t="str">
        <f t="shared" si="25"/>
        <v>LEFT:100</v>
      </c>
      <c r="I111" s="6" t="s">
        <v>83</v>
      </c>
      <c r="J111" s="6" t="str">
        <f t="shared" si="25"/>
        <v>LEFT:100</v>
      </c>
      <c r="K111" s="6" t="s">
        <v>83</v>
      </c>
      <c r="L111" s="6" t="str">
        <f>$R$1</f>
        <v>LEFT:100</v>
      </c>
      <c r="M111" s="6" t="s">
        <v>83</v>
      </c>
      <c r="N111" s="6" t="str">
        <f>$R$1</f>
        <v>LEFT:100</v>
      </c>
      <c r="O111" s="3" t="s">
        <v>83</v>
      </c>
      <c r="P111" s="3" t="s">
        <v>84</v>
      </c>
      <c r="Q111" s="17" t="s">
        <v>6</v>
      </c>
      <c r="R111" s="13" t="str">
        <f>INDEX(AF:AF,W109+1)</f>
        <v>無色</v>
      </c>
      <c r="S111" s="18" t="s">
        <v>7</v>
      </c>
      <c r="T111" s="13" t="str">
        <f>INDEX(AG:AG,W109+1)</f>
        <v>レア</v>
      </c>
      <c r="U111" s="18" t="s">
        <v>8</v>
      </c>
      <c r="V111" s="13">
        <f>INDEX(AI:AI,W109+1)</f>
        <v>11</v>
      </c>
      <c r="W111" s="19"/>
      <c r="X111" s="13" t="str">
        <f>INDEX(AQ:AQ,W109+1)</f>
        <v>飛行</v>
      </c>
      <c r="Y111" s="31"/>
      <c r="Z111" s="31"/>
      <c r="AA111" s="32"/>
      <c r="BF111" s="12" t="s">
        <v>0</v>
      </c>
      <c r="BG111" s="3">
        <v>110</v>
      </c>
    </row>
    <row r="112" spans="1:59">
      <c r="A112" s="3" t="str">
        <f t="shared" si="18"/>
        <v>|色|無色|レアリティ|レア|マナコスト|11|</v>
      </c>
      <c r="B112" s="3" t="s">
        <v>0</v>
      </c>
      <c r="C112" s="3" t="s">
        <v>83</v>
      </c>
      <c r="D112" s="7" t="s">
        <v>6</v>
      </c>
      <c r="E112" s="3" t="s">
        <v>83</v>
      </c>
      <c r="F112" s="3" t="str">
        <f>IF(R111=0,"",R111)</f>
        <v>無色</v>
      </c>
      <c r="G112" s="3" t="s">
        <v>83</v>
      </c>
      <c r="H112" s="7" t="s">
        <v>92</v>
      </c>
      <c r="I112" s="3" t="s">
        <v>83</v>
      </c>
      <c r="J112" s="3" t="str">
        <f>IF(T111=0,"",T111)</f>
        <v>レア</v>
      </c>
      <c r="K112" s="3" t="s">
        <v>83</v>
      </c>
      <c r="L112" s="7" t="s">
        <v>93</v>
      </c>
      <c r="M112" s="3" t="s">
        <v>83</v>
      </c>
      <c r="N112" s="3">
        <f>IF(V111=0,"",V111)</f>
        <v>11</v>
      </c>
      <c r="O112" s="3" t="s">
        <v>83</v>
      </c>
      <c r="Q112" s="12" t="s">
        <v>11</v>
      </c>
      <c r="R112" s="13" t="str">
        <f>INDEX(AL:AL,W109+1)</f>
        <v>クリーチャー</v>
      </c>
      <c r="S112" s="18" t="s">
        <v>94</v>
      </c>
      <c r="T112" s="13" t="str">
        <f>INDEX(AN:AN,W109+1)</f>
        <v>機体</v>
      </c>
      <c r="U112" s="13">
        <f>INDEX(AO:AO,W109+1)</f>
        <v>0</v>
      </c>
      <c r="V112" s="13">
        <f>INDEX(AP:AP,W109+1)</f>
        <v>0</v>
      </c>
      <c r="W112" s="19"/>
      <c r="X112" s="13" t="str">
        <f>INDEX(AZ:AZ,W109+1)</f>
        <v>飛行</v>
      </c>
      <c r="Y112" s="13" t="str">
        <f>INDEX(BA:BA,W109+1)</f>
        <v/>
      </c>
      <c r="Z112" s="13" t="str">
        <f>INDEX(BB:BB,W109+1)</f>
        <v/>
      </c>
      <c r="AA112" s="13">
        <f>INDEX(BC:BC,W109+1)</f>
        <v>0</v>
      </c>
      <c r="BF112" s="12" t="s">
        <v>0</v>
      </c>
      <c r="BG112" s="3">
        <v>111</v>
      </c>
    </row>
    <row r="113" spans="1:59">
      <c r="A113" s="3" t="str">
        <f t="shared" si="18"/>
        <v>|種別|クリーチャー|サブタイプ|機体|||</v>
      </c>
      <c r="B113" s="3" t="s">
        <v>0</v>
      </c>
      <c r="C113" s="3" t="s">
        <v>83</v>
      </c>
      <c r="D113" s="7" t="s">
        <v>11</v>
      </c>
      <c r="E113" s="3" t="s">
        <v>83</v>
      </c>
      <c r="F113" s="3" t="str">
        <f>IF(R112=0,"",R112)</f>
        <v>クリーチャー</v>
      </c>
      <c r="G113" s="3" t="s">
        <v>83</v>
      </c>
      <c r="H113" s="7" t="s">
        <v>104</v>
      </c>
      <c r="I113" s="3" t="s">
        <v>83</v>
      </c>
      <c r="J113" s="3" t="str">
        <f>IF(T112=0,"",T112)</f>
        <v>機体</v>
      </c>
      <c r="K113" s="3" t="s">
        <v>83</v>
      </c>
      <c r="L113" s="3" t="str">
        <f>IF(U112=0,"",U112)</f>
        <v/>
      </c>
      <c r="M113" s="3" t="s">
        <v>83</v>
      </c>
      <c r="N113" s="3" t="str">
        <f>IF(V112=0,"",V112)</f>
        <v/>
      </c>
      <c r="O113" s="3" t="s">
        <v>83</v>
      </c>
      <c r="Q113" s="12" t="s">
        <v>105</v>
      </c>
      <c r="R113" s="13" t="str">
        <f>INDEX(BD:BD,W109+1)</f>
        <v>飛行&amp;br;このクリーチャーが戦場に出たとき、エネルギー化2を行う。&amp;br;超過1：あなたのターン終了時まで、このクリーチャーは絆魂を得る。&amp;br;搭乗3</v>
      </c>
      <c r="S113" s="14"/>
      <c r="T113" s="14"/>
      <c r="U113" s="14"/>
      <c r="V113" s="15"/>
      <c r="W113" s="19"/>
      <c r="X113" s="11"/>
      <c r="Y113" s="11"/>
      <c r="Z113" s="11"/>
      <c r="AA113" s="33"/>
      <c r="BF113" s="12" t="s">
        <v>0</v>
      </c>
      <c r="BG113" s="3">
        <v>112</v>
      </c>
    </row>
    <row r="114" spans="1:59">
      <c r="A114" s="3" t="str">
        <f t="shared" si="18"/>
        <v>|テキスト|&gt;|&gt;|&gt;|&gt;|飛行&amp;br;このクリーチャーが戦場に出たとき、エネルギー化2を行う。&amp;br;超過1：あなたのターン終了時まで、このクリーチャーは絆魂を得る。&amp;br;搭乗3|</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飛行&amp;br;このクリーチャーが戦場に出たとき、エネルギー化2を行う。&amp;br;超過1：あなたのターン終了時まで、このクリーチャーは絆魂を得る。&amp;br;搭乗3</v>
      </c>
      <c r="O114" s="3" t="s">
        <v>83</v>
      </c>
      <c r="Q114" s="17" t="s">
        <v>27</v>
      </c>
      <c r="R114" s="13" t="str">
        <f>INDEX(BE:BE,W109+1)</f>
        <v>When this creature enters the battlefield, Energize 2.&amp;br;Overload 1:This creature gains Lifelink until the end of your turn.&amp;br;Crew 3.</v>
      </c>
      <c r="S114" s="14" t="s">
        <v>324</v>
      </c>
      <c r="T114" s="13" t="str">
        <f>IF(X114="","",X114&amp;IF(Y114="",""," "&amp;Y114)&amp;IF(Z114="",""," "&amp;Z114)&amp;IF(AA114="",""," "&amp;AA114))</f>
        <v>Flying  </v>
      </c>
      <c r="U114" s="14"/>
      <c r="V114" s="15"/>
      <c r="W114" s="19" t="s">
        <v>116</v>
      </c>
      <c r="X114" s="12" t="str">
        <f t="shared" ref="X114:AA114" si="26">IF(ISERROR(IF(LEN(X113)&gt;1,X113,VLOOKUP(X112,$AC:$AD,2,FALSE))),"",IF(LEN(X113)&gt;1,X113,VLOOKUP(X112,$AC:$AD,2,FALSE)))</f>
        <v>Flying</v>
      </c>
      <c r="Y114" s="12" t="str">
        <f t="shared" si="26"/>
        <v/>
      </c>
      <c r="Z114" s="12" t="str">
        <f t="shared" si="26"/>
        <v/>
      </c>
      <c r="AA114" s="12" t="str">
        <f t="shared" si="26"/>
        <v> </v>
      </c>
      <c r="BF114" s="12" t="s">
        <v>0</v>
      </c>
      <c r="BG114" s="3">
        <v>113</v>
      </c>
    </row>
    <row r="115" spans="1:59">
      <c r="A115" s="3" t="str">
        <f t="shared" si="18"/>
        <v>|英テキスト|&gt;|&gt;|&gt;|&gt;|Flying  &amp;br;When this creature enters the battlefield, Energize 2.&amp;br;Overload 1:This creature gains Lifelink until the end of your turn.&amp;br;Crew 3.|</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Flying  &amp;br;When this creature enters the battlefield, Energize 2.&amp;br;Overload 1:This creature gains Lifelink until the end of your turn.&amp;br;Crew 3.</v>
      </c>
      <c r="O115" s="3" t="s">
        <v>83</v>
      </c>
      <c r="Q115" s="12" t="s">
        <v>18</v>
      </c>
      <c r="R115" s="13" t="str">
        <f>IF(INDEX(AX:AX,W109+1)="",0,INDEX(AX:AX,W109+1)&amp;"/"&amp;INDEX(AY:AY,W109+1))</f>
        <v>6/6</v>
      </c>
      <c r="S115" s="14"/>
      <c r="T115" s="14"/>
      <c r="U115" s="14"/>
      <c r="V115" s="15"/>
      <c r="W115" s="19"/>
      <c r="X115" s="12"/>
      <c r="Y115" s="31"/>
      <c r="Z115" s="31"/>
      <c r="AA115" s="32"/>
      <c r="BF115" s="12" t="s">
        <v>0</v>
      </c>
      <c r="BG115" s="3">
        <v>114</v>
      </c>
    </row>
    <row r="116" spans="1:59">
      <c r="A116" s="3" t="str">
        <f t="shared" si="18"/>
        <v>|PT|&gt;|6/6|シールド数|&gt;||</v>
      </c>
      <c r="B116" s="3" t="s">
        <v>0</v>
      </c>
      <c r="C116" s="3" t="s">
        <v>83</v>
      </c>
      <c r="D116" s="3" t="s">
        <v>18</v>
      </c>
      <c r="E116" s="3" t="s">
        <v>83</v>
      </c>
      <c r="F116" s="3" t="s">
        <v>115</v>
      </c>
      <c r="G116" s="3" t="s">
        <v>83</v>
      </c>
      <c r="H116" s="3" t="str">
        <f>IF(R115=0,"",R115)</f>
        <v>6/6</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row>
    <row r="117" spans="1:59">
      <c r="A117" s="3" t="str">
        <f t="shared" si="18"/>
        <v>&amp;br;&amp;br;</v>
      </c>
      <c r="B117" s="3" t="s">
        <v>0</v>
      </c>
      <c r="C117" s="3" t="s">
        <v>142</v>
      </c>
      <c r="R117" s="3"/>
      <c r="S117" s="3"/>
      <c r="T117" s="3"/>
      <c r="U117" s="3"/>
      <c r="V117" s="3"/>
      <c r="BF117" s="12" t="s">
        <v>0</v>
      </c>
      <c r="BG117" s="3">
        <v>116</v>
      </c>
    </row>
    <row r="118" spans="1:59">
      <c r="A118" s="3" t="str">
        <f t="shared" si="18"/>
        <v>#back(text=戻る,left)</v>
      </c>
      <c r="B118" s="3" t="s">
        <v>0</v>
      </c>
      <c r="C118" s="3" t="s">
        <v>151</v>
      </c>
      <c r="R118" s="3"/>
      <c r="S118" s="3"/>
      <c r="T118" s="3"/>
      <c r="U118" s="3"/>
      <c r="V118" s="3"/>
      <c r="BF118" s="12" t="s">
        <v>0</v>
      </c>
      <c r="BG118" s="3">
        <v>117</v>
      </c>
    </row>
    <row r="119" spans="1:59">
      <c r="A119" s="3" t="str">
        <f t="shared" si="18"/>
        <v>&amp;br;</v>
      </c>
      <c r="B119" s="3" t="s">
        <v>0</v>
      </c>
      <c r="C119" s="3" t="s">
        <v>161</v>
      </c>
      <c r="R119" s="3"/>
      <c r="S119" s="3"/>
      <c r="T119" s="3"/>
      <c r="U119" s="3"/>
      <c r="V119" s="3"/>
      <c r="BF119" s="12" t="s">
        <v>0</v>
      </c>
      <c r="BG119" s="3">
        <v>118</v>
      </c>
    </row>
    <row r="120" spans="1:59">
      <c r="A120" s="3" t="str">
        <f t="shared" si="18"/>
        <v>#comment(above,nsize=[15],size=[30],num=[10])</v>
      </c>
      <c r="B120" s="3" t="s">
        <v>0</v>
      </c>
      <c r="C120" s="3" t="s">
        <v>170</v>
      </c>
      <c r="R120" s="3"/>
      <c r="S120" s="3"/>
      <c r="T120" s="3"/>
      <c r="U120" s="3"/>
      <c r="V120" s="3"/>
      <c r="BF120" s="12" t="s">
        <v>0</v>
      </c>
      <c r="BG120" s="3">
        <v>119</v>
      </c>
    </row>
    <row r="121" spans="1:59">
      <c r="A121" s="3" t="str">
        <f t="shared" si="18"/>
        <v>&amp;br;&amp;br;</v>
      </c>
      <c r="B121" s="3" t="s">
        <v>0</v>
      </c>
      <c r="C121" s="3" t="s">
        <v>142</v>
      </c>
      <c r="R121" s="3"/>
      <c r="S121" s="3"/>
      <c r="T121" s="3"/>
      <c r="U121" s="3"/>
      <c r="V121" s="3"/>
      <c r="BF121" s="12" t="s">
        <v>0</v>
      </c>
      <c r="BG121" s="3">
        <v>120</v>
      </c>
    </row>
    <row r="122" spans="1:59">
      <c r="A122" s="3" t="str">
        <f t="shared" si="18"/>
        <v/>
      </c>
      <c r="B122" s="3" t="s">
        <v>0</v>
      </c>
      <c r="Q122" s="8"/>
      <c r="R122" s="9"/>
      <c r="S122" s="9"/>
      <c r="T122" s="9"/>
      <c r="U122" s="9"/>
      <c r="V122" s="10"/>
      <c r="W122" s="11">
        <v>10</v>
      </c>
      <c r="X122" s="8"/>
      <c r="Y122" s="29"/>
      <c r="Z122" s="29"/>
      <c r="AA122" s="30"/>
      <c r="BF122" s="12" t="s">
        <v>0</v>
      </c>
      <c r="BG122" s="3">
        <v>121</v>
      </c>
    </row>
    <row r="123" spans="1:59">
      <c r="A123" s="3" t="str">
        <f t="shared" si="18"/>
        <v>*平和歩きの巨像/Peacewalker Colossus</v>
      </c>
      <c r="B123" s="3" t="s">
        <v>0</v>
      </c>
      <c r="C123" s="3" t="str">
        <f>"*"&amp;R123&amp;"/"&amp;T123</f>
        <v>*平和歩きの巨像/Peacewalker Colossus</v>
      </c>
      <c r="Q123" s="12" t="s">
        <v>9</v>
      </c>
      <c r="R123" s="13" t="str">
        <f>INDEX(AJ:AJ,W122+1)</f>
        <v>平和歩きの巨像</v>
      </c>
      <c r="S123" s="14" t="s">
        <v>10</v>
      </c>
      <c r="T123" s="13" t="str">
        <f>INDEX(AK:AK,W122+1)</f>
        <v>Peacewalker Colossus</v>
      </c>
      <c r="U123" s="14"/>
      <c r="V123" s="15"/>
      <c r="W123" s="16"/>
      <c r="X123" s="12"/>
      <c r="Y123" s="31"/>
      <c r="Z123" s="31"/>
      <c r="AA123" s="32"/>
      <c r="BF123" s="12" t="s">
        <v>0</v>
      </c>
      <c r="BG123" s="3">
        <v>122</v>
      </c>
    </row>
    <row r="124" spans="1:59">
      <c r="A124" s="3" t="str">
        <f t="shared" si="18"/>
        <v>|LEFT:80|LEFT:100|LEFT:100|LEFT:100|LEFT:100|LEFT:100|c</v>
      </c>
      <c r="B124" s="3" t="s">
        <v>0</v>
      </c>
      <c r="C124" s="3" t="s">
        <v>83</v>
      </c>
      <c r="D124" s="6" t="str">
        <f>$Q$1</f>
        <v>LEFT:80</v>
      </c>
      <c r="E124" s="6" t="s">
        <v>83</v>
      </c>
      <c r="F124" s="6" t="str">
        <f t="shared" ref="F124:J124" si="27">$R$1</f>
        <v>LEFT:100</v>
      </c>
      <c r="G124" s="6" t="s">
        <v>83</v>
      </c>
      <c r="H124" s="6" t="str">
        <f t="shared" si="27"/>
        <v>LEFT:100</v>
      </c>
      <c r="I124" s="6" t="s">
        <v>83</v>
      </c>
      <c r="J124" s="6" t="str">
        <f t="shared" si="27"/>
        <v>LEFT:100</v>
      </c>
      <c r="K124" s="6" t="s">
        <v>83</v>
      </c>
      <c r="L124" s="6" t="str">
        <f>$R$1</f>
        <v>LEFT:100</v>
      </c>
      <c r="M124" s="6" t="s">
        <v>83</v>
      </c>
      <c r="N124" s="6" t="str">
        <f>$R$1</f>
        <v>LEFT:100</v>
      </c>
      <c r="O124" s="3" t="s">
        <v>83</v>
      </c>
      <c r="P124" s="3" t="s">
        <v>84</v>
      </c>
      <c r="Q124" s="17" t="s">
        <v>6</v>
      </c>
      <c r="R124" s="13" t="str">
        <f>INDEX(AF:AF,W122+1)</f>
        <v>無色</v>
      </c>
      <c r="S124" s="18" t="s">
        <v>7</v>
      </c>
      <c r="T124" s="13" t="str">
        <f>INDEX(AG:AG,W122+1)</f>
        <v>レア</v>
      </c>
      <c r="U124" s="18" t="s">
        <v>8</v>
      </c>
      <c r="V124" s="13">
        <f>INDEX(AI:AI,W122+1)</f>
        <v>18</v>
      </c>
      <c r="W124" s="19"/>
      <c r="X124" s="13" t="str">
        <f>INDEX(AQ:AQ,W122+1)</f>
        <v>到達</v>
      </c>
      <c r="Y124" s="31"/>
      <c r="Z124" s="31"/>
      <c r="AA124" s="32"/>
      <c r="BF124" s="12" t="s">
        <v>0</v>
      </c>
      <c r="BG124" s="3">
        <v>123</v>
      </c>
    </row>
    <row r="125" spans="1:59">
      <c r="A125" s="3" t="str">
        <f t="shared" si="18"/>
        <v>|色|無色|レアリティ|レア|マナコスト|18|</v>
      </c>
      <c r="B125" s="3" t="s">
        <v>0</v>
      </c>
      <c r="C125" s="3" t="s">
        <v>83</v>
      </c>
      <c r="D125" s="7" t="s">
        <v>6</v>
      </c>
      <c r="E125" s="3" t="s">
        <v>83</v>
      </c>
      <c r="F125" s="3" t="str">
        <f>IF(R124=0,"",R124)</f>
        <v>無色</v>
      </c>
      <c r="G125" s="3" t="s">
        <v>83</v>
      </c>
      <c r="H125" s="7" t="s">
        <v>92</v>
      </c>
      <c r="I125" s="3" t="s">
        <v>83</v>
      </c>
      <c r="J125" s="3" t="str">
        <f>IF(T124=0,"",T124)</f>
        <v>レア</v>
      </c>
      <c r="K125" s="3" t="s">
        <v>83</v>
      </c>
      <c r="L125" s="7" t="s">
        <v>93</v>
      </c>
      <c r="M125" s="3" t="s">
        <v>83</v>
      </c>
      <c r="N125" s="3">
        <f>IF(V124=0,"",V124)</f>
        <v>18</v>
      </c>
      <c r="O125" s="3" t="s">
        <v>83</v>
      </c>
      <c r="Q125" s="12" t="s">
        <v>11</v>
      </c>
      <c r="R125" s="13" t="str">
        <f>INDEX(AL:AL,W122+1)</f>
        <v>クリーチャー</v>
      </c>
      <c r="S125" s="18" t="s">
        <v>94</v>
      </c>
      <c r="T125" s="13" t="str">
        <f>INDEX(AN:AN,W122+1)</f>
        <v>機体</v>
      </c>
      <c r="U125" s="13">
        <f>INDEX(AO:AO,W122+1)</f>
        <v>0</v>
      </c>
      <c r="V125" s="13">
        <f>INDEX(AP:AP,W122+1)</f>
        <v>0</v>
      </c>
      <c r="W125" s="19"/>
      <c r="X125" s="13" t="str">
        <f>INDEX(AZ:AZ,W122+1)</f>
        <v>到達</v>
      </c>
      <c r="Y125" s="13" t="str">
        <f>INDEX(BA:BA,W122+1)</f>
        <v/>
      </c>
      <c r="Z125" s="13" t="str">
        <f>INDEX(BB:BB,W122+1)</f>
        <v/>
      </c>
      <c r="AA125" s="13">
        <f>INDEX(BC:BC,W122+1)</f>
        <v>0</v>
      </c>
      <c r="BF125" s="12" t="s">
        <v>0</v>
      </c>
      <c r="BG125" s="3">
        <v>124</v>
      </c>
    </row>
    <row r="126" spans="1:59">
      <c r="A126" s="3" t="str">
        <f t="shared" si="18"/>
        <v>|種別|クリーチャー|サブタイプ|機体|||</v>
      </c>
      <c r="B126" s="3" t="s">
        <v>0</v>
      </c>
      <c r="C126" s="3" t="s">
        <v>83</v>
      </c>
      <c r="D126" s="7" t="s">
        <v>11</v>
      </c>
      <c r="E126" s="3" t="s">
        <v>83</v>
      </c>
      <c r="F126" s="3" t="str">
        <f>IF(R125=0,"",R125)</f>
        <v>クリーチャー</v>
      </c>
      <c r="G126" s="3" t="s">
        <v>83</v>
      </c>
      <c r="H126" s="7" t="s">
        <v>104</v>
      </c>
      <c r="I126" s="3" t="s">
        <v>83</v>
      </c>
      <c r="J126" s="3" t="str">
        <f>IF(T125=0,"",T125)</f>
        <v>機体</v>
      </c>
      <c r="K126" s="3" t="s">
        <v>83</v>
      </c>
      <c r="L126" s="3" t="str">
        <f>IF(U125=0,"",U125)</f>
        <v/>
      </c>
      <c r="M126" s="3" t="s">
        <v>83</v>
      </c>
      <c r="N126" s="3" t="str">
        <f>IF(V125=0,"",V125)</f>
        <v/>
      </c>
      <c r="O126" s="3" t="s">
        <v>83</v>
      </c>
      <c r="Q126" s="12" t="s">
        <v>105</v>
      </c>
      <c r="R126" s="13" t="str">
        <f>INDEX(BD:BD,W122+1)</f>
        <v>到達&amp;br;超過2：あなたの手札の各機体は4マナを得る。&amp;br;搭乗3</v>
      </c>
      <c r="S126" s="14"/>
      <c r="T126" s="14"/>
      <c r="U126" s="14"/>
      <c r="V126" s="15"/>
      <c r="W126" s="19"/>
      <c r="X126" s="11"/>
      <c r="Y126" s="11"/>
      <c r="Z126" s="11"/>
      <c r="AA126" s="33"/>
      <c r="BF126" s="12" t="s">
        <v>0</v>
      </c>
      <c r="BG126" s="3">
        <v>125</v>
      </c>
    </row>
    <row r="127" spans="1:59">
      <c r="A127" s="3" t="str">
        <f t="shared" si="18"/>
        <v>|テキスト|&gt;|&gt;|&gt;|&gt;|到達&amp;br;超過2：あなたの手札の各機体は4マナを得る。&amp;br;搭乗3|</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到達&amp;br;超過2：あなたの手札の各機体は4マナを得る。&amp;br;搭乗3</v>
      </c>
      <c r="O127" s="3" t="s">
        <v>83</v>
      </c>
      <c r="Q127" s="17" t="s">
        <v>27</v>
      </c>
      <c r="R127" s="13" t="str">
        <f>INDEX(BE:BE,W122+1)</f>
        <v>Overload 2:Each Vehicle in your hand gains 4 mana.&amp;br;Crew 3.</v>
      </c>
      <c r="S127" s="14" t="s">
        <v>324</v>
      </c>
      <c r="T127" s="13" t="str">
        <f>IF(X127="","",X127&amp;IF(Y127="",""," "&amp;Y127)&amp;IF(Z127="",""," "&amp;Z127)&amp;IF(AA127="",""," "&amp;AA127))</f>
        <v>Reach  </v>
      </c>
      <c r="U127" s="14"/>
      <c r="V127" s="15"/>
      <c r="W127" s="19" t="s">
        <v>116</v>
      </c>
      <c r="X127" s="12" t="str">
        <f t="shared" ref="X127:AA127" si="28">IF(ISERROR(IF(LEN(X126)&gt;1,X126,VLOOKUP(X125,$AC:$AD,2,FALSE))),"",IF(LEN(X126)&gt;1,X126,VLOOKUP(X125,$AC:$AD,2,FALSE)))</f>
        <v>Reach</v>
      </c>
      <c r="Y127" s="12" t="str">
        <f t="shared" si="28"/>
        <v/>
      </c>
      <c r="Z127" s="12" t="str">
        <f t="shared" si="28"/>
        <v/>
      </c>
      <c r="AA127" s="12" t="str">
        <f t="shared" si="28"/>
        <v> </v>
      </c>
      <c r="BF127" s="12" t="s">
        <v>0</v>
      </c>
      <c r="BG127" s="3">
        <v>126</v>
      </c>
    </row>
    <row r="128" spans="1:59">
      <c r="A128" s="3" t="str">
        <f t="shared" si="18"/>
        <v>|英テキスト|&gt;|&gt;|&gt;|&gt;|Reach  &amp;br;Overload 2:Each Vehicle in your hand gains 4 mana.&amp;br;Crew 3.|</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Reach  &amp;br;Overload 2:Each Vehicle in your hand gains 4 mana.&amp;br;Crew 3.</v>
      </c>
      <c r="O128" s="3" t="s">
        <v>83</v>
      </c>
      <c r="Q128" s="12" t="s">
        <v>18</v>
      </c>
      <c r="R128" s="13" t="str">
        <f>IF(INDEX(AX:AX,W122+1)="",0,INDEX(AX:AX,W122+1)&amp;"/"&amp;INDEX(AY:AY,W122+1))</f>
        <v>6/6</v>
      </c>
      <c r="S128" s="14"/>
      <c r="T128" s="14"/>
      <c r="U128" s="14"/>
      <c r="V128" s="15"/>
      <c r="W128" s="19"/>
      <c r="X128" s="12"/>
      <c r="Y128" s="31"/>
      <c r="Z128" s="31"/>
      <c r="AA128" s="32"/>
      <c r="BF128" s="12" t="s">
        <v>0</v>
      </c>
      <c r="BG128" s="3">
        <v>127</v>
      </c>
    </row>
    <row r="129" spans="1:59">
      <c r="A129" s="3" t="str">
        <f t="shared" si="18"/>
        <v>|PT|&gt;|6/6|シールド数|&gt;||</v>
      </c>
      <c r="B129" s="3" t="s">
        <v>0</v>
      </c>
      <c r="C129" s="3" t="s">
        <v>83</v>
      </c>
      <c r="D129" s="3" t="s">
        <v>18</v>
      </c>
      <c r="E129" s="3" t="s">
        <v>83</v>
      </c>
      <c r="F129" s="3" t="s">
        <v>115</v>
      </c>
      <c r="G129" s="3" t="s">
        <v>83</v>
      </c>
      <c r="H129" s="3" t="str">
        <f>IF(R128=0,"",R128)</f>
        <v>6/6</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row>
    <row r="130" spans="1:59">
      <c r="A130" s="3" t="str">
        <f t="shared" si="18"/>
        <v>&amp;br;&amp;br;</v>
      </c>
      <c r="B130" s="3" t="s">
        <v>0</v>
      </c>
      <c r="C130" s="3" t="s">
        <v>142</v>
      </c>
      <c r="R130" s="3"/>
      <c r="S130" s="3"/>
      <c r="T130" s="3"/>
      <c r="U130" s="3"/>
      <c r="V130" s="3"/>
      <c r="BF130" s="12" t="s">
        <v>0</v>
      </c>
      <c r="BG130" s="3">
        <v>129</v>
      </c>
    </row>
    <row r="131" spans="1:59">
      <c r="A131" s="3" t="str">
        <f t="shared" si="18"/>
        <v>#back(text=戻る,left)</v>
      </c>
      <c r="B131" s="3" t="s">
        <v>0</v>
      </c>
      <c r="C131" s="3" t="s">
        <v>151</v>
      </c>
      <c r="R131" s="3"/>
      <c r="S131" s="3"/>
      <c r="T131" s="3"/>
      <c r="U131" s="3"/>
      <c r="V131" s="3"/>
      <c r="BF131" s="12" t="s">
        <v>0</v>
      </c>
      <c r="BG131" s="3">
        <v>130</v>
      </c>
    </row>
    <row r="132" spans="1:59">
      <c r="A132" s="3" t="str">
        <f t="shared" si="18"/>
        <v>&amp;br;</v>
      </c>
      <c r="B132" s="3" t="s">
        <v>0</v>
      </c>
      <c r="C132" s="3" t="s">
        <v>161</v>
      </c>
      <c r="R132" s="3"/>
      <c r="S132" s="3"/>
      <c r="T132" s="3"/>
      <c r="U132" s="3"/>
      <c r="V132" s="3"/>
      <c r="BF132" s="12" t="s">
        <v>0</v>
      </c>
      <c r="BG132" s="3">
        <v>131</v>
      </c>
    </row>
    <row r="133" spans="1:59">
      <c r="A133" s="3" t="str">
        <f t="shared" si="18"/>
        <v>#comment(above,nsize=[15],size=[30],num=[10])</v>
      </c>
      <c r="B133" s="3" t="s">
        <v>0</v>
      </c>
      <c r="C133" s="3" t="s">
        <v>170</v>
      </c>
      <c r="R133" s="3"/>
      <c r="S133" s="3"/>
      <c r="T133" s="3"/>
      <c r="U133" s="3"/>
      <c r="V133" s="3"/>
      <c r="BF133" s="12" t="s">
        <v>0</v>
      </c>
      <c r="BG133" s="3">
        <v>132</v>
      </c>
    </row>
    <row r="134" spans="1:59">
      <c r="A134" s="3" t="str">
        <f t="shared" ref="A134:A197" si="29">CONCATENATE(C134,D134,E134,F134,G134,H134,I134,J134,K134,L134,M134,N134,O134,P134)</f>
        <v>&amp;br;&amp;br;</v>
      </c>
      <c r="B134" s="3" t="s">
        <v>0</v>
      </c>
      <c r="C134" s="3" t="s">
        <v>142</v>
      </c>
      <c r="R134" s="3"/>
      <c r="S134" s="3"/>
      <c r="T134" s="3"/>
      <c r="U134" s="3"/>
      <c r="V134" s="3"/>
      <c r="BF134" s="12" t="s">
        <v>0</v>
      </c>
      <c r="BG134" s="3">
        <v>133</v>
      </c>
    </row>
    <row r="135" spans="1:59">
      <c r="A135" s="3" t="str">
        <f t="shared" si="29"/>
        <v/>
      </c>
      <c r="B135" s="3" t="s">
        <v>0</v>
      </c>
      <c r="Q135" s="8"/>
      <c r="R135" s="9"/>
      <c r="S135" s="9"/>
      <c r="T135" s="9"/>
      <c r="U135" s="9"/>
      <c r="V135" s="10"/>
      <c r="W135" s="11">
        <v>11</v>
      </c>
      <c r="X135" s="8"/>
      <c r="Y135" s="29"/>
      <c r="Z135" s="29"/>
      <c r="AA135" s="30"/>
      <c r="BF135" s="12" t="s">
        <v>0</v>
      </c>
      <c r="BG135" s="3">
        <v>134</v>
      </c>
    </row>
    <row r="136" spans="1:59">
      <c r="A136" s="3" t="str">
        <f t="shared" si="29"/>
        <v>*歩行バリスタ/Walking Ballista</v>
      </c>
      <c r="B136" s="3" t="s">
        <v>0</v>
      </c>
      <c r="C136" s="3" t="str">
        <f>"*"&amp;R136&amp;"/"&amp;T136</f>
        <v>*歩行バリスタ/Walking Ballista</v>
      </c>
      <c r="Q136" s="12" t="s">
        <v>9</v>
      </c>
      <c r="R136" s="13" t="str">
        <f>INDEX(AJ:AJ,W135+1)</f>
        <v>歩行バリスタ</v>
      </c>
      <c r="S136" s="14" t="s">
        <v>10</v>
      </c>
      <c r="T136" s="13" t="str">
        <f>INDEX(AK:AK,W135+1)</f>
        <v>Walking Ballista</v>
      </c>
      <c r="U136" s="14"/>
      <c r="V136" s="15"/>
      <c r="W136" s="16"/>
      <c r="X136" s="12"/>
      <c r="Y136" s="31"/>
      <c r="Z136" s="31"/>
      <c r="AA136" s="32"/>
      <c r="BF136" s="12" t="s">
        <v>0</v>
      </c>
      <c r="BG136" s="3">
        <v>135</v>
      </c>
    </row>
    <row r="137" spans="1:59">
      <c r="A137" s="3" t="str">
        <f t="shared" si="29"/>
        <v>|LEFT:80|LEFT:100|LEFT:100|LEFT:100|LEFT:100|LEFT:100|c</v>
      </c>
      <c r="B137" s="3" t="s">
        <v>0</v>
      </c>
      <c r="C137" s="3" t="s">
        <v>83</v>
      </c>
      <c r="D137" s="6" t="str">
        <f>$Q$1</f>
        <v>LEFT:80</v>
      </c>
      <c r="E137" s="6" t="s">
        <v>83</v>
      </c>
      <c r="F137" s="6" t="str">
        <f t="shared" ref="F137:J137" si="30">$R$1</f>
        <v>LEFT:100</v>
      </c>
      <c r="G137" s="6" t="s">
        <v>83</v>
      </c>
      <c r="H137" s="6" t="str">
        <f t="shared" si="30"/>
        <v>LEFT:100</v>
      </c>
      <c r="I137" s="6" t="s">
        <v>83</v>
      </c>
      <c r="J137" s="6" t="str">
        <f t="shared" si="30"/>
        <v>LEFT:100</v>
      </c>
      <c r="K137" s="6" t="s">
        <v>83</v>
      </c>
      <c r="L137" s="6" t="str">
        <f>$R$1</f>
        <v>LEFT:100</v>
      </c>
      <c r="M137" s="6" t="s">
        <v>83</v>
      </c>
      <c r="N137" s="6" t="str">
        <f>$R$1</f>
        <v>LEFT:100</v>
      </c>
      <c r="O137" s="3" t="s">
        <v>83</v>
      </c>
      <c r="P137" s="3" t="s">
        <v>84</v>
      </c>
      <c r="Q137" s="17" t="s">
        <v>6</v>
      </c>
      <c r="R137" s="13" t="str">
        <f>INDEX(AF:AF,W135+1)</f>
        <v>無色</v>
      </c>
      <c r="S137" s="18" t="s">
        <v>7</v>
      </c>
      <c r="T137" s="13" t="str">
        <f>INDEX(AG:AG,W135+1)</f>
        <v>レア</v>
      </c>
      <c r="U137" s="18" t="s">
        <v>8</v>
      </c>
      <c r="V137" s="13">
        <f>INDEX(AI:AI,W135+1)</f>
        <v>17</v>
      </c>
      <c r="W137" s="19"/>
      <c r="X137" s="13" t="str">
        <f>INDEX(AQ:AQ,W135+1)</f>
        <v>超過2：このクリーチャーは+1/+1の修整を受ける。</v>
      </c>
      <c r="Y137" s="31"/>
      <c r="Z137" s="31"/>
      <c r="AA137" s="32"/>
      <c r="BF137" s="12" t="s">
        <v>0</v>
      </c>
      <c r="BG137" s="3">
        <v>136</v>
      </c>
    </row>
    <row r="138" spans="1:59">
      <c r="A138" s="3" t="str">
        <f t="shared" si="29"/>
        <v>|色|無色|レアリティ|レア|マナコスト|17|</v>
      </c>
      <c r="B138" s="3" t="s">
        <v>0</v>
      </c>
      <c r="C138" s="3" t="s">
        <v>83</v>
      </c>
      <c r="D138" s="7" t="s">
        <v>6</v>
      </c>
      <c r="E138" s="3" t="s">
        <v>83</v>
      </c>
      <c r="F138" s="3" t="str">
        <f>IF(R137=0,"",R137)</f>
        <v>無色</v>
      </c>
      <c r="G138" s="3" t="s">
        <v>83</v>
      </c>
      <c r="H138" s="7" t="s">
        <v>92</v>
      </c>
      <c r="I138" s="3" t="s">
        <v>83</v>
      </c>
      <c r="J138" s="3" t="str">
        <f>IF(T137=0,"",T137)</f>
        <v>レア</v>
      </c>
      <c r="K138" s="3" t="s">
        <v>83</v>
      </c>
      <c r="L138" s="7" t="s">
        <v>93</v>
      </c>
      <c r="M138" s="3" t="s">
        <v>83</v>
      </c>
      <c r="N138" s="3">
        <f>IF(V137=0,"",V137)</f>
        <v>17</v>
      </c>
      <c r="O138" s="3" t="s">
        <v>83</v>
      </c>
      <c r="Q138" s="12" t="s">
        <v>11</v>
      </c>
      <c r="R138" s="13" t="str">
        <f>INDEX(AL:AL,W135+1)</f>
        <v>クリーチャー</v>
      </c>
      <c r="S138" s="18" t="s">
        <v>94</v>
      </c>
      <c r="T138" s="13" t="str">
        <f>INDEX(AN:AN,W135+1)</f>
        <v>構築物</v>
      </c>
      <c r="U138" s="13">
        <f>INDEX(AO:AO,W135+1)</f>
        <v>0</v>
      </c>
      <c r="V138" s="13">
        <f>INDEX(AP:AP,W135+1)</f>
        <v>0</v>
      </c>
      <c r="W138" s="19"/>
      <c r="X138" s="13" t="str">
        <f>INDEX(AZ:AZ,W135+1)</f>
        <v>超過</v>
      </c>
      <c r="Y138" s="13" t="str">
        <f>INDEX(BA:BA,W135+1)</f>
        <v/>
      </c>
      <c r="Z138" s="13" t="str">
        <f>INDEX(BB:BB,W135+1)</f>
        <v/>
      </c>
      <c r="AA138" s="13">
        <f>INDEX(BC:BC,W135+1)</f>
        <v>0</v>
      </c>
      <c r="BF138" s="12" t="s">
        <v>0</v>
      </c>
      <c r="BG138" s="3">
        <v>137</v>
      </c>
    </row>
    <row r="139" spans="1:59">
      <c r="A139" s="3" t="str">
        <f t="shared" si="29"/>
        <v>|種別|クリーチャー|サブタイプ|構築物|||</v>
      </c>
      <c r="B139" s="3" t="s">
        <v>0</v>
      </c>
      <c r="C139" s="3" t="s">
        <v>83</v>
      </c>
      <c r="D139" s="7" t="s">
        <v>11</v>
      </c>
      <c r="E139" s="3" t="s">
        <v>83</v>
      </c>
      <c r="F139" s="3" t="str">
        <f>IF(R138=0,"",R138)</f>
        <v>クリーチャー</v>
      </c>
      <c r="G139" s="3" t="s">
        <v>83</v>
      </c>
      <c r="H139" s="7" t="s">
        <v>104</v>
      </c>
      <c r="I139" s="3" t="s">
        <v>83</v>
      </c>
      <c r="J139" s="3" t="str">
        <f>IF(T138=0,"",T138)</f>
        <v>構築物</v>
      </c>
      <c r="K139" s="3" t="s">
        <v>83</v>
      </c>
      <c r="L139" s="3" t="str">
        <f>IF(U138=0,"",U138)</f>
        <v/>
      </c>
      <c r="M139" s="3" t="s">
        <v>83</v>
      </c>
      <c r="N139" s="3" t="str">
        <f>IF(V138=0,"",V138)</f>
        <v/>
      </c>
      <c r="O139" s="3" t="s">
        <v>83</v>
      </c>
      <c r="Q139" s="12" t="s">
        <v>105</v>
      </c>
      <c r="R139" s="13" t="str">
        <f>INDEX(BD:BD,W135+1)</f>
        <v>超過2：このクリーチャーは+1/+1の修整を受ける。&amp;br;あなたのターン開始時に、対戦相手はX点のダメージを受け、このクリーチャーは-1/-1の修整を受ける。Xはこのクリーチャーのパワーに等しい。</v>
      </c>
      <c r="S139" s="14"/>
      <c r="T139" s="14"/>
      <c r="U139" s="14"/>
      <c r="V139" s="15"/>
      <c r="W139" s="19"/>
      <c r="X139" s="11"/>
      <c r="Y139" s="11"/>
      <c r="Z139" s="11"/>
      <c r="AA139" s="33"/>
      <c r="BF139" s="12" t="s">
        <v>0</v>
      </c>
      <c r="BG139" s="3">
        <v>138</v>
      </c>
    </row>
    <row r="140" spans="1:59">
      <c r="A140" s="3" t="str">
        <f t="shared" si="29"/>
        <v>|テキスト|&gt;|&gt;|&gt;|&gt;|超過2：このクリーチャーは+1/+1の修整を受ける。&amp;br;あなたのターン開始時に、対戦相手はX点のダメージを受け、このクリーチャーは-1/-1の修整を受ける。Xはこのクリーチャーのパワーに等しい。|</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超過2：このクリーチャーは+1/+1の修整を受ける。&amp;br;あなたのターン開始時に、対戦相手はX点のダメージを受け、このクリーチャーは-1/-1の修整を受ける。Xはこのクリーチャーのパワーに等しい。</v>
      </c>
      <c r="O140" s="3" t="s">
        <v>83</v>
      </c>
      <c r="Q140" s="17" t="s">
        <v>27</v>
      </c>
      <c r="R140" s="13" t="str">
        <f>INDEX(BE:BE,W135+1)</f>
        <v>Overload 2:This creature gets +1/+1.&amp;br;At the beginning of your turn, your opponent takes X damage, where X is equal to this creature's power, and this creature gets -1/-1</v>
      </c>
      <c r="S140" s="14" t="s">
        <v>324</v>
      </c>
      <c r="T140" s="13" t="str">
        <f>IF(X140="","",X140&amp;IF(Y140="",""," "&amp;Y140)&amp;IF(Z140="",""," "&amp;Z140)&amp;IF(AA140="",""," "&amp;AA140))</f>
        <v/>
      </c>
      <c r="U140" s="14"/>
      <c r="V140" s="15"/>
      <c r="W140" s="19" t="s">
        <v>116</v>
      </c>
      <c r="X140" s="12" t="str">
        <f t="shared" ref="X140:AA140" si="31">IF(ISERROR(IF(LEN(X139)&gt;1,X139,VLOOKUP(X138,$AC:$AD,2,FALSE))),"",IF(LEN(X139)&gt;1,X139,VLOOKUP(X138,$AC:$AD,2,FALSE)))</f>
        <v/>
      </c>
      <c r="Y140" s="12" t="str">
        <f t="shared" si="31"/>
        <v/>
      </c>
      <c r="Z140" s="12" t="str">
        <f t="shared" si="31"/>
        <v/>
      </c>
      <c r="AA140" s="12" t="str">
        <f t="shared" si="31"/>
        <v> </v>
      </c>
      <c r="BF140" s="12" t="s">
        <v>0</v>
      </c>
      <c r="BG140" s="3">
        <v>139</v>
      </c>
    </row>
    <row r="141" spans="1:59">
      <c r="A141" s="3" t="str">
        <f t="shared" si="29"/>
        <v>|英テキスト|&gt;|&gt;|&gt;|&gt;|Overload 2:This creature gets +1/+1.&amp;br;At the beginning of your turn, your opponent takes X damage, where X is equal to this creature's power, and this creature gets -1/-1|</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Overload 2:This creature gets +1/+1.&amp;br;At the beginning of your turn, your opponent takes X damage, where X is equal to this creature's power, and this creature gets -1/-1</v>
      </c>
      <c r="O141" s="3" t="s">
        <v>83</v>
      </c>
      <c r="Q141" s="12" t="s">
        <v>18</v>
      </c>
      <c r="R141" s="13" t="str">
        <f>IF(INDEX(AX:AX,W135+1)="",0,INDEX(AX:AX,W135+1)&amp;"/"&amp;INDEX(AY:AY,W135+1))</f>
        <v>5/5</v>
      </c>
      <c r="S141" s="14"/>
      <c r="T141" s="14"/>
      <c r="U141" s="14"/>
      <c r="V141" s="15"/>
      <c r="W141" s="19"/>
      <c r="X141" s="12"/>
      <c r="Y141" s="31"/>
      <c r="Z141" s="31"/>
      <c r="AA141" s="32"/>
      <c r="BF141" s="12" t="s">
        <v>0</v>
      </c>
      <c r="BG141" s="3">
        <v>140</v>
      </c>
    </row>
    <row r="142" spans="1:59">
      <c r="A142" s="3" t="str">
        <f t="shared" si="29"/>
        <v>|PT|&gt;|5/5|シールド数|&gt;||</v>
      </c>
      <c r="B142" s="3" t="s">
        <v>0</v>
      </c>
      <c r="C142" s="3" t="s">
        <v>83</v>
      </c>
      <c r="D142" s="3" t="s">
        <v>18</v>
      </c>
      <c r="E142" s="3" t="s">
        <v>83</v>
      </c>
      <c r="F142" s="3" t="s">
        <v>115</v>
      </c>
      <c r="G142" s="3" t="s">
        <v>83</v>
      </c>
      <c r="H142" s="3" t="str">
        <f>IF(R141=0,"",R141)</f>
        <v>5/5</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row>
    <row r="143" spans="1:59">
      <c r="A143" s="3" t="str">
        <f t="shared" si="29"/>
        <v>&amp;br;&amp;br;</v>
      </c>
      <c r="B143" s="3" t="s">
        <v>0</v>
      </c>
      <c r="C143" s="3" t="s">
        <v>142</v>
      </c>
      <c r="R143" s="3"/>
      <c r="S143" s="3"/>
      <c r="T143" s="3"/>
      <c r="U143" s="3"/>
      <c r="V143" s="3"/>
      <c r="BF143" s="12" t="s">
        <v>0</v>
      </c>
      <c r="BG143" s="3">
        <v>142</v>
      </c>
    </row>
    <row r="144" spans="1:59">
      <c r="A144" s="3" t="str">
        <f t="shared" si="29"/>
        <v>#back(text=戻る,left)</v>
      </c>
      <c r="B144" s="3" t="s">
        <v>0</v>
      </c>
      <c r="C144" s="3" t="s">
        <v>151</v>
      </c>
      <c r="R144" s="3"/>
      <c r="S144" s="3"/>
      <c r="T144" s="3"/>
      <c r="U144" s="3"/>
      <c r="V144" s="3"/>
      <c r="BF144" s="12" t="s">
        <v>0</v>
      </c>
      <c r="BG144" s="3">
        <v>143</v>
      </c>
    </row>
    <row r="145" spans="1:59">
      <c r="A145" s="3" t="str">
        <f t="shared" si="29"/>
        <v>&amp;br;</v>
      </c>
      <c r="B145" s="3" t="s">
        <v>0</v>
      </c>
      <c r="C145" s="3" t="s">
        <v>161</v>
      </c>
      <c r="R145" s="3"/>
      <c r="S145" s="3"/>
      <c r="T145" s="3"/>
      <c r="U145" s="3"/>
      <c r="V145" s="3"/>
      <c r="BF145" s="12" t="s">
        <v>0</v>
      </c>
      <c r="BG145" s="3">
        <v>144</v>
      </c>
    </row>
    <row r="146" spans="1:59">
      <c r="A146" s="3" t="str">
        <f t="shared" si="29"/>
        <v>#comment(above,nsize=[15],size=[30],num=[10])</v>
      </c>
      <c r="B146" s="3" t="s">
        <v>0</v>
      </c>
      <c r="C146" s="3" t="s">
        <v>170</v>
      </c>
      <c r="R146" s="3"/>
      <c r="S146" s="3"/>
      <c r="T146" s="3"/>
      <c r="U146" s="3"/>
      <c r="V146" s="3"/>
      <c r="BF146" s="12" t="s">
        <v>0</v>
      </c>
      <c r="BG146" s="3">
        <v>145</v>
      </c>
    </row>
    <row r="147" spans="1:59">
      <c r="A147" s="3" t="str">
        <f t="shared" si="29"/>
        <v>&amp;br;&amp;br;</v>
      </c>
      <c r="B147" s="3" t="s">
        <v>0</v>
      </c>
      <c r="C147" s="3" t="s">
        <v>142</v>
      </c>
      <c r="R147" s="3"/>
      <c r="S147" s="3"/>
      <c r="T147" s="3"/>
      <c r="U147" s="3"/>
      <c r="V147" s="3"/>
      <c r="BF147" s="12" t="s">
        <v>0</v>
      </c>
      <c r="BG147" s="3">
        <v>146</v>
      </c>
    </row>
    <row r="148" spans="1:59">
      <c r="A148" s="3" t="str">
        <f t="shared" si="29"/>
        <v/>
      </c>
      <c r="B148" s="3" t="s">
        <v>0</v>
      </c>
      <c r="Q148" s="8"/>
      <c r="R148" s="9"/>
      <c r="S148" s="9"/>
      <c r="T148" s="9"/>
      <c r="U148" s="9"/>
      <c r="V148" s="10"/>
      <c r="W148" s="11">
        <v>12</v>
      </c>
      <c r="X148" s="8"/>
      <c r="Y148" s="29"/>
      <c r="Z148" s="29"/>
      <c r="AA148" s="30"/>
      <c r="BF148" s="12" t="s">
        <v>0</v>
      </c>
      <c r="BG148" s="3">
        <v>147</v>
      </c>
    </row>
    <row r="149" spans="1:59">
      <c r="A149" s="3" t="str">
        <f t="shared" si="29"/>
        <v>*キランの真意号/Heart of Kiran</v>
      </c>
      <c r="B149" s="3" t="s">
        <v>0</v>
      </c>
      <c r="C149" s="3" t="str">
        <f>"*"&amp;R149&amp;"/"&amp;T149</f>
        <v>*キランの真意号/Heart of Kiran</v>
      </c>
      <c r="Q149" s="12" t="s">
        <v>9</v>
      </c>
      <c r="R149" s="13" t="str">
        <f>INDEX(AJ:AJ,W148+1)</f>
        <v>キランの真意号</v>
      </c>
      <c r="S149" s="14" t="s">
        <v>10</v>
      </c>
      <c r="T149" s="13" t="str">
        <f>INDEX(AK:AK,W148+1)</f>
        <v>Heart of Kiran</v>
      </c>
      <c r="U149" s="14"/>
      <c r="V149" s="15"/>
      <c r="W149" s="16"/>
      <c r="X149" s="12"/>
      <c r="Y149" s="31"/>
      <c r="Z149" s="31"/>
      <c r="AA149" s="32"/>
      <c r="BF149" s="12" t="s">
        <v>0</v>
      </c>
      <c r="BG149" s="3">
        <v>148</v>
      </c>
    </row>
    <row r="150" spans="1:59">
      <c r="A150" s="3" t="str">
        <f t="shared" si="29"/>
        <v>|LEFT:80|LEFT:100|LEFT:100|LEFT:100|LEFT:100|LEFT:100|c</v>
      </c>
      <c r="B150" s="3" t="s">
        <v>0</v>
      </c>
      <c r="C150" s="3" t="s">
        <v>83</v>
      </c>
      <c r="D150" s="6" t="str">
        <f>$Q$1</f>
        <v>LEFT:80</v>
      </c>
      <c r="E150" s="6" t="s">
        <v>83</v>
      </c>
      <c r="F150" s="6" t="str">
        <f t="shared" ref="F150:J150" si="32">$R$1</f>
        <v>LEFT:100</v>
      </c>
      <c r="G150" s="6" t="s">
        <v>83</v>
      </c>
      <c r="H150" s="6" t="str">
        <f t="shared" si="32"/>
        <v>LEFT:100</v>
      </c>
      <c r="I150" s="6" t="s">
        <v>83</v>
      </c>
      <c r="J150" s="6" t="str">
        <f t="shared" si="32"/>
        <v>LEFT:100</v>
      </c>
      <c r="K150" s="6" t="s">
        <v>83</v>
      </c>
      <c r="L150" s="6" t="str">
        <f>$R$1</f>
        <v>LEFT:100</v>
      </c>
      <c r="M150" s="6" t="s">
        <v>83</v>
      </c>
      <c r="N150" s="6" t="str">
        <f>$R$1</f>
        <v>LEFT:100</v>
      </c>
      <c r="O150" s="3" t="s">
        <v>83</v>
      </c>
      <c r="P150" s="3" t="s">
        <v>84</v>
      </c>
      <c r="Q150" s="17" t="s">
        <v>6</v>
      </c>
      <c r="R150" s="13" t="str">
        <f>INDEX(AF:AF,W148+1)</f>
        <v>無色</v>
      </c>
      <c r="S150" s="18" t="s">
        <v>7</v>
      </c>
      <c r="T150" s="13" t="str">
        <f>INDEX(AG:AG,W148+1)</f>
        <v>神話レア</v>
      </c>
      <c r="U150" s="18" t="s">
        <v>8</v>
      </c>
      <c r="V150" s="13">
        <f>INDEX(AI:AI,W148+1)</f>
        <v>25</v>
      </c>
      <c r="W150" s="19"/>
      <c r="X150" s="13" t="str">
        <f>INDEX(AQ:AQ,W148+1)</f>
        <v>飛行 警戒</v>
      </c>
      <c r="Y150" s="31"/>
      <c r="Z150" s="31"/>
      <c r="AA150" s="32"/>
      <c r="BF150" s="12" t="s">
        <v>0</v>
      </c>
      <c r="BG150" s="3">
        <v>149</v>
      </c>
    </row>
    <row r="151" spans="1:59">
      <c r="A151" s="3" t="str">
        <f t="shared" si="29"/>
        <v>|色|無色|レアリティ|神話レア|マナコスト|25|</v>
      </c>
      <c r="B151" s="3" t="s">
        <v>0</v>
      </c>
      <c r="C151" s="3" t="s">
        <v>83</v>
      </c>
      <c r="D151" s="7" t="s">
        <v>6</v>
      </c>
      <c r="E151" s="3" t="s">
        <v>83</v>
      </c>
      <c r="F151" s="3" t="str">
        <f>IF(R150=0,"",R150)</f>
        <v>無色</v>
      </c>
      <c r="G151" s="3" t="s">
        <v>83</v>
      </c>
      <c r="H151" s="7" t="s">
        <v>92</v>
      </c>
      <c r="I151" s="3" t="s">
        <v>83</v>
      </c>
      <c r="J151" s="3" t="str">
        <f>IF(T150=0,"",T150)</f>
        <v>神話レア</v>
      </c>
      <c r="K151" s="3" t="s">
        <v>83</v>
      </c>
      <c r="L151" s="7" t="s">
        <v>93</v>
      </c>
      <c r="M151" s="3" t="s">
        <v>83</v>
      </c>
      <c r="N151" s="3">
        <f>IF(V150=0,"",V150)</f>
        <v>25</v>
      </c>
      <c r="O151" s="3" t="s">
        <v>83</v>
      </c>
      <c r="Q151" s="12" t="s">
        <v>11</v>
      </c>
      <c r="R151" s="13" t="str">
        <f>INDEX(AL:AL,W148+1)</f>
        <v>クリーチャー</v>
      </c>
      <c r="S151" s="18" t="s">
        <v>94</v>
      </c>
      <c r="T151" s="13" t="str">
        <f>INDEX(AN:AN,W148+1)</f>
        <v>機体</v>
      </c>
      <c r="U151" s="13">
        <f>INDEX(AO:AO,W148+1)</f>
        <v>0</v>
      </c>
      <c r="V151" s="13">
        <f>INDEX(AP:AP,W148+1)</f>
        <v>0</v>
      </c>
      <c r="W151" s="19"/>
      <c r="X151" s="13" t="str">
        <f>INDEX(AZ:AZ,W148+1)</f>
        <v>飛行</v>
      </c>
      <c r="Y151" s="13" t="str">
        <f>INDEX(BA:BA,W148+1)</f>
        <v>警戒</v>
      </c>
      <c r="Z151" s="13" t="str">
        <f>INDEX(BB:BB,W148+1)</f>
        <v/>
      </c>
      <c r="AA151" s="13">
        <f>INDEX(BC:BC,W148+1)</f>
        <v>0</v>
      </c>
      <c r="BF151" s="12" t="s">
        <v>0</v>
      </c>
      <c r="BG151" s="3">
        <v>150</v>
      </c>
    </row>
    <row r="152" spans="1:59">
      <c r="A152" s="3" t="str">
        <f t="shared" si="29"/>
        <v>|種別|クリーチャー|サブタイプ|機体|||</v>
      </c>
      <c r="B152" s="3" t="s">
        <v>0</v>
      </c>
      <c r="C152" s="3" t="s">
        <v>83</v>
      </c>
      <c r="D152" s="7" t="s">
        <v>11</v>
      </c>
      <c r="E152" s="3" t="s">
        <v>83</v>
      </c>
      <c r="F152" s="3" t="str">
        <f>IF(R151=0,"",R151)</f>
        <v>クリーチャー</v>
      </c>
      <c r="G152" s="3" t="s">
        <v>83</v>
      </c>
      <c r="H152" s="7" t="s">
        <v>104</v>
      </c>
      <c r="I152" s="3" t="s">
        <v>83</v>
      </c>
      <c r="J152" s="3" t="str">
        <f>IF(T151=0,"",T151)</f>
        <v>機体</v>
      </c>
      <c r="K152" s="3" t="s">
        <v>83</v>
      </c>
      <c r="L152" s="3" t="str">
        <f>IF(U151=0,"",U151)</f>
        <v/>
      </c>
      <c r="M152" s="3" t="s">
        <v>83</v>
      </c>
      <c r="N152" s="3" t="str">
        <f>IF(V151=0,"",V151)</f>
        <v/>
      </c>
      <c r="O152" s="3" t="s">
        <v>83</v>
      </c>
      <c r="Q152" s="12" t="s">
        <v>105</v>
      </c>
      <c r="R152" s="13" t="str">
        <f>INDEX(BD:BD,W148+1)</f>
        <v>飛行 警戒&amp;br;このクリーチャーが戦場に出たとき、製造4を行う。&amp;br;搭乗4</v>
      </c>
      <c r="S152" s="14"/>
      <c r="T152" s="14"/>
      <c r="U152" s="14"/>
      <c r="V152" s="15"/>
      <c r="W152" s="19"/>
      <c r="X152" s="11"/>
      <c r="Y152" s="11"/>
      <c r="Z152" s="11"/>
      <c r="AA152" s="33"/>
      <c r="BF152" s="12" t="s">
        <v>0</v>
      </c>
      <c r="BG152" s="3">
        <v>151</v>
      </c>
    </row>
    <row r="153" spans="1:59">
      <c r="A153" s="3" t="str">
        <f t="shared" si="29"/>
        <v>|テキスト|&gt;|&gt;|&gt;|&gt;|飛行 警戒&amp;br;このクリーチャーが戦場に出たとき、製造4を行う。&amp;br;搭乗4|</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飛行 警戒&amp;br;このクリーチャーが戦場に出たとき、製造4を行う。&amp;br;搭乗4</v>
      </c>
      <c r="O153" s="3" t="s">
        <v>83</v>
      </c>
      <c r="Q153" s="17" t="s">
        <v>27</v>
      </c>
      <c r="R153" s="13" t="str">
        <f>INDEX(BE:BE,W148+1)</f>
        <v>When this creature enters the battlefield, Fabricate 4.&amp;br;Crew 4.</v>
      </c>
      <c r="S153" s="14" t="s">
        <v>324</v>
      </c>
      <c r="T153" s="13" t="str">
        <f>IF(X153="","",X153&amp;IF(Y153="",""," "&amp;Y153)&amp;IF(Z153="",""," "&amp;Z153)&amp;IF(AA153="",""," "&amp;AA153))</f>
        <v>Flying Vigiliance  </v>
      </c>
      <c r="U153" s="14"/>
      <c r="V153" s="15"/>
      <c r="W153" s="19" t="s">
        <v>116</v>
      </c>
      <c r="X153" s="12" t="str">
        <f t="shared" ref="X153:AA153" si="33">IF(ISERROR(IF(LEN(X152)&gt;1,X152,VLOOKUP(X151,$AC:$AD,2,FALSE))),"",IF(LEN(X152)&gt;1,X152,VLOOKUP(X151,$AC:$AD,2,FALSE)))</f>
        <v>Flying</v>
      </c>
      <c r="Y153" s="12" t="str">
        <f t="shared" si="33"/>
        <v>Vigiliance</v>
      </c>
      <c r="Z153" s="12" t="str">
        <f t="shared" si="33"/>
        <v/>
      </c>
      <c r="AA153" s="12" t="str">
        <f t="shared" si="33"/>
        <v> </v>
      </c>
      <c r="BF153" s="12" t="s">
        <v>0</v>
      </c>
      <c r="BG153" s="3">
        <v>152</v>
      </c>
    </row>
    <row r="154" spans="1:59">
      <c r="A154" s="3" t="str">
        <f t="shared" si="29"/>
        <v>|英テキスト|&gt;|&gt;|&gt;|&gt;|Flying Vigiliance  &amp;br;When this creature enters the battlefield, Fabricate 4.&amp;br;Crew 4.|</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Flying Vigiliance  &amp;br;When this creature enters the battlefield, Fabricate 4.&amp;br;Crew 4.</v>
      </c>
      <c r="O154" s="3" t="s">
        <v>83</v>
      </c>
      <c r="Q154" s="12" t="s">
        <v>18</v>
      </c>
      <c r="R154" s="13" t="str">
        <f>IF(INDEX(AX:AX,W148+1)="",0,INDEX(AX:AX,W148+1)&amp;"/"&amp;INDEX(AY:AY,W148+1))</f>
        <v>12/12</v>
      </c>
      <c r="S154" s="14"/>
      <c r="T154" s="14"/>
      <c r="U154" s="14"/>
      <c r="V154" s="15"/>
      <c r="W154" s="19"/>
      <c r="X154" s="12"/>
      <c r="Y154" s="31"/>
      <c r="Z154" s="31"/>
      <c r="AA154" s="32"/>
      <c r="BF154" s="12" t="s">
        <v>0</v>
      </c>
      <c r="BG154" s="3">
        <v>153</v>
      </c>
    </row>
    <row r="155" spans="1:59">
      <c r="A155" s="3" t="str">
        <f t="shared" si="29"/>
        <v>|PT|&gt;|12/12|シールド数|&gt;||</v>
      </c>
      <c r="B155" s="3" t="s">
        <v>0</v>
      </c>
      <c r="C155" s="3" t="s">
        <v>83</v>
      </c>
      <c r="D155" s="3" t="s">
        <v>18</v>
      </c>
      <c r="E155" s="3" t="s">
        <v>83</v>
      </c>
      <c r="F155" s="3" t="s">
        <v>115</v>
      </c>
      <c r="G155" s="3" t="s">
        <v>83</v>
      </c>
      <c r="H155" s="3" t="str">
        <f>IF(R154=0,"",R154)</f>
        <v>12/12</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row>
    <row r="156" spans="1:59">
      <c r="A156" s="3" t="str">
        <f t="shared" si="29"/>
        <v>&amp;br;&amp;br;</v>
      </c>
      <c r="B156" s="3" t="s">
        <v>0</v>
      </c>
      <c r="C156" s="3" t="s">
        <v>142</v>
      </c>
      <c r="R156" s="3"/>
      <c r="S156" s="3"/>
      <c r="T156" s="3"/>
      <c r="U156" s="3"/>
      <c r="V156" s="3"/>
      <c r="BF156" s="12" t="s">
        <v>0</v>
      </c>
      <c r="BG156" s="3">
        <v>155</v>
      </c>
    </row>
    <row r="157" spans="1:59">
      <c r="A157" s="3" t="str">
        <f t="shared" si="29"/>
        <v>#back(text=戻る,left)</v>
      </c>
      <c r="B157" s="3" t="s">
        <v>0</v>
      </c>
      <c r="C157" s="3" t="s">
        <v>151</v>
      </c>
      <c r="R157" s="3"/>
      <c r="S157" s="3"/>
      <c r="T157" s="3"/>
      <c r="U157" s="3"/>
      <c r="V157" s="3"/>
      <c r="BF157" s="12" t="s">
        <v>0</v>
      </c>
      <c r="BG157" s="3">
        <v>156</v>
      </c>
    </row>
    <row r="158" spans="1:59">
      <c r="A158" s="3" t="str">
        <f t="shared" si="29"/>
        <v>&amp;br;</v>
      </c>
      <c r="B158" s="3" t="s">
        <v>0</v>
      </c>
      <c r="C158" s="3" t="s">
        <v>161</v>
      </c>
      <c r="R158" s="3"/>
      <c r="S158" s="3"/>
      <c r="T158" s="3"/>
      <c r="U158" s="3"/>
      <c r="V158" s="3"/>
      <c r="BF158" s="12" t="s">
        <v>0</v>
      </c>
      <c r="BG158" s="3">
        <v>157</v>
      </c>
    </row>
    <row r="159" spans="1:59">
      <c r="A159" s="3" t="str">
        <f t="shared" si="29"/>
        <v>#comment(above,nsize=[15],size=[30],num=[10])</v>
      </c>
      <c r="B159" s="3" t="s">
        <v>0</v>
      </c>
      <c r="C159" s="3" t="s">
        <v>170</v>
      </c>
      <c r="R159" s="3"/>
      <c r="S159" s="3"/>
      <c r="T159" s="3"/>
      <c r="U159" s="3"/>
      <c r="V159" s="3"/>
      <c r="BF159" s="12" t="s">
        <v>0</v>
      </c>
      <c r="BG159" s="3">
        <v>158</v>
      </c>
    </row>
    <row r="160" spans="1:59">
      <c r="A160" s="3" t="str">
        <f t="shared" si="29"/>
        <v>&amp;br;&amp;br;</v>
      </c>
      <c r="B160" s="3" t="s">
        <v>0</v>
      </c>
      <c r="C160" s="3" t="s">
        <v>142</v>
      </c>
      <c r="R160" s="3"/>
      <c r="S160" s="3"/>
      <c r="T160" s="3"/>
      <c r="U160" s="3"/>
      <c r="V160" s="3"/>
      <c r="BF160" s="12" t="s">
        <v>0</v>
      </c>
      <c r="BG160" s="3">
        <v>159</v>
      </c>
    </row>
    <row r="161" spans="1:59">
      <c r="A161" s="3" t="str">
        <f t="shared" si="29"/>
        <v/>
      </c>
      <c r="B161" s="3" t="s">
        <v>0</v>
      </c>
      <c r="Q161" s="8"/>
      <c r="R161" s="9"/>
      <c r="S161" s="9"/>
      <c r="T161" s="9"/>
      <c r="U161" s="9"/>
      <c r="V161" s="10"/>
      <c r="W161" s="11">
        <v>13</v>
      </c>
      <c r="X161" s="8"/>
      <c r="Y161" s="29"/>
      <c r="Z161" s="29"/>
      <c r="AA161" s="30"/>
      <c r="BF161" s="12" t="s">
        <v>0</v>
      </c>
      <c r="BG161" s="3">
        <v>160</v>
      </c>
    </row>
    <row r="162" spans="1:59">
      <c r="A162" s="3" t="str">
        <f t="shared" si="29"/>
        <v>*ゴンティの霊気心臓/Gonti's Aether Heart</v>
      </c>
      <c r="B162" s="3" t="s">
        <v>0</v>
      </c>
      <c r="C162" s="3" t="str">
        <f>"*"&amp;R162&amp;"/"&amp;T162</f>
        <v>*ゴンティの霊気心臓/Gonti's Aether Heart</v>
      </c>
      <c r="Q162" s="12" t="s">
        <v>9</v>
      </c>
      <c r="R162" s="13" t="str">
        <f>INDEX(AJ:AJ,W161+1)</f>
        <v>ゴンティの霊気心臓</v>
      </c>
      <c r="S162" s="14" t="s">
        <v>10</v>
      </c>
      <c r="T162" s="13" t="str">
        <f>INDEX(AK:AK,W161+1)</f>
        <v>Gonti's Aether Heart</v>
      </c>
      <c r="U162" s="14"/>
      <c r="V162" s="15"/>
      <c r="W162" s="16"/>
      <c r="X162" s="12"/>
      <c r="Y162" s="31"/>
      <c r="Z162" s="31"/>
      <c r="AA162" s="32"/>
      <c r="BF162" s="12" t="s">
        <v>0</v>
      </c>
      <c r="BG162" s="3">
        <v>161</v>
      </c>
    </row>
    <row r="163" spans="1:59">
      <c r="A163" s="3" t="str">
        <f t="shared" si="29"/>
        <v>|LEFT:80|LEFT:100|LEFT:100|LEFT:100|LEFT:100|LEFT:100|c</v>
      </c>
      <c r="B163" s="3" t="s">
        <v>0</v>
      </c>
      <c r="C163" s="3" t="s">
        <v>83</v>
      </c>
      <c r="D163" s="6" t="str">
        <f>$Q$1</f>
        <v>LEFT:80</v>
      </c>
      <c r="E163" s="6" t="s">
        <v>83</v>
      </c>
      <c r="F163" s="6" t="str">
        <f t="shared" ref="F163:J163" si="34">$R$1</f>
        <v>LEFT:100</v>
      </c>
      <c r="G163" s="6" t="s">
        <v>83</v>
      </c>
      <c r="H163" s="6" t="str">
        <f t="shared" si="34"/>
        <v>LEFT:100</v>
      </c>
      <c r="I163" s="6" t="s">
        <v>83</v>
      </c>
      <c r="J163" s="6" t="str">
        <f t="shared" si="34"/>
        <v>LEFT:100</v>
      </c>
      <c r="K163" s="6" t="s">
        <v>83</v>
      </c>
      <c r="L163" s="6" t="str">
        <f>$R$1</f>
        <v>LEFT:100</v>
      </c>
      <c r="M163" s="6" t="s">
        <v>83</v>
      </c>
      <c r="N163" s="6" t="str">
        <f>$R$1</f>
        <v>LEFT:100</v>
      </c>
      <c r="O163" s="3" t="s">
        <v>83</v>
      </c>
      <c r="P163" s="3" t="s">
        <v>84</v>
      </c>
      <c r="Q163" s="17" t="s">
        <v>6</v>
      </c>
      <c r="R163" s="13" t="str">
        <f>INDEX(AF:AF,W161+1)</f>
        <v>無色</v>
      </c>
      <c r="S163" s="18" t="s">
        <v>7</v>
      </c>
      <c r="T163" s="13" t="str">
        <f>INDEX(AG:AG,W161+1)</f>
        <v>神話レア</v>
      </c>
      <c r="U163" s="18" t="s">
        <v>8</v>
      </c>
      <c r="V163" s="13">
        <f>INDEX(AI:AI,W161+1)</f>
        <v>6</v>
      </c>
      <c r="W163" s="19"/>
      <c r="X163" s="13" t="str">
        <f>INDEX(AQ:AQ,W161+1)</f>
        <v>あなたがコントロールするトークンでないサポートがボードに出たとき、エネルギー化2を行う。</v>
      </c>
      <c r="Y163" s="31"/>
      <c r="Z163" s="31"/>
      <c r="AA163" s="32"/>
      <c r="BF163" s="12" t="s">
        <v>0</v>
      </c>
      <c r="BG163" s="3">
        <v>162</v>
      </c>
    </row>
    <row r="164" spans="1:59">
      <c r="A164" s="3" t="str">
        <f t="shared" si="29"/>
        <v>|色|無色|レアリティ|神話レア|マナコスト|6|</v>
      </c>
      <c r="B164" s="3" t="s">
        <v>0</v>
      </c>
      <c r="C164" s="3" t="s">
        <v>83</v>
      </c>
      <c r="D164" s="7" t="s">
        <v>6</v>
      </c>
      <c r="E164" s="3" t="s">
        <v>83</v>
      </c>
      <c r="F164" s="3" t="str">
        <f>IF(R163=0,"",R163)</f>
        <v>無色</v>
      </c>
      <c r="G164" s="3" t="s">
        <v>83</v>
      </c>
      <c r="H164" s="7" t="s">
        <v>92</v>
      </c>
      <c r="I164" s="3" t="s">
        <v>83</v>
      </c>
      <c r="J164" s="3" t="str">
        <f>IF(T163=0,"",T163)</f>
        <v>神話レア</v>
      </c>
      <c r="K164" s="3" t="s">
        <v>83</v>
      </c>
      <c r="L164" s="7" t="s">
        <v>93</v>
      </c>
      <c r="M164" s="3" t="s">
        <v>83</v>
      </c>
      <c r="N164" s="3">
        <f>IF(V163=0,"",V163)</f>
        <v>6</v>
      </c>
      <c r="O164" s="3" t="s">
        <v>83</v>
      </c>
      <c r="Q164" s="12" t="s">
        <v>11</v>
      </c>
      <c r="R164" s="13" t="str">
        <f>INDEX(AL:AL,W161+1)</f>
        <v>サポート</v>
      </c>
      <c r="S164" s="18" t="s">
        <v>94</v>
      </c>
      <c r="T164" s="13">
        <f>INDEX(AN:AN,W161+1)</f>
        <v>0</v>
      </c>
      <c r="U164" s="13">
        <f>INDEX(AO:AO,W161+1)</f>
        <v>0</v>
      </c>
      <c r="V164" s="13">
        <f>INDEX(AP:AP,W161+1)</f>
        <v>0</v>
      </c>
      <c r="W164" s="19"/>
      <c r="X164" s="13" t="str">
        <f>INDEX(AZ:AZ,W161+1)</f>
        <v>あな</v>
      </c>
      <c r="Y164" s="13" t="str">
        <f>INDEX(BA:BA,W161+1)</f>
        <v/>
      </c>
      <c r="Z164" s="13" t="str">
        <f>INDEX(BB:BB,W161+1)</f>
        <v/>
      </c>
      <c r="AA164" s="13">
        <f>INDEX(BC:BC,W161+1)</f>
        <v>0</v>
      </c>
      <c r="BF164" s="12" t="s">
        <v>0</v>
      </c>
      <c r="BG164" s="3">
        <v>163</v>
      </c>
    </row>
    <row r="165" spans="1:59">
      <c r="A165" s="3" t="str">
        <f t="shared" si="29"/>
        <v>|種別|サポート|サブタイプ||||</v>
      </c>
      <c r="B165" s="3" t="s">
        <v>0</v>
      </c>
      <c r="C165" s="3" t="s">
        <v>83</v>
      </c>
      <c r="D165" s="7" t="s">
        <v>11</v>
      </c>
      <c r="E165" s="3" t="s">
        <v>83</v>
      </c>
      <c r="F165" s="3" t="str">
        <f>IF(R164=0,"",R164)</f>
        <v>サポート</v>
      </c>
      <c r="G165" s="3" t="s">
        <v>83</v>
      </c>
      <c r="H165" s="7" t="s">
        <v>104</v>
      </c>
      <c r="I165" s="3" t="s">
        <v>83</v>
      </c>
      <c r="J165" s="3" t="str">
        <f>IF(T164=0,"",T164)</f>
        <v/>
      </c>
      <c r="K165" s="3" t="s">
        <v>83</v>
      </c>
      <c r="L165" s="3" t="str">
        <f>IF(U164=0,"",U164)</f>
        <v/>
      </c>
      <c r="M165" s="3" t="s">
        <v>83</v>
      </c>
      <c r="N165" s="3" t="str">
        <f>IF(V164=0,"",V164)</f>
        <v/>
      </c>
      <c r="O165" s="3" t="s">
        <v>83</v>
      </c>
      <c r="Q165" s="12" t="s">
        <v>105</v>
      </c>
      <c r="R165" s="13" t="str">
        <f>INDEX(BD:BD,W161+1)</f>
        <v>あなたがコントロールするトークンでないサポートがボードに出たとき、エネルギー化2を行う。&amp;br;超過3：あなたは1回の入れ替えを得る。このサポートは1シールドを失う。</v>
      </c>
      <c r="S165" s="14"/>
      <c r="T165" s="14"/>
      <c r="U165" s="14"/>
      <c r="V165" s="15"/>
      <c r="W165" s="19"/>
      <c r="X165" s="11"/>
      <c r="Y165" s="11"/>
      <c r="Z165" s="11"/>
      <c r="AA165" s="33"/>
      <c r="BF165" s="12" t="s">
        <v>0</v>
      </c>
      <c r="BG165" s="3">
        <v>164</v>
      </c>
    </row>
    <row r="166" spans="1:59">
      <c r="A166" s="3" t="str">
        <f t="shared" si="29"/>
        <v>|テキスト|&gt;|&gt;|&gt;|&gt;|あなたがコントロールするトークンでないサポートがボードに出たとき、エネルギー化2を行う。&amp;br;超過3：あなたは1回の入れ替えを得る。このサポートは1シールドを失う。|</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あなたがコントロールするトークンでないサポートがボードに出たとき、エネルギー化2を行う。&amp;br;超過3：あなたは1回の入れ替えを得る。このサポートは1シールドを失う。</v>
      </c>
      <c r="O166" s="3" t="s">
        <v>83</v>
      </c>
      <c r="Q166" s="17" t="s">
        <v>27</v>
      </c>
      <c r="R166" s="13" t="str">
        <f>INDEX(BE:BE,W161+1)</f>
        <v>When a non-token support you control enters the board, Energize 2.&amp;br;Overload 3:You gain 1 swap.</v>
      </c>
      <c r="S166" s="14" t="s">
        <v>324</v>
      </c>
      <c r="T166" s="13" t="str">
        <f>IF(X166="","",X166&amp;IF(Y166="",""," "&amp;Y166)&amp;IF(Z166="",""," "&amp;Z166)&amp;IF(AA166="",""," "&amp;AA166))</f>
        <v/>
      </c>
      <c r="U166" s="14"/>
      <c r="V166" s="15"/>
      <c r="W166" s="19" t="s">
        <v>116</v>
      </c>
      <c r="X166" s="12" t="str">
        <f t="shared" ref="X166:AA166" si="35">IF(ISERROR(IF(LEN(X165)&gt;1,X165,VLOOKUP(X164,$AC:$AD,2,FALSE))),"",IF(LEN(X165)&gt;1,X165,VLOOKUP(X164,$AC:$AD,2,FALSE)))</f>
        <v/>
      </c>
      <c r="Y166" s="12" t="str">
        <f t="shared" si="35"/>
        <v/>
      </c>
      <c r="Z166" s="12" t="str">
        <f t="shared" si="35"/>
        <v/>
      </c>
      <c r="AA166" s="12" t="str">
        <f t="shared" si="35"/>
        <v> </v>
      </c>
      <c r="BF166" s="12" t="s">
        <v>0</v>
      </c>
      <c r="BG166" s="3">
        <v>165</v>
      </c>
    </row>
    <row r="167" spans="1:59">
      <c r="A167" s="3" t="str">
        <f t="shared" si="29"/>
        <v>|英テキスト|&gt;|&gt;|&gt;|&gt;|When a non-token support you control enters the board, Energize 2.&amp;br;Overload 3:You gain 1 swap.|</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When a non-token support you control enters the board, Energize 2.&amp;br;Overload 3:You gain 1 swap.</v>
      </c>
      <c r="O167" s="3" t="s">
        <v>83</v>
      </c>
      <c r="Q167" s="12" t="s">
        <v>18</v>
      </c>
      <c r="R167" s="13">
        <f>IF(INDEX(AX:AX,W161+1)="",0,INDEX(AX:AX,W161+1)&amp;"/"&amp;INDEX(AY:AY,W161+1))</f>
        <v>0</v>
      </c>
      <c r="S167" s="14"/>
      <c r="T167" s="14"/>
      <c r="U167" s="14"/>
      <c r="V167" s="15"/>
      <c r="W167" s="19"/>
      <c r="X167" s="12"/>
      <c r="Y167" s="31"/>
      <c r="Z167" s="31"/>
      <c r="AA167" s="32"/>
      <c r="BF167" s="12" t="s">
        <v>0</v>
      </c>
      <c r="BG167" s="3">
        <v>166</v>
      </c>
    </row>
    <row r="168" spans="1:59">
      <c r="A168" s="3" t="str">
        <f t="shared" si="29"/>
        <v>|PT|&gt;||シールド数|&gt;|3|</v>
      </c>
      <c r="B168" s="3" t="s">
        <v>0</v>
      </c>
      <c r="C168" s="3" t="s">
        <v>83</v>
      </c>
      <c r="D168" s="3" t="s">
        <v>18</v>
      </c>
      <c r="E168" s="3" t="s">
        <v>83</v>
      </c>
      <c r="F168" s="3" t="s">
        <v>115</v>
      </c>
      <c r="G168" s="3" t="s">
        <v>83</v>
      </c>
      <c r="H168" s="3" t="str">
        <f>IF(R167=0,"",R167)</f>
        <v/>
      </c>
      <c r="I168" s="3" t="s">
        <v>83</v>
      </c>
      <c r="J168" s="3" t="s">
        <v>134</v>
      </c>
      <c r="K168" s="3" t="s">
        <v>83</v>
      </c>
      <c r="L168" s="3" t="s">
        <v>115</v>
      </c>
      <c r="M168" s="3" t="s">
        <v>83</v>
      </c>
      <c r="N168" s="3">
        <f>IF(R168=0,"",R168)</f>
        <v>3</v>
      </c>
      <c r="O168" s="3" t="s">
        <v>83</v>
      </c>
      <c r="Q168" s="20" t="s">
        <v>19</v>
      </c>
      <c r="R168" s="13">
        <f>INDEX(AW:AW,W161+1)</f>
        <v>3</v>
      </c>
      <c r="S168" s="21"/>
      <c r="T168" s="21"/>
      <c r="U168" s="21"/>
      <c r="V168" s="22"/>
      <c r="W168" s="23"/>
      <c r="X168" s="24"/>
      <c r="Y168" s="34"/>
      <c r="Z168" s="34"/>
      <c r="AA168" s="35"/>
      <c r="BF168" s="12" t="s">
        <v>0</v>
      </c>
      <c r="BG168" s="3">
        <v>167</v>
      </c>
    </row>
    <row r="169" spans="1:59">
      <c r="A169" s="3" t="str">
        <f t="shared" si="29"/>
        <v>&amp;br;&amp;br;</v>
      </c>
      <c r="B169" s="3" t="s">
        <v>0</v>
      </c>
      <c r="C169" s="3" t="s">
        <v>142</v>
      </c>
      <c r="R169" s="3"/>
      <c r="S169" s="3"/>
      <c r="T169" s="3"/>
      <c r="U169" s="3"/>
      <c r="V169" s="3"/>
      <c r="BF169" s="12" t="s">
        <v>0</v>
      </c>
      <c r="BG169" s="3">
        <v>168</v>
      </c>
    </row>
    <row r="170" spans="1:59">
      <c r="A170" s="3" t="str">
        <f t="shared" si="29"/>
        <v>#back(text=戻る,left)</v>
      </c>
      <c r="B170" s="3" t="s">
        <v>0</v>
      </c>
      <c r="C170" s="3" t="s">
        <v>151</v>
      </c>
      <c r="R170" s="3"/>
      <c r="S170" s="3"/>
      <c r="T170" s="3"/>
      <c r="U170" s="3"/>
      <c r="V170" s="3"/>
      <c r="BF170" s="12" t="s">
        <v>0</v>
      </c>
      <c r="BG170" s="3">
        <v>169</v>
      </c>
    </row>
    <row r="171" spans="1:59">
      <c r="A171" s="3" t="str">
        <f t="shared" si="29"/>
        <v>&amp;br;</v>
      </c>
      <c r="B171" s="3" t="s">
        <v>0</v>
      </c>
      <c r="C171" s="3" t="s">
        <v>161</v>
      </c>
      <c r="R171" s="3"/>
      <c r="S171" s="3"/>
      <c r="T171" s="3"/>
      <c r="U171" s="3"/>
      <c r="V171" s="3"/>
      <c r="BF171" s="12" t="s">
        <v>0</v>
      </c>
      <c r="BG171" s="3">
        <v>170</v>
      </c>
    </row>
    <row r="172" spans="1:59">
      <c r="A172" s="3" t="str">
        <f t="shared" si="29"/>
        <v>#comment(above,nsize=[15],size=[30],num=[10])</v>
      </c>
      <c r="B172" s="3" t="s">
        <v>0</v>
      </c>
      <c r="C172" s="3" t="s">
        <v>170</v>
      </c>
      <c r="R172" s="3"/>
      <c r="S172" s="3"/>
      <c r="T172" s="3"/>
      <c r="U172" s="3"/>
      <c r="V172" s="3"/>
      <c r="BF172" s="12" t="s">
        <v>0</v>
      </c>
      <c r="BG172" s="3">
        <v>171</v>
      </c>
    </row>
    <row r="173" spans="1:59">
      <c r="A173" s="3" t="str">
        <f t="shared" si="29"/>
        <v>&amp;br;&amp;br;</v>
      </c>
      <c r="B173" s="3" t="s">
        <v>0</v>
      </c>
      <c r="C173" s="3" t="s">
        <v>142</v>
      </c>
      <c r="R173" s="3"/>
      <c r="S173" s="3"/>
      <c r="T173" s="3"/>
      <c r="U173" s="3"/>
      <c r="V173" s="3"/>
      <c r="BF173" s="12" t="s">
        <v>0</v>
      </c>
      <c r="BG173" s="3">
        <v>172</v>
      </c>
    </row>
    <row r="174" spans="1:59">
      <c r="A174" s="3" t="str">
        <f t="shared" si="29"/>
        <v/>
      </c>
      <c r="B174" s="3" t="s">
        <v>0</v>
      </c>
      <c r="Q174" s="8"/>
      <c r="R174" s="9"/>
      <c r="S174" s="9"/>
      <c r="T174" s="9"/>
      <c r="U174" s="9"/>
      <c r="V174" s="10"/>
      <c r="W174" s="11">
        <v>14</v>
      </c>
      <c r="X174" s="8"/>
      <c r="Y174" s="29"/>
      <c r="Z174" s="29"/>
      <c r="AA174" s="30"/>
      <c r="BF174" s="12" t="s">
        <v>0</v>
      </c>
      <c r="BG174" s="3">
        <v>173</v>
      </c>
    </row>
    <row r="175" spans="1:59">
      <c r="A175" s="3" t="str">
        <f t="shared" si="29"/>
        <v>*次元橋/Planar Bridge</v>
      </c>
      <c r="B175" s="3" t="s">
        <v>0</v>
      </c>
      <c r="C175" s="3" t="str">
        <f>"*"&amp;R175&amp;"/"&amp;T175</f>
        <v>*次元橋/Planar Bridge</v>
      </c>
      <c r="Q175" s="12" t="s">
        <v>9</v>
      </c>
      <c r="R175" s="13" t="str">
        <f>INDEX(AJ:AJ,W174+1)</f>
        <v>次元橋</v>
      </c>
      <c r="S175" s="14" t="s">
        <v>10</v>
      </c>
      <c r="T175" s="13" t="str">
        <f>INDEX(AK:AK,W174+1)</f>
        <v>Planar Bridge</v>
      </c>
      <c r="U175" s="14"/>
      <c r="V175" s="15"/>
      <c r="W175" s="16"/>
      <c r="X175" s="12"/>
      <c r="Y175" s="31"/>
      <c r="Z175" s="31"/>
      <c r="AA175" s="32"/>
      <c r="BF175" s="12" t="s">
        <v>0</v>
      </c>
      <c r="BG175" s="3">
        <v>174</v>
      </c>
    </row>
    <row r="176" spans="1:59">
      <c r="A176" s="3" t="str">
        <f t="shared" si="29"/>
        <v>|LEFT:80|LEFT:100|LEFT:100|LEFT:100|LEFT:100|LEFT:100|c</v>
      </c>
      <c r="B176" s="3" t="s">
        <v>0</v>
      </c>
      <c r="C176" s="3" t="s">
        <v>83</v>
      </c>
      <c r="D176" s="6" t="str">
        <f>$Q$1</f>
        <v>LEFT:80</v>
      </c>
      <c r="E176" s="6" t="s">
        <v>83</v>
      </c>
      <c r="F176" s="6" t="str">
        <f t="shared" ref="F176:J176" si="36">$R$1</f>
        <v>LEFT:100</v>
      </c>
      <c r="G176" s="6" t="s">
        <v>83</v>
      </c>
      <c r="H176" s="6" t="str">
        <f t="shared" si="36"/>
        <v>LEFT:100</v>
      </c>
      <c r="I176" s="6" t="s">
        <v>83</v>
      </c>
      <c r="J176" s="6" t="str">
        <f t="shared" si="36"/>
        <v>LEFT:100</v>
      </c>
      <c r="K176" s="6" t="s">
        <v>83</v>
      </c>
      <c r="L176" s="6" t="str">
        <f>$R$1</f>
        <v>LEFT:100</v>
      </c>
      <c r="M176" s="6" t="s">
        <v>83</v>
      </c>
      <c r="N176" s="6" t="str">
        <f>$R$1</f>
        <v>LEFT:100</v>
      </c>
      <c r="O176" s="3" t="s">
        <v>83</v>
      </c>
      <c r="P176" s="3" t="s">
        <v>84</v>
      </c>
      <c r="Q176" s="17" t="s">
        <v>6</v>
      </c>
      <c r="R176" s="13" t="str">
        <f>INDEX(AF:AF,W174+1)</f>
        <v>無色</v>
      </c>
      <c r="S176" s="18" t="s">
        <v>7</v>
      </c>
      <c r="T176" s="13" t="str">
        <f>INDEX(AG:AG,W174+1)</f>
        <v>神話レア</v>
      </c>
      <c r="U176" s="18" t="s">
        <v>8</v>
      </c>
      <c r="V176" s="13">
        <f>INDEX(AI:AI,W174+1)</f>
        <v>11</v>
      </c>
      <c r="W176" s="19"/>
      <c r="X176" s="13" t="str">
        <f>INDEX(AQ:AQ,W174+1)</f>
        <v>超過3：対戦相手のライブラリーから最初のクリーチャーを取ってきて、あなたのライブラリーの一番上に置く。その後、それをあなたのコントロール下で戦場に出す。</v>
      </c>
      <c r="Y176" s="31"/>
      <c r="Z176" s="31"/>
      <c r="AA176" s="32"/>
      <c r="BF176" s="12" t="s">
        <v>0</v>
      </c>
      <c r="BG176" s="3">
        <v>175</v>
      </c>
    </row>
    <row r="177" spans="1:59">
      <c r="A177" s="3" t="str">
        <f t="shared" si="29"/>
        <v>|色|無色|レアリティ|神話レア|マナコスト|11|</v>
      </c>
      <c r="B177" s="3" t="s">
        <v>0</v>
      </c>
      <c r="C177" s="3" t="s">
        <v>83</v>
      </c>
      <c r="D177" s="7" t="s">
        <v>6</v>
      </c>
      <c r="E177" s="3" t="s">
        <v>83</v>
      </c>
      <c r="F177" s="3" t="str">
        <f>IF(R176=0,"",R176)</f>
        <v>無色</v>
      </c>
      <c r="G177" s="3" t="s">
        <v>83</v>
      </c>
      <c r="H177" s="7" t="s">
        <v>92</v>
      </c>
      <c r="I177" s="3" t="s">
        <v>83</v>
      </c>
      <c r="J177" s="3" t="str">
        <f>IF(T176=0,"",T176)</f>
        <v>神話レア</v>
      </c>
      <c r="K177" s="3" t="s">
        <v>83</v>
      </c>
      <c r="L177" s="7" t="s">
        <v>93</v>
      </c>
      <c r="M177" s="3" t="s">
        <v>83</v>
      </c>
      <c r="N177" s="3">
        <f>IF(V176=0,"",V176)</f>
        <v>11</v>
      </c>
      <c r="O177" s="3" t="s">
        <v>83</v>
      </c>
      <c r="Q177" s="12" t="s">
        <v>11</v>
      </c>
      <c r="R177" s="13" t="str">
        <f>INDEX(AL:AL,W174+1)</f>
        <v>サポート</v>
      </c>
      <c r="S177" s="18" t="s">
        <v>94</v>
      </c>
      <c r="T177" s="13">
        <f>INDEX(AN:AN,W174+1)</f>
        <v>0</v>
      </c>
      <c r="U177" s="13">
        <f>INDEX(AO:AO,W174+1)</f>
        <v>0</v>
      </c>
      <c r="V177" s="13">
        <f>INDEX(AP:AP,W174+1)</f>
        <v>0</v>
      </c>
      <c r="W177" s="19"/>
      <c r="X177" s="13" t="str">
        <f>INDEX(AZ:AZ,W174+1)</f>
        <v>超過</v>
      </c>
      <c r="Y177" s="13" t="str">
        <f>INDEX(BA:BA,W174+1)</f>
        <v/>
      </c>
      <c r="Z177" s="13" t="str">
        <f>INDEX(BB:BB,W174+1)</f>
        <v/>
      </c>
      <c r="AA177" s="13">
        <f>INDEX(BC:BC,W174+1)</f>
        <v>0</v>
      </c>
      <c r="BF177" s="12" t="s">
        <v>0</v>
      </c>
      <c r="BG177" s="3">
        <v>176</v>
      </c>
    </row>
    <row r="178" spans="1:59">
      <c r="A178" s="3" t="str">
        <f t="shared" si="29"/>
        <v>|種別|サポート|サブタイプ||||</v>
      </c>
      <c r="B178" s="3" t="s">
        <v>0</v>
      </c>
      <c r="C178" s="3" t="s">
        <v>83</v>
      </c>
      <c r="D178" s="7" t="s">
        <v>11</v>
      </c>
      <c r="E178" s="3" t="s">
        <v>83</v>
      </c>
      <c r="F178" s="3" t="str">
        <f>IF(R177=0,"",R177)</f>
        <v>サポート</v>
      </c>
      <c r="G178" s="3" t="s">
        <v>83</v>
      </c>
      <c r="H178" s="7" t="s">
        <v>104</v>
      </c>
      <c r="I178" s="3" t="s">
        <v>83</v>
      </c>
      <c r="J178" s="3" t="str">
        <f>IF(T177=0,"",T177)</f>
        <v/>
      </c>
      <c r="K178" s="3" t="s">
        <v>83</v>
      </c>
      <c r="L178" s="3" t="str">
        <f>IF(U177=0,"",U177)</f>
        <v/>
      </c>
      <c r="M178" s="3" t="s">
        <v>83</v>
      </c>
      <c r="N178" s="3" t="str">
        <f>IF(V177=0,"",V177)</f>
        <v/>
      </c>
      <c r="O178" s="3" t="s">
        <v>83</v>
      </c>
      <c r="Q178" s="12" t="s">
        <v>105</v>
      </c>
      <c r="R178" s="13" t="str">
        <f>INDEX(BD:BD,W174+1)</f>
        <v>超過3：対戦相手のライブラリーから最初のクリーチャーを取ってきて、あなたのライブラリーの一番上に置く。その後、それをあなたのコントロール下で戦場に出す。</v>
      </c>
      <c r="S178" s="14"/>
      <c r="T178" s="14"/>
      <c r="U178" s="14"/>
      <c r="V178" s="15"/>
      <c r="W178" s="19"/>
      <c r="X178" s="11"/>
      <c r="Y178" s="11"/>
      <c r="Z178" s="11"/>
      <c r="AA178" s="33"/>
      <c r="BF178" s="12" t="s">
        <v>0</v>
      </c>
      <c r="BG178" s="3">
        <v>177</v>
      </c>
    </row>
    <row r="179" spans="1:59">
      <c r="A179" s="3" t="str">
        <f t="shared" si="29"/>
        <v>|テキスト|&gt;|&gt;|&gt;|&gt;|超過3：対戦相手のライブラリーから最初のクリーチャーを取ってきて、あなたのライブラリーの一番上に置く。その後、それをあなたのコントロール下で戦場に出す。|</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超過3：対戦相手のライブラリーから最初のクリーチャーを取ってきて、あなたのライブラリーの一番上に置く。その後、それをあなたのコントロール下で戦場に出す。</v>
      </c>
      <c r="O179" s="3" t="s">
        <v>83</v>
      </c>
      <c r="Q179" s="17" t="s">
        <v>27</v>
      </c>
      <c r="R179" s="13" t="str">
        <f>INDEX(BE:BE,W174+1)</f>
        <v>Overload 3:Fetch the first creature in your opponent's library to the top of your library and then place it on the battlefield under your control.</v>
      </c>
      <c r="S179" s="14" t="s">
        <v>324</v>
      </c>
      <c r="T179" s="13" t="str">
        <f>IF(X179="","",X179&amp;IF(Y179="",""," "&amp;Y179)&amp;IF(Z179="",""," "&amp;Z179)&amp;IF(AA179="",""," "&amp;AA179))</f>
        <v/>
      </c>
      <c r="U179" s="14"/>
      <c r="V179" s="15"/>
      <c r="W179" s="19" t="s">
        <v>116</v>
      </c>
      <c r="X179" s="12" t="str">
        <f t="shared" ref="X179:AA179" si="37">IF(ISERROR(IF(LEN(X178)&gt;1,X178,VLOOKUP(X177,$AC:$AD,2,FALSE))),"",IF(LEN(X178)&gt;1,X178,VLOOKUP(X177,$AC:$AD,2,FALSE)))</f>
        <v/>
      </c>
      <c r="Y179" s="12" t="str">
        <f t="shared" si="37"/>
        <v/>
      </c>
      <c r="Z179" s="12" t="str">
        <f t="shared" si="37"/>
        <v/>
      </c>
      <c r="AA179" s="12" t="str">
        <f t="shared" si="37"/>
        <v> </v>
      </c>
      <c r="BF179" s="12" t="s">
        <v>0</v>
      </c>
      <c r="BG179" s="3">
        <v>178</v>
      </c>
    </row>
    <row r="180" spans="1:59">
      <c r="A180" s="3" t="str">
        <f t="shared" si="29"/>
        <v>|英テキスト|&gt;|&gt;|&gt;|&gt;|Overload 3:Fetch the first creature in your opponent's library to the top of your library and then place it on the battlefield under your control.|</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Overload 3:Fetch the first creature in your opponent's library to the top of your library and then place it on the battlefield under your control.</v>
      </c>
      <c r="O180" s="3" t="s">
        <v>83</v>
      </c>
      <c r="Q180" s="12" t="s">
        <v>18</v>
      </c>
      <c r="R180" s="13">
        <f>IF(INDEX(AX:AX,W174+1)="",0,INDEX(AX:AX,W174+1)&amp;"/"&amp;INDEX(AY:AY,W174+1))</f>
        <v>0</v>
      </c>
      <c r="S180" s="14"/>
      <c r="T180" s="14"/>
      <c r="U180" s="14"/>
      <c r="V180" s="15"/>
      <c r="W180" s="19"/>
      <c r="X180" s="12"/>
      <c r="Y180" s="31"/>
      <c r="Z180" s="31"/>
      <c r="AA180" s="32"/>
      <c r="BF180" s="12" t="s">
        <v>0</v>
      </c>
      <c r="BG180" s="3">
        <v>179</v>
      </c>
    </row>
    <row r="181" spans="1:59">
      <c r="A181" s="3" t="str">
        <f t="shared" si="29"/>
        <v>|PT|&gt;||シールド数|&gt;|3|</v>
      </c>
      <c r="B181" s="3" t="s">
        <v>0</v>
      </c>
      <c r="C181" s="3" t="s">
        <v>83</v>
      </c>
      <c r="D181" s="3" t="s">
        <v>18</v>
      </c>
      <c r="E181" s="3" t="s">
        <v>83</v>
      </c>
      <c r="F181" s="3" t="s">
        <v>115</v>
      </c>
      <c r="G181" s="3" t="s">
        <v>83</v>
      </c>
      <c r="H181" s="3" t="str">
        <f>IF(R180=0,"",R180)</f>
        <v/>
      </c>
      <c r="I181" s="3" t="s">
        <v>83</v>
      </c>
      <c r="J181" s="3" t="s">
        <v>134</v>
      </c>
      <c r="K181" s="3" t="s">
        <v>83</v>
      </c>
      <c r="L181" s="3" t="s">
        <v>115</v>
      </c>
      <c r="M181" s="3" t="s">
        <v>83</v>
      </c>
      <c r="N181" s="3">
        <f>IF(R181=0,"",R181)</f>
        <v>3</v>
      </c>
      <c r="O181" s="3" t="s">
        <v>83</v>
      </c>
      <c r="Q181" s="20" t="s">
        <v>19</v>
      </c>
      <c r="R181" s="13">
        <f>INDEX(AW:AW,W174+1)</f>
        <v>3</v>
      </c>
      <c r="S181" s="21"/>
      <c r="T181" s="21"/>
      <c r="U181" s="21"/>
      <c r="V181" s="22"/>
      <c r="W181" s="23"/>
      <c r="X181" s="24"/>
      <c r="Y181" s="34"/>
      <c r="Z181" s="34"/>
      <c r="AA181" s="35"/>
      <c r="BF181" s="12" t="s">
        <v>0</v>
      </c>
      <c r="BG181" s="3">
        <v>180</v>
      </c>
    </row>
    <row r="182" spans="1:59">
      <c r="A182" s="3" t="str">
        <f t="shared" si="29"/>
        <v>&amp;br;&amp;br;</v>
      </c>
      <c r="B182" s="3" t="s">
        <v>0</v>
      </c>
      <c r="C182" s="3" t="s">
        <v>142</v>
      </c>
      <c r="R182" s="3"/>
      <c r="S182" s="3"/>
      <c r="T182" s="3"/>
      <c r="U182" s="3"/>
      <c r="V182" s="3"/>
      <c r="BF182" s="12" t="s">
        <v>0</v>
      </c>
      <c r="BG182" s="3">
        <v>181</v>
      </c>
    </row>
    <row r="183" spans="1:59">
      <c r="A183" s="3" t="str">
        <f t="shared" si="29"/>
        <v>#back(text=戻る,left)</v>
      </c>
      <c r="B183" s="3" t="s">
        <v>0</v>
      </c>
      <c r="C183" s="3" t="s">
        <v>151</v>
      </c>
      <c r="R183" s="3"/>
      <c r="S183" s="3"/>
      <c r="T183" s="3"/>
      <c r="U183" s="3"/>
      <c r="V183" s="3"/>
      <c r="BF183" s="12" t="s">
        <v>0</v>
      </c>
      <c r="BG183" s="3">
        <v>182</v>
      </c>
    </row>
    <row r="184" spans="1:59">
      <c r="A184" s="3" t="str">
        <f t="shared" si="29"/>
        <v>&amp;br;</v>
      </c>
      <c r="B184" s="3" t="s">
        <v>0</v>
      </c>
      <c r="C184" s="3" t="s">
        <v>161</v>
      </c>
      <c r="R184" s="3"/>
      <c r="S184" s="3"/>
      <c r="T184" s="3"/>
      <c r="U184" s="3"/>
      <c r="V184" s="3"/>
      <c r="BF184" s="12" t="s">
        <v>0</v>
      </c>
      <c r="BG184" s="3">
        <v>183</v>
      </c>
    </row>
    <row r="185" spans="1:59">
      <c r="A185" s="3" t="str">
        <f t="shared" si="29"/>
        <v>#comment(above,nsize=[15],size=[30],num=[10])</v>
      </c>
      <c r="B185" s="3" t="s">
        <v>0</v>
      </c>
      <c r="C185" s="3" t="s">
        <v>170</v>
      </c>
      <c r="R185" s="3"/>
      <c r="S185" s="3"/>
      <c r="T185" s="3"/>
      <c r="U185" s="3"/>
      <c r="V185" s="3"/>
      <c r="BF185" s="12" t="s">
        <v>0</v>
      </c>
      <c r="BG185" s="3">
        <v>184</v>
      </c>
    </row>
    <row r="186" spans="1:59">
      <c r="A186" s="3" t="str">
        <f t="shared" si="29"/>
        <v>&amp;br;&amp;br;</v>
      </c>
      <c r="B186" s="3" t="s">
        <v>0</v>
      </c>
      <c r="C186" s="3" t="s">
        <v>142</v>
      </c>
      <c r="R186" s="3"/>
      <c r="S186" s="3"/>
      <c r="T186" s="3"/>
      <c r="U186" s="3"/>
      <c r="V186" s="3"/>
      <c r="BF186" s="12" t="s">
        <v>0</v>
      </c>
      <c r="BG186" s="3">
        <v>185</v>
      </c>
    </row>
    <row r="187" spans="1:59">
      <c r="A187" s="3" t="str">
        <f t="shared" si="29"/>
        <v/>
      </c>
      <c r="B187" s="3" t="s">
        <v>0</v>
      </c>
      <c r="Q187" s="8"/>
      <c r="R187" s="9"/>
      <c r="S187" s="9"/>
      <c r="T187" s="9"/>
      <c r="U187" s="9"/>
      <c r="V187" s="10"/>
      <c r="W187" s="11">
        <v>15</v>
      </c>
      <c r="X187" s="8"/>
      <c r="Y187" s="29"/>
      <c r="Z187" s="29"/>
      <c r="AA187" s="30"/>
      <c r="BF187" s="12" t="s">
        <v>0</v>
      </c>
      <c r="BG187" s="3">
        <v>186</v>
      </c>
    </row>
    <row r="188" spans="1:59">
      <c r="A188" s="3" t="str">
        <f t="shared" si="29"/>
        <v>*0/0</v>
      </c>
      <c r="B188" s="3" t="s">
        <v>0</v>
      </c>
      <c r="C188" s="3" t="str">
        <f>"*"&amp;R188&amp;"/"&amp;T188</f>
        <v>*0/0</v>
      </c>
      <c r="Q188" s="12" t="s">
        <v>9</v>
      </c>
      <c r="R188" s="13">
        <f>INDEX(AJ:AJ,W187+1)</f>
        <v>0</v>
      </c>
      <c r="S188" s="14" t="s">
        <v>10</v>
      </c>
      <c r="T188" s="13">
        <f>INDEX(AK:AK,W187+1)</f>
        <v>0</v>
      </c>
      <c r="U188" s="14"/>
      <c r="V188" s="15"/>
      <c r="W188" s="16"/>
      <c r="X188" s="12"/>
      <c r="Y188" s="31"/>
      <c r="Z188" s="31"/>
      <c r="AA188" s="32"/>
      <c r="BF188" s="12" t="s">
        <v>0</v>
      </c>
      <c r="BG188" s="3">
        <v>187</v>
      </c>
    </row>
    <row r="189" spans="1:59">
      <c r="A189" s="3" t="str">
        <f t="shared" si="29"/>
        <v>|LEFT:80|LEFT:100|LEFT:100|LEFT:100|LEFT:100|LEFT:100|c</v>
      </c>
      <c r="B189" s="3" t="s">
        <v>0</v>
      </c>
      <c r="C189" s="3" t="s">
        <v>83</v>
      </c>
      <c r="D189" s="6" t="str">
        <f>$Q$1</f>
        <v>LEFT:80</v>
      </c>
      <c r="E189" s="6" t="s">
        <v>83</v>
      </c>
      <c r="F189" s="6" t="str">
        <f t="shared" ref="F189:J189" si="38">$R$1</f>
        <v>LEFT:100</v>
      </c>
      <c r="G189" s="6" t="s">
        <v>83</v>
      </c>
      <c r="H189" s="6" t="str">
        <f t="shared" si="38"/>
        <v>LEFT:100</v>
      </c>
      <c r="I189" s="6" t="s">
        <v>83</v>
      </c>
      <c r="J189" s="6" t="str">
        <f t="shared" si="38"/>
        <v>LEFT:100</v>
      </c>
      <c r="K189" s="6" t="s">
        <v>83</v>
      </c>
      <c r="L189" s="6" t="str">
        <f>$R$1</f>
        <v>LEFT:100</v>
      </c>
      <c r="M189" s="6" t="s">
        <v>83</v>
      </c>
      <c r="N189" s="6" t="str">
        <f>$R$1</f>
        <v>LEFT:100</v>
      </c>
      <c r="O189" s="3" t="s">
        <v>83</v>
      </c>
      <c r="P189" s="3" t="s">
        <v>84</v>
      </c>
      <c r="Q189" s="17" t="s">
        <v>6</v>
      </c>
      <c r="R189" s="13" t="str">
        <f>INDEX(AF:AF,W187+1)</f>
        <v>無色</v>
      </c>
      <c r="S189" s="18" t="s">
        <v>7</v>
      </c>
      <c r="T189" s="13">
        <f>INDEX(AG:AG,W187+1)</f>
        <v>0</v>
      </c>
      <c r="U189" s="18" t="s">
        <v>8</v>
      </c>
      <c r="V189" s="13">
        <f>INDEX(AI:AI,W187+1)</f>
        <v>0</v>
      </c>
      <c r="W189" s="19"/>
      <c r="X189" s="13">
        <f>INDEX(AQ:AQ,W187+1)</f>
        <v>0</v>
      </c>
      <c r="Y189" s="31"/>
      <c r="Z189" s="31"/>
      <c r="AA189" s="32"/>
      <c r="BF189" s="12" t="s">
        <v>0</v>
      </c>
      <c r="BG189" s="3">
        <v>188</v>
      </c>
    </row>
    <row r="190" spans="1:59">
      <c r="A190" s="3" t="str">
        <f t="shared" si="29"/>
        <v>|色|無色|レアリティ||マナコスト||</v>
      </c>
      <c r="B190" s="3" t="s">
        <v>0</v>
      </c>
      <c r="C190" s="3" t="s">
        <v>83</v>
      </c>
      <c r="D190" s="7" t="s">
        <v>6</v>
      </c>
      <c r="E190" s="3" t="s">
        <v>83</v>
      </c>
      <c r="F190" s="3" t="str">
        <f>IF(R189=0,"",R189)</f>
        <v>無色</v>
      </c>
      <c r="G190" s="3" t="s">
        <v>83</v>
      </c>
      <c r="H190" s="7" t="s">
        <v>92</v>
      </c>
      <c r="I190" s="3" t="s">
        <v>83</v>
      </c>
      <c r="J190" s="3" t="str">
        <f>IF(T189=0,"",T189)</f>
        <v/>
      </c>
      <c r="K190" s="3" t="s">
        <v>83</v>
      </c>
      <c r="L190" s="7" t="s">
        <v>93</v>
      </c>
      <c r="M190" s="3" t="s">
        <v>83</v>
      </c>
      <c r="N190" s="3" t="str">
        <f>IF(V189=0,"",V189)</f>
        <v/>
      </c>
      <c r="O190" s="3" t="s">
        <v>83</v>
      </c>
      <c r="Q190" s="12" t="s">
        <v>11</v>
      </c>
      <c r="R190" s="13">
        <f>INDEX(AL:AL,W187+1)</f>
        <v>0</v>
      </c>
      <c r="S190" s="18" t="s">
        <v>94</v>
      </c>
      <c r="T190" s="13">
        <f>INDEX(AN:AN,W187+1)</f>
        <v>0</v>
      </c>
      <c r="U190" s="13">
        <f>INDEX(AO:AO,W187+1)</f>
        <v>0</v>
      </c>
      <c r="V190" s="13">
        <f>INDEX(AP:AP,W187+1)</f>
        <v>0</v>
      </c>
      <c r="W190" s="19"/>
      <c r="X190" s="13" t="str">
        <f>INDEX(AZ:AZ,W187+1)</f>
        <v/>
      </c>
      <c r="Y190" s="13" t="str">
        <f>INDEX(BA:BA,W187+1)</f>
        <v/>
      </c>
      <c r="Z190" s="13" t="str">
        <f>INDEX(BB:BB,W187+1)</f>
        <v/>
      </c>
      <c r="AA190" s="13">
        <f>INDEX(BC:BC,W187+1)</f>
        <v>0</v>
      </c>
      <c r="BF190" s="12" t="s">
        <v>0</v>
      </c>
      <c r="BG190" s="3">
        <v>189</v>
      </c>
    </row>
    <row r="191" spans="1:59">
      <c r="A191" s="3" t="str">
        <f t="shared" si="29"/>
        <v>|種別||サブタイプ||||</v>
      </c>
      <c r="B191" s="3" t="s">
        <v>0</v>
      </c>
      <c r="C191" s="3" t="s">
        <v>83</v>
      </c>
      <c r="D191" s="7" t="s">
        <v>11</v>
      </c>
      <c r="E191" s="3" t="s">
        <v>83</v>
      </c>
      <c r="F191" s="3" t="str">
        <f>IF(R190=0,"",R190)</f>
        <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
      </c>
      <c r="S191" s="14"/>
      <c r="T191" s="14"/>
      <c r="U191" s="14"/>
      <c r="V191" s="15"/>
      <c r="W191" s="19"/>
      <c r="X191" s="11"/>
      <c r="Y191" s="11"/>
      <c r="Z191" s="11"/>
      <c r="AA191" s="33"/>
      <c r="BF191" s="12" t="s">
        <v>0</v>
      </c>
      <c r="BG191" s="3">
        <v>190</v>
      </c>
    </row>
    <row r="192" spans="1:59">
      <c r="A192" s="3" t="str">
        <f t="shared" si="29"/>
        <v>|テキスト|&gt;|&gt;|&gt;|&gt;||</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
      </c>
      <c r="O192" s="3" t="s">
        <v>83</v>
      </c>
      <c r="Q192" s="17" t="s">
        <v>27</v>
      </c>
      <c r="R192" s="13" t="str">
        <f>INDEX(BE:BE,W187+1)</f>
        <v/>
      </c>
      <c r="S192" s="14" t="s">
        <v>324</v>
      </c>
      <c r="T192" s="13" t="str">
        <f>IF(X192="","",X192&amp;IF(Y192="",""," "&amp;Y192)&amp;IF(Z192="",""," "&amp;Z192)&amp;IF(AA192="",""," "&amp;AA192))</f>
        <v/>
      </c>
      <c r="U192" s="14"/>
      <c r="V192" s="15"/>
      <c r="W192" s="19" t="s">
        <v>116</v>
      </c>
      <c r="X192" s="12" t="str">
        <f t="shared" ref="X192:AA192" si="39">IF(ISERROR(IF(LEN(X191)&gt;1,X191,VLOOKUP(X190,$AC:$AD,2,FALSE))),"",IF(LEN(X191)&gt;1,X191,VLOOKUP(X190,$AC:$AD,2,FALSE)))</f>
        <v/>
      </c>
      <c r="Y192" s="12" t="str">
        <f t="shared" si="39"/>
        <v/>
      </c>
      <c r="Z192" s="12" t="str">
        <f t="shared" si="39"/>
        <v/>
      </c>
      <c r="AA192" s="12" t="str">
        <f t="shared" si="39"/>
        <v> </v>
      </c>
      <c r="BF192" s="12" t="s">
        <v>0</v>
      </c>
      <c r="BG192" s="3">
        <v>191</v>
      </c>
    </row>
    <row r="193" spans="1:59">
      <c r="A193" s="3" t="str">
        <f t="shared" si="29"/>
        <v>|英テキスト|&gt;|&gt;|&gt;|&gt;||</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9"/>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9"/>
        <v>&amp;br;&amp;br;</v>
      </c>
      <c r="B195" s="3" t="s">
        <v>0</v>
      </c>
      <c r="C195" s="3" t="s">
        <v>142</v>
      </c>
      <c r="R195" s="3"/>
      <c r="S195" s="3"/>
      <c r="T195" s="3"/>
      <c r="U195" s="3"/>
      <c r="V195" s="3"/>
      <c r="BF195" s="12" t="s">
        <v>0</v>
      </c>
      <c r="BG195" s="3">
        <v>194</v>
      </c>
    </row>
    <row r="196" spans="1:59">
      <c r="A196" s="3" t="str">
        <f t="shared" si="29"/>
        <v>#back(text=戻る,left)</v>
      </c>
      <c r="B196" s="3" t="s">
        <v>0</v>
      </c>
      <c r="C196" s="3" t="s">
        <v>151</v>
      </c>
      <c r="R196" s="3"/>
      <c r="S196" s="3"/>
      <c r="T196" s="3"/>
      <c r="U196" s="3"/>
      <c r="V196" s="3"/>
      <c r="BF196" s="12" t="s">
        <v>0</v>
      </c>
      <c r="BG196" s="3">
        <v>195</v>
      </c>
    </row>
    <row r="197" spans="1:59">
      <c r="A197" s="3" t="str">
        <f t="shared" si="29"/>
        <v>&amp;br;</v>
      </c>
      <c r="B197" s="3" t="s">
        <v>0</v>
      </c>
      <c r="C197" s="3" t="s">
        <v>161</v>
      </c>
      <c r="R197" s="3"/>
      <c r="S197" s="3"/>
      <c r="T197" s="3"/>
      <c r="U197" s="3"/>
      <c r="V197" s="3"/>
      <c r="BF197" s="12" t="s">
        <v>0</v>
      </c>
      <c r="BG197" s="3">
        <v>196</v>
      </c>
    </row>
    <row r="198" spans="1:59">
      <c r="A198" s="3" t="str">
        <f t="shared" ref="A198:A261" si="40">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40"/>
        <v>&amp;br;&amp;br;</v>
      </c>
      <c r="B199" s="3" t="s">
        <v>0</v>
      </c>
      <c r="C199" s="3" t="s">
        <v>142</v>
      </c>
      <c r="R199" s="3"/>
      <c r="S199" s="3"/>
      <c r="T199" s="3"/>
      <c r="U199" s="3"/>
      <c r="V199" s="3"/>
      <c r="BF199" s="12" t="s">
        <v>0</v>
      </c>
      <c r="BG199" s="3">
        <v>198</v>
      </c>
    </row>
    <row r="200" spans="1:59">
      <c r="A200" s="3" t="str">
        <f t="shared" si="40"/>
        <v/>
      </c>
      <c r="B200" s="3" t="s">
        <v>0</v>
      </c>
      <c r="Q200" s="8"/>
      <c r="R200" s="9"/>
      <c r="S200" s="9"/>
      <c r="T200" s="9"/>
      <c r="U200" s="9"/>
      <c r="V200" s="10"/>
      <c r="W200" s="11">
        <v>16</v>
      </c>
      <c r="X200" s="8"/>
      <c r="Y200" s="29"/>
      <c r="Z200" s="29"/>
      <c r="AA200" s="30"/>
      <c r="BF200" s="12" t="s">
        <v>0</v>
      </c>
      <c r="BG200" s="3">
        <v>199</v>
      </c>
    </row>
    <row r="201" spans="1:59">
      <c r="A201" s="3" t="str">
        <f t="shared" si="40"/>
        <v>*0/0</v>
      </c>
      <c r="B201" s="3" t="s">
        <v>0</v>
      </c>
      <c r="C201" s="3" t="str">
        <f>"*"&amp;R201&amp;"/"&amp;T201</f>
        <v>*0/0</v>
      </c>
      <c r="Q201" s="12" t="s">
        <v>9</v>
      </c>
      <c r="R201" s="13">
        <f>INDEX(AJ:AJ,W200+1)</f>
        <v>0</v>
      </c>
      <c r="S201" s="14" t="s">
        <v>10</v>
      </c>
      <c r="T201" s="13">
        <f>INDEX(AK:AK,W200+1)</f>
        <v>0</v>
      </c>
      <c r="U201" s="14"/>
      <c r="V201" s="15"/>
      <c r="W201" s="16"/>
      <c r="X201" s="12"/>
      <c r="Y201" s="31"/>
      <c r="Z201" s="31"/>
      <c r="AA201" s="32"/>
      <c r="BF201" s="12" t="s">
        <v>0</v>
      </c>
      <c r="BG201" s="3">
        <v>200</v>
      </c>
    </row>
    <row r="202" spans="1:59">
      <c r="A202" s="3" t="str">
        <f t="shared" si="40"/>
        <v>|LEFT:80|LEFT:100|LEFT:100|LEFT:100|LEFT:100|LEFT:100|c</v>
      </c>
      <c r="B202" s="3" t="s">
        <v>0</v>
      </c>
      <c r="C202" s="3" t="s">
        <v>83</v>
      </c>
      <c r="D202" s="6" t="str">
        <f>$Q$1</f>
        <v>LEFT:80</v>
      </c>
      <c r="E202" s="6" t="s">
        <v>83</v>
      </c>
      <c r="F202" s="6" t="str">
        <f t="shared" ref="F202:J202" si="41">$R$1</f>
        <v>LEFT:100</v>
      </c>
      <c r="G202" s="6" t="s">
        <v>83</v>
      </c>
      <c r="H202" s="6" t="str">
        <f t="shared" si="41"/>
        <v>LEFT:100</v>
      </c>
      <c r="I202" s="6" t="s">
        <v>83</v>
      </c>
      <c r="J202" s="6" t="str">
        <f t="shared" si="41"/>
        <v>LEFT:100</v>
      </c>
      <c r="K202" s="6" t="s">
        <v>83</v>
      </c>
      <c r="L202" s="6" t="str">
        <f>$R$1</f>
        <v>LEFT:100</v>
      </c>
      <c r="M202" s="6" t="s">
        <v>83</v>
      </c>
      <c r="N202" s="6" t="str">
        <f>$R$1</f>
        <v>LEFT:100</v>
      </c>
      <c r="O202" s="3" t="s">
        <v>83</v>
      </c>
      <c r="P202" s="3" t="s">
        <v>84</v>
      </c>
      <c r="Q202" s="17" t="s">
        <v>6</v>
      </c>
      <c r="R202" s="13" t="str">
        <f>INDEX(AF:AF,W200+1)</f>
        <v>無色</v>
      </c>
      <c r="S202" s="18" t="s">
        <v>7</v>
      </c>
      <c r="T202" s="13">
        <f>INDEX(AG:AG,W200+1)</f>
        <v>0</v>
      </c>
      <c r="U202" s="18" t="s">
        <v>8</v>
      </c>
      <c r="V202" s="13">
        <f>INDEX(AI:AI,W200+1)</f>
        <v>0</v>
      </c>
      <c r="W202" s="19"/>
      <c r="X202" s="13">
        <f>INDEX(AQ:AQ,W200+1)</f>
        <v>0</v>
      </c>
      <c r="Y202" s="31"/>
      <c r="Z202" s="31"/>
      <c r="AA202" s="32"/>
      <c r="BF202" s="12" t="s">
        <v>0</v>
      </c>
      <c r="BG202" s="3">
        <v>201</v>
      </c>
    </row>
    <row r="203" spans="1:59">
      <c r="A203" s="3" t="str">
        <f t="shared" si="40"/>
        <v>|色|無色|レアリティ||マナコスト||</v>
      </c>
      <c r="B203" s="3" t="s">
        <v>0</v>
      </c>
      <c r="C203" s="3" t="s">
        <v>83</v>
      </c>
      <c r="D203" s="7" t="s">
        <v>6</v>
      </c>
      <c r="E203" s="3" t="s">
        <v>83</v>
      </c>
      <c r="F203" s="3" t="str">
        <f>IF(R202=0,"",R202)</f>
        <v>無色</v>
      </c>
      <c r="G203" s="3" t="s">
        <v>83</v>
      </c>
      <c r="H203" s="7" t="s">
        <v>92</v>
      </c>
      <c r="I203" s="3" t="s">
        <v>83</v>
      </c>
      <c r="J203" s="3" t="str">
        <f>IF(T202=0,"",T202)</f>
        <v/>
      </c>
      <c r="K203" s="3" t="s">
        <v>83</v>
      </c>
      <c r="L203" s="7" t="s">
        <v>93</v>
      </c>
      <c r="M203" s="3" t="s">
        <v>83</v>
      </c>
      <c r="N203" s="3" t="str">
        <f>IF(V202=0,"",V202)</f>
        <v/>
      </c>
      <c r="O203" s="3" t="s">
        <v>83</v>
      </c>
      <c r="Q203" s="12" t="s">
        <v>11</v>
      </c>
      <c r="R203" s="13">
        <f>INDEX(AL:AL,W200+1)</f>
        <v>0</v>
      </c>
      <c r="S203" s="18" t="s">
        <v>94</v>
      </c>
      <c r="T203" s="13">
        <f>INDEX(AN:AN,W200+1)</f>
        <v>0</v>
      </c>
      <c r="U203" s="13">
        <f>INDEX(AO:AO,W200+1)</f>
        <v>0</v>
      </c>
      <c r="V203" s="13">
        <f>INDEX(AP:AP,W200+1)</f>
        <v>0</v>
      </c>
      <c r="W203" s="19"/>
      <c r="X203" s="13" t="str">
        <f>INDEX(AZ:AZ,W200+1)</f>
        <v/>
      </c>
      <c r="Y203" s="13" t="str">
        <f>INDEX(BA:BA,W200+1)</f>
        <v/>
      </c>
      <c r="Z203" s="13" t="str">
        <f>INDEX(BB:BB,W200+1)</f>
        <v/>
      </c>
      <c r="AA203" s="13">
        <f>INDEX(BC:BC,W200+1)</f>
        <v>0</v>
      </c>
      <c r="BF203" s="12" t="s">
        <v>0</v>
      </c>
      <c r="BG203" s="3">
        <v>202</v>
      </c>
    </row>
    <row r="204" spans="1:59">
      <c r="A204" s="3" t="str">
        <f t="shared" si="40"/>
        <v>|種別||サブタイプ||||</v>
      </c>
      <c r="B204" s="3" t="s">
        <v>0</v>
      </c>
      <c r="C204" s="3" t="s">
        <v>83</v>
      </c>
      <c r="D204" s="7" t="s">
        <v>11</v>
      </c>
      <c r="E204" s="3" t="s">
        <v>83</v>
      </c>
      <c r="F204" s="3" t="str">
        <f>IF(R203=0,"",R203)</f>
        <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
      </c>
      <c r="S204" s="14"/>
      <c r="T204" s="14"/>
      <c r="U204" s="14"/>
      <c r="V204" s="15"/>
      <c r="W204" s="19"/>
      <c r="X204" s="11"/>
      <c r="Y204" s="11"/>
      <c r="Z204" s="11"/>
      <c r="AA204" s="33"/>
      <c r="BF204" s="12" t="s">
        <v>0</v>
      </c>
      <c r="BG204" s="3">
        <v>203</v>
      </c>
    </row>
    <row r="205" spans="1:59">
      <c r="A205" s="3" t="str">
        <f t="shared" si="40"/>
        <v>|テキスト|&gt;|&gt;|&gt;|&gt;||</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
      </c>
      <c r="O205" s="3" t="s">
        <v>83</v>
      </c>
      <c r="Q205" s="17" t="s">
        <v>27</v>
      </c>
      <c r="R205" s="13" t="str">
        <f>INDEX(BE:BE,W200+1)</f>
        <v/>
      </c>
      <c r="S205" s="14" t="s">
        <v>324</v>
      </c>
      <c r="T205" s="13" t="str">
        <f>IF(X205="","",X205&amp;IF(Y205="",""," "&amp;Y205)&amp;IF(Z205="",""," "&amp;Z205)&amp;IF(AA205="",""," "&amp;AA205))</f>
        <v/>
      </c>
      <c r="U205" s="14"/>
      <c r="V205" s="15"/>
      <c r="W205" s="19" t="s">
        <v>116</v>
      </c>
      <c r="X205" s="12" t="str">
        <f t="shared" ref="X205:AA205" si="42">IF(ISERROR(IF(LEN(X204)&gt;1,X204,VLOOKUP(X203,$AC:$AD,2,FALSE))),"",IF(LEN(X204)&gt;1,X204,VLOOKUP(X203,$AC:$AD,2,FALSE)))</f>
        <v/>
      </c>
      <c r="Y205" s="12" t="str">
        <f t="shared" si="42"/>
        <v/>
      </c>
      <c r="Z205" s="12" t="str">
        <f t="shared" si="42"/>
        <v/>
      </c>
      <c r="AA205" s="12" t="str">
        <f t="shared" si="42"/>
        <v> </v>
      </c>
      <c r="BF205" s="12" t="s">
        <v>0</v>
      </c>
      <c r="BG205" s="3">
        <v>204</v>
      </c>
    </row>
    <row r="206" spans="1:59">
      <c r="A206" s="3" t="str">
        <f t="shared" si="40"/>
        <v>|英テキスト|&gt;|&gt;|&gt;|&gt;||</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40"/>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40"/>
        <v>&amp;br;&amp;br;</v>
      </c>
      <c r="B208" s="3" t="s">
        <v>0</v>
      </c>
      <c r="C208" s="3" t="s">
        <v>142</v>
      </c>
      <c r="R208" s="3"/>
      <c r="S208" s="3"/>
      <c r="T208" s="3"/>
      <c r="U208" s="3"/>
      <c r="V208" s="3"/>
      <c r="BF208" s="12" t="s">
        <v>0</v>
      </c>
      <c r="BG208" s="3">
        <v>207</v>
      </c>
    </row>
    <row r="209" spans="1:59">
      <c r="A209" s="3" t="str">
        <f t="shared" si="40"/>
        <v>#back(text=戻る,left)</v>
      </c>
      <c r="B209" s="3" t="s">
        <v>0</v>
      </c>
      <c r="C209" s="3" t="s">
        <v>151</v>
      </c>
      <c r="R209" s="3"/>
      <c r="S209" s="3"/>
      <c r="T209" s="3"/>
      <c r="U209" s="3"/>
      <c r="V209" s="3"/>
      <c r="BF209" s="12" t="s">
        <v>0</v>
      </c>
      <c r="BG209" s="3">
        <v>208</v>
      </c>
    </row>
    <row r="210" spans="1:59">
      <c r="A210" s="3" t="str">
        <f t="shared" si="40"/>
        <v>&amp;br;</v>
      </c>
      <c r="B210" s="3" t="s">
        <v>0</v>
      </c>
      <c r="C210" s="3" t="s">
        <v>161</v>
      </c>
      <c r="R210" s="3"/>
      <c r="S210" s="3"/>
      <c r="T210" s="3"/>
      <c r="U210" s="3"/>
      <c r="V210" s="3"/>
      <c r="BF210" s="12" t="s">
        <v>0</v>
      </c>
      <c r="BG210" s="3">
        <v>209</v>
      </c>
    </row>
    <row r="211" spans="1:59">
      <c r="A211" s="3" t="str">
        <f t="shared" si="40"/>
        <v>#comment(above,nsize=[15],size=[30],num=[10])</v>
      </c>
      <c r="B211" s="3" t="s">
        <v>0</v>
      </c>
      <c r="C211" s="3" t="s">
        <v>170</v>
      </c>
      <c r="R211" s="3"/>
      <c r="S211" s="3"/>
      <c r="T211" s="3"/>
      <c r="U211" s="3"/>
      <c r="V211" s="3"/>
      <c r="BF211" s="12" t="s">
        <v>0</v>
      </c>
      <c r="BG211" s="3">
        <v>210</v>
      </c>
    </row>
    <row r="212" spans="1:59">
      <c r="A212" s="3" t="str">
        <f t="shared" si="40"/>
        <v>&amp;br;&amp;br;</v>
      </c>
      <c r="B212" s="3" t="s">
        <v>0</v>
      </c>
      <c r="C212" s="3" t="s">
        <v>142</v>
      </c>
      <c r="R212" s="3"/>
      <c r="S212" s="3"/>
      <c r="T212" s="3"/>
      <c r="U212" s="3"/>
      <c r="V212" s="3"/>
      <c r="BF212" s="12" t="s">
        <v>0</v>
      </c>
      <c r="BG212" s="3">
        <v>211</v>
      </c>
    </row>
    <row r="213" spans="1:59">
      <c r="A213" s="3" t="str">
        <f t="shared" si="40"/>
        <v/>
      </c>
      <c r="B213" s="3" t="s">
        <v>0</v>
      </c>
      <c r="Q213" s="8"/>
      <c r="R213" s="9"/>
      <c r="S213" s="9"/>
      <c r="T213" s="9"/>
      <c r="U213" s="9"/>
      <c r="V213" s="10"/>
      <c r="W213" s="11">
        <v>17</v>
      </c>
      <c r="X213" s="8"/>
      <c r="Y213" s="29"/>
      <c r="Z213" s="29"/>
      <c r="AA213" s="30"/>
      <c r="BF213" s="12" t="s">
        <v>0</v>
      </c>
      <c r="BG213" s="3">
        <v>212</v>
      </c>
    </row>
    <row r="214" spans="1:59">
      <c r="A214" s="3" t="str">
        <f t="shared" si="40"/>
        <v>*0/0</v>
      </c>
      <c r="B214" s="3" t="s">
        <v>0</v>
      </c>
      <c r="C214" s="3" t="str">
        <f>"*"&amp;R214&amp;"/"&amp;T214</f>
        <v>*0/0</v>
      </c>
      <c r="Q214" s="12" t="s">
        <v>9</v>
      </c>
      <c r="R214" s="13">
        <f>INDEX(AJ:AJ,W213+1)</f>
        <v>0</v>
      </c>
      <c r="S214" s="14" t="s">
        <v>10</v>
      </c>
      <c r="T214" s="13">
        <f>INDEX(AK:AK,W213+1)</f>
        <v>0</v>
      </c>
      <c r="U214" s="14"/>
      <c r="V214" s="15"/>
      <c r="W214" s="16"/>
      <c r="X214" s="12"/>
      <c r="Y214" s="31"/>
      <c r="Z214" s="31"/>
      <c r="AA214" s="32"/>
      <c r="BF214" s="12" t="s">
        <v>0</v>
      </c>
      <c r="BG214" s="3">
        <v>213</v>
      </c>
    </row>
    <row r="215" spans="1:59">
      <c r="A215" s="3" t="str">
        <f t="shared" si="40"/>
        <v>|LEFT:80|LEFT:100|LEFT:100|LEFT:100|LEFT:100|LEFT:100|c</v>
      </c>
      <c r="B215" s="3" t="s">
        <v>0</v>
      </c>
      <c r="C215" s="3" t="s">
        <v>83</v>
      </c>
      <c r="D215" s="6" t="str">
        <f>$Q$1</f>
        <v>LEFT:80</v>
      </c>
      <c r="E215" s="6" t="s">
        <v>83</v>
      </c>
      <c r="F215" s="6" t="str">
        <f t="shared" ref="F215:J215" si="43">$R$1</f>
        <v>LEFT:100</v>
      </c>
      <c r="G215" s="6" t="s">
        <v>83</v>
      </c>
      <c r="H215" s="6" t="str">
        <f t="shared" si="43"/>
        <v>LEFT:100</v>
      </c>
      <c r="I215" s="6" t="s">
        <v>83</v>
      </c>
      <c r="J215" s="6" t="str">
        <f t="shared" si="43"/>
        <v>LEFT:100</v>
      </c>
      <c r="K215" s="6" t="s">
        <v>83</v>
      </c>
      <c r="L215" s="6" t="str">
        <f>$R$1</f>
        <v>LEFT:100</v>
      </c>
      <c r="M215" s="6" t="s">
        <v>83</v>
      </c>
      <c r="N215" s="6" t="str">
        <f>$R$1</f>
        <v>LEFT:100</v>
      </c>
      <c r="O215" s="3" t="s">
        <v>83</v>
      </c>
      <c r="P215" s="3" t="s">
        <v>84</v>
      </c>
      <c r="Q215" s="17" t="s">
        <v>6</v>
      </c>
      <c r="R215" s="13" t="str">
        <f>INDEX(AF:AF,W213+1)</f>
        <v>無色</v>
      </c>
      <c r="S215" s="18" t="s">
        <v>7</v>
      </c>
      <c r="T215" s="13">
        <f>INDEX(AG:AG,W213+1)</f>
        <v>0</v>
      </c>
      <c r="U215" s="18" t="s">
        <v>8</v>
      </c>
      <c r="V215" s="13">
        <f>INDEX(AI:AI,W213+1)</f>
        <v>0</v>
      </c>
      <c r="W215" s="19"/>
      <c r="X215" s="13">
        <f>INDEX(AQ:AQ,W213+1)</f>
        <v>0</v>
      </c>
      <c r="Y215" s="31"/>
      <c r="Z215" s="31"/>
      <c r="AA215" s="32"/>
      <c r="BF215" s="12" t="s">
        <v>0</v>
      </c>
      <c r="BG215" s="3">
        <v>214</v>
      </c>
    </row>
    <row r="216" spans="1:59">
      <c r="A216" s="3" t="str">
        <f t="shared" si="40"/>
        <v>|色|無色|レアリティ||マナコスト||</v>
      </c>
      <c r="B216" s="3" t="s">
        <v>0</v>
      </c>
      <c r="C216" s="3" t="s">
        <v>83</v>
      </c>
      <c r="D216" s="7" t="s">
        <v>6</v>
      </c>
      <c r="E216" s="3" t="s">
        <v>83</v>
      </c>
      <c r="F216" s="3" t="str">
        <f>IF(R215=0,"",R215)</f>
        <v>無色</v>
      </c>
      <c r="G216" s="3" t="s">
        <v>83</v>
      </c>
      <c r="H216" s="7" t="s">
        <v>92</v>
      </c>
      <c r="I216" s="3" t="s">
        <v>83</v>
      </c>
      <c r="J216" s="3" t="str">
        <f>IF(T215=0,"",T215)</f>
        <v/>
      </c>
      <c r="K216" s="3" t="s">
        <v>83</v>
      </c>
      <c r="L216" s="7" t="s">
        <v>93</v>
      </c>
      <c r="M216" s="3" t="s">
        <v>83</v>
      </c>
      <c r="N216" s="3" t="str">
        <f>IF(V215=0,"",V215)</f>
        <v/>
      </c>
      <c r="O216" s="3" t="s">
        <v>83</v>
      </c>
      <c r="Q216" s="12" t="s">
        <v>11</v>
      </c>
      <c r="R216" s="13">
        <f>INDEX(AL:AL,W213+1)</f>
        <v>0</v>
      </c>
      <c r="S216" s="18" t="s">
        <v>94</v>
      </c>
      <c r="T216" s="13">
        <f>INDEX(AN:AN,W213+1)</f>
        <v>0</v>
      </c>
      <c r="U216" s="13">
        <f>INDEX(AO:AO,W213+1)</f>
        <v>0</v>
      </c>
      <c r="V216" s="13">
        <f>INDEX(AP:AP,W213+1)</f>
        <v>0</v>
      </c>
      <c r="W216" s="19"/>
      <c r="X216" s="13" t="str">
        <f>INDEX(AZ:AZ,W213+1)</f>
        <v/>
      </c>
      <c r="Y216" s="13" t="str">
        <f>INDEX(BA:BA,W213+1)</f>
        <v/>
      </c>
      <c r="Z216" s="13" t="str">
        <f>INDEX(BB:BB,W213+1)</f>
        <v/>
      </c>
      <c r="AA216" s="13">
        <f>INDEX(BC:BC,W213+1)</f>
        <v>0</v>
      </c>
      <c r="BF216" s="12" t="s">
        <v>0</v>
      </c>
      <c r="BG216" s="3">
        <v>215</v>
      </c>
    </row>
    <row r="217" spans="1:59">
      <c r="A217" s="3" t="str">
        <f t="shared" si="40"/>
        <v>|種別||サブタイプ||||</v>
      </c>
      <c r="B217" s="3" t="s">
        <v>0</v>
      </c>
      <c r="C217" s="3" t="s">
        <v>83</v>
      </c>
      <c r="D217" s="7" t="s">
        <v>11</v>
      </c>
      <c r="E217" s="3" t="s">
        <v>83</v>
      </c>
      <c r="F217" s="3" t="str">
        <f>IF(R216=0,"",R216)</f>
        <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
      </c>
      <c r="S217" s="14"/>
      <c r="T217" s="14"/>
      <c r="U217" s="14"/>
      <c r="V217" s="15"/>
      <c r="W217" s="19"/>
      <c r="X217" s="11"/>
      <c r="Y217" s="11"/>
      <c r="Z217" s="11"/>
      <c r="AA217" s="33"/>
      <c r="BF217" s="12" t="s">
        <v>0</v>
      </c>
      <c r="BG217" s="3">
        <v>216</v>
      </c>
    </row>
    <row r="218" spans="1:59">
      <c r="A218" s="3" t="str">
        <f t="shared" si="40"/>
        <v>|テキスト|&gt;|&gt;|&gt;|&gt;||</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
      </c>
      <c r="O218" s="3" t="s">
        <v>83</v>
      </c>
      <c r="Q218" s="17" t="s">
        <v>27</v>
      </c>
      <c r="R218" s="13" t="str">
        <f>INDEX(BE:BE,W213+1)</f>
        <v/>
      </c>
      <c r="S218" s="14" t="s">
        <v>324</v>
      </c>
      <c r="T218" s="13" t="str">
        <f>IF(X218="","",X218&amp;IF(Y218="",""," "&amp;Y218)&amp;IF(Z218="",""," "&amp;Z218)&amp;IF(AA218="",""," "&amp;AA218))</f>
        <v/>
      </c>
      <c r="U218" s="14"/>
      <c r="V218" s="15"/>
      <c r="W218" s="19" t="s">
        <v>116</v>
      </c>
      <c r="X218" s="12" t="str">
        <f t="shared" ref="X218:AA218" si="44">IF(ISERROR(IF(LEN(X217)&gt;1,X217,VLOOKUP(X216,$AC:$AD,2,FALSE))),"",IF(LEN(X217)&gt;1,X217,VLOOKUP(X216,$AC:$AD,2,FALSE)))</f>
        <v/>
      </c>
      <c r="Y218" s="12" t="str">
        <f t="shared" si="44"/>
        <v/>
      </c>
      <c r="Z218" s="12" t="str">
        <f t="shared" si="44"/>
        <v/>
      </c>
      <c r="AA218" s="12" t="str">
        <f t="shared" si="44"/>
        <v> </v>
      </c>
      <c r="BF218" s="12" t="s">
        <v>0</v>
      </c>
      <c r="BG218" s="3">
        <v>217</v>
      </c>
    </row>
    <row r="219" spans="1:59">
      <c r="A219" s="3" t="str">
        <f t="shared" si="40"/>
        <v>|英テキスト|&gt;|&gt;|&gt;|&gt;||</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40"/>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40"/>
        <v>&amp;br;&amp;br;</v>
      </c>
      <c r="B221" s="3" t="s">
        <v>0</v>
      </c>
      <c r="C221" s="3" t="s">
        <v>142</v>
      </c>
      <c r="R221" s="3"/>
      <c r="S221" s="3"/>
      <c r="T221" s="3"/>
      <c r="U221" s="3"/>
      <c r="V221" s="3"/>
      <c r="BF221" s="12" t="s">
        <v>0</v>
      </c>
      <c r="BG221" s="3">
        <v>220</v>
      </c>
    </row>
    <row r="222" spans="1:59">
      <c r="A222" s="3" t="str">
        <f t="shared" si="40"/>
        <v>#back(text=戻る,left)</v>
      </c>
      <c r="B222" s="3" t="s">
        <v>0</v>
      </c>
      <c r="C222" s="3" t="s">
        <v>151</v>
      </c>
      <c r="R222" s="3"/>
      <c r="S222" s="3"/>
      <c r="T222" s="3"/>
      <c r="U222" s="3"/>
      <c r="V222" s="3"/>
      <c r="BF222" s="12" t="s">
        <v>0</v>
      </c>
      <c r="BG222" s="3">
        <v>221</v>
      </c>
    </row>
    <row r="223" spans="1:59">
      <c r="A223" s="3" t="str">
        <f t="shared" si="40"/>
        <v>&amp;br;</v>
      </c>
      <c r="B223" s="3" t="s">
        <v>0</v>
      </c>
      <c r="C223" s="3" t="s">
        <v>161</v>
      </c>
      <c r="R223" s="3"/>
      <c r="S223" s="3"/>
      <c r="T223" s="3"/>
      <c r="U223" s="3"/>
      <c r="V223" s="3"/>
      <c r="BF223" s="12" t="s">
        <v>0</v>
      </c>
      <c r="BG223" s="3">
        <v>222</v>
      </c>
    </row>
    <row r="224" spans="1:59">
      <c r="A224" s="3" t="str">
        <f t="shared" si="40"/>
        <v>#comment(above,nsize=[15],size=[30],num=[10])</v>
      </c>
      <c r="B224" s="3" t="s">
        <v>0</v>
      </c>
      <c r="C224" s="3" t="s">
        <v>170</v>
      </c>
      <c r="R224" s="3"/>
      <c r="S224" s="3"/>
      <c r="T224" s="3"/>
      <c r="U224" s="3"/>
      <c r="V224" s="3"/>
      <c r="BF224" s="12" t="s">
        <v>0</v>
      </c>
      <c r="BG224" s="3">
        <v>223</v>
      </c>
    </row>
    <row r="225" spans="1:59">
      <c r="A225" s="3" t="str">
        <f t="shared" si="40"/>
        <v>&amp;br;&amp;br;</v>
      </c>
      <c r="B225" s="3" t="s">
        <v>0</v>
      </c>
      <c r="C225" s="3" t="s">
        <v>142</v>
      </c>
      <c r="R225" s="3"/>
      <c r="S225" s="3"/>
      <c r="T225" s="3"/>
      <c r="U225" s="3"/>
      <c r="V225" s="3"/>
      <c r="BF225" s="12" t="s">
        <v>0</v>
      </c>
      <c r="BG225" s="3">
        <v>224</v>
      </c>
    </row>
    <row r="226" spans="1:59">
      <c r="A226" s="3" t="str">
        <f t="shared" si="40"/>
        <v/>
      </c>
      <c r="B226" s="3" t="s">
        <v>0</v>
      </c>
      <c r="Q226" s="8"/>
      <c r="R226" s="9"/>
      <c r="S226" s="9"/>
      <c r="T226" s="9"/>
      <c r="U226" s="9"/>
      <c r="V226" s="10"/>
      <c r="W226" s="11">
        <v>18</v>
      </c>
      <c r="X226" s="8"/>
      <c r="Y226" s="29"/>
      <c r="Z226" s="29"/>
      <c r="AA226" s="30"/>
      <c r="BF226" s="12" t="s">
        <v>0</v>
      </c>
      <c r="BG226" s="3">
        <v>225</v>
      </c>
    </row>
    <row r="227" spans="1:59">
      <c r="A227" s="3" t="str">
        <f t="shared" si="40"/>
        <v>*0/0</v>
      </c>
      <c r="B227" s="3" t="s">
        <v>0</v>
      </c>
      <c r="C227" s="3" t="str">
        <f>"*"&amp;R227&amp;"/"&amp;T227</f>
        <v>*0/0</v>
      </c>
      <c r="Q227" s="12" t="s">
        <v>9</v>
      </c>
      <c r="R227" s="13">
        <f>INDEX(AJ:AJ,W226+1)</f>
        <v>0</v>
      </c>
      <c r="S227" s="14" t="s">
        <v>10</v>
      </c>
      <c r="T227" s="13">
        <f>INDEX(AK:AK,W226+1)</f>
        <v>0</v>
      </c>
      <c r="U227" s="14"/>
      <c r="V227" s="15"/>
      <c r="W227" s="16"/>
      <c r="X227" s="12"/>
      <c r="Y227" s="31"/>
      <c r="Z227" s="31"/>
      <c r="AA227" s="32"/>
      <c r="BF227" s="12" t="s">
        <v>0</v>
      </c>
      <c r="BG227" s="3">
        <v>226</v>
      </c>
    </row>
    <row r="228" spans="1:59">
      <c r="A228" s="3" t="str">
        <f t="shared" si="40"/>
        <v>|LEFT:80|LEFT:100|LEFT:100|LEFT:100|LEFT:100|LEFT:100|c</v>
      </c>
      <c r="B228" s="3" t="s">
        <v>0</v>
      </c>
      <c r="C228" s="3" t="s">
        <v>83</v>
      </c>
      <c r="D228" s="6" t="str">
        <f>$Q$1</f>
        <v>LEFT:80</v>
      </c>
      <c r="E228" s="6" t="s">
        <v>83</v>
      </c>
      <c r="F228" s="6" t="str">
        <f t="shared" ref="F228:J228" si="45">$R$1</f>
        <v>LEFT:100</v>
      </c>
      <c r="G228" s="6" t="s">
        <v>83</v>
      </c>
      <c r="H228" s="6" t="str">
        <f t="shared" si="45"/>
        <v>LEFT:100</v>
      </c>
      <c r="I228" s="6" t="s">
        <v>83</v>
      </c>
      <c r="J228" s="6" t="str">
        <f t="shared" si="45"/>
        <v>LEFT:100</v>
      </c>
      <c r="K228" s="6" t="s">
        <v>83</v>
      </c>
      <c r="L228" s="6" t="str">
        <f>$R$1</f>
        <v>LEFT:100</v>
      </c>
      <c r="M228" s="6" t="s">
        <v>83</v>
      </c>
      <c r="N228" s="6" t="str">
        <f>$R$1</f>
        <v>LEFT:100</v>
      </c>
      <c r="O228" s="3" t="s">
        <v>83</v>
      </c>
      <c r="P228" s="3" t="s">
        <v>84</v>
      </c>
      <c r="Q228" s="17" t="s">
        <v>6</v>
      </c>
      <c r="R228" s="13" t="str">
        <f>INDEX(AF:AF,W226+1)</f>
        <v>無色</v>
      </c>
      <c r="S228" s="18" t="s">
        <v>7</v>
      </c>
      <c r="T228" s="13">
        <f>INDEX(AG:AG,W226+1)</f>
        <v>0</v>
      </c>
      <c r="U228" s="18" t="s">
        <v>8</v>
      </c>
      <c r="V228" s="13">
        <f>INDEX(AI:AI,W226+1)</f>
        <v>0</v>
      </c>
      <c r="W228" s="19"/>
      <c r="X228" s="13">
        <f>INDEX(AQ:AQ,W226+1)</f>
        <v>0</v>
      </c>
      <c r="Y228" s="31"/>
      <c r="Z228" s="31"/>
      <c r="AA228" s="32"/>
      <c r="BF228" s="12" t="s">
        <v>0</v>
      </c>
      <c r="BG228" s="3">
        <v>227</v>
      </c>
    </row>
    <row r="229" spans="1:59">
      <c r="A229" s="3" t="str">
        <f t="shared" si="40"/>
        <v>|色|無色|レアリティ||マナコスト||</v>
      </c>
      <c r="B229" s="3" t="s">
        <v>0</v>
      </c>
      <c r="C229" s="3" t="s">
        <v>83</v>
      </c>
      <c r="D229" s="7" t="s">
        <v>6</v>
      </c>
      <c r="E229" s="3" t="s">
        <v>83</v>
      </c>
      <c r="F229" s="3" t="str">
        <f>IF(R228=0,"",R228)</f>
        <v>無色</v>
      </c>
      <c r="G229" s="3" t="s">
        <v>83</v>
      </c>
      <c r="H229" s="7" t="s">
        <v>92</v>
      </c>
      <c r="I229" s="3" t="s">
        <v>83</v>
      </c>
      <c r="J229" s="3" t="str">
        <f>IF(T228=0,"",T228)</f>
        <v/>
      </c>
      <c r="K229" s="3" t="s">
        <v>83</v>
      </c>
      <c r="L229" s="7" t="s">
        <v>93</v>
      </c>
      <c r="M229" s="3" t="s">
        <v>83</v>
      </c>
      <c r="N229" s="3" t="str">
        <f>IF(V228=0,"",V228)</f>
        <v/>
      </c>
      <c r="O229" s="3" t="s">
        <v>83</v>
      </c>
      <c r="Q229" s="12" t="s">
        <v>11</v>
      </c>
      <c r="R229" s="13">
        <f>INDEX(AL:AL,W226+1)</f>
        <v>0</v>
      </c>
      <c r="S229" s="18" t="s">
        <v>94</v>
      </c>
      <c r="T229" s="13">
        <f>INDEX(AN:AN,W226+1)</f>
        <v>0</v>
      </c>
      <c r="U229" s="13">
        <f>INDEX(AO:AO,W226+1)</f>
        <v>0</v>
      </c>
      <c r="V229" s="13">
        <f>INDEX(AP:AP,W226+1)</f>
        <v>0</v>
      </c>
      <c r="W229" s="19"/>
      <c r="X229" s="13" t="str">
        <f>INDEX(AZ:AZ,W226+1)</f>
        <v/>
      </c>
      <c r="Y229" s="13" t="str">
        <f>INDEX(BA:BA,W226+1)</f>
        <v/>
      </c>
      <c r="Z229" s="13" t="str">
        <f>INDEX(BB:BB,W226+1)</f>
        <v/>
      </c>
      <c r="AA229" s="13">
        <f>INDEX(BC:BC,W226+1)</f>
        <v>0</v>
      </c>
      <c r="BF229" s="12" t="s">
        <v>0</v>
      </c>
      <c r="BG229" s="3">
        <v>228</v>
      </c>
    </row>
    <row r="230" spans="1:59">
      <c r="A230" s="3" t="str">
        <f t="shared" si="40"/>
        <v>|種別||サブタイプ||||</v>
      </c>
      <c r="B230" s="3" t="s">
        <v>0</v>
      </c>
      <c r="C230" s="3" t="s">
        <v>83</v>
      </c>
      <c r="D230" s="7" t="s">
        <v>11</v>
      </c>
      <c r="E230" s="3" t="s">
        <v>83</v>
      </c>
      <c r="F230" s="3" t="str">
        <f>IF(R229=0,"",R229)</f>
        <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
      </c>
      <c r="S230" s="14"/>
      <c r="T230" s="14"/>
      <c r="U230" s="14"/>
      <c r="V230" s="15"/>
      <c r="W230" s="19"/>
      <c r="X230" s="11"/>
      <c r="Y230" s="11"/>
      <c r="Z230" s="11"/>
      <c r="AA230" s="33"/>
      <c r="BF230" s="12" t="s">
        <v>0</v>
      </c>
      <c r="BG230" s="3">
        <v>229</v>
      </c>
    </row>
    <row r="231" spans="1:59">
      <c r="A231" s="3" t="str">
        <f t="shared" si="40"/>
        <v>|テキスト|&gt;|&gt;|&gt;|&gt;||</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
      </c>
      <c r="O231" s="3" t="s">
        <v>83</v>
      </c>
      <c r="Q231" s="17" t="s">
        <v>27</v>
      </c>
      <c r="R231" s="13" t="str">
        <f>INDEX(BE:BE,W226+1)</f>
        <v/>
      </c>
      <c r="S231" s="14" t="s">
        <v>324</v>
      </c>
      <c r="T231" s="13" t="str">
        <f>IF(X231="","",X231&amp;IF(Y231="",""," "&amp;Y231)&amp;IF(Z231="",""," "&amp;Z231)&amp;IF(AA231="",""," "&amp;AA231))</f>
        <v/>
      </c>
      <c r="U231" s="14"/>
      <c r="V231" s="15"/>
      <c r="W231" s="19" t="s">
        <v>116</v>
      </c>
      <c r="X231" s="12" t="str">
        <f t="shared" ref="X231:AA231" si="46">IF(ISERROR(IF(LEN(X230)&gt;1,X230,VLOOKUP(X229,$AC:$AD,2,FALSE))),"",IF(LEN(X230)&gt;1,X230,VLOOKUP(X229,$AC:$AD,2,FALSE)))</f>
        <v/>
      </c>
      <c r="Y231" s="12" t="str">
        <f t="shared" si="46"/>
        <v/>
      </c>
      <c r="Z231" s="12" t="str">
        <f t="shared" si="46"/>
        <v/>
      </c>
      <c r="AA231" s="12" t="str">
        <f t="shared" si="46"/>
        <v> </v>
      </c>
      <c r="BF231" s="12" t="s">
        <v>0</v>
      </c>
      <c r="BG231" s="3">
        <v>230</v>
      </c>
    </row>
    <row r="232" spans="1:59">
      <c r="A232" s="3" t="str">
        <f t="shared" si="40"/>
        <v>|英テキスト|&gt;|&gt;|&gt;|&gt;||</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40"/>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40"/>
        <v>&amp;br;&amp;br;</v>
      </c>
      <c r="B234" s="3" t="s">
        <v>0</v>
      </c>
      <c r="C234" s="3" t="s">
        <v>142</v>
      </c>
      <c r="R234" s="3"/>
      <c r="S234" s="3"/>
      <c r="T234" s="3"/>
      <c r="U234" s="3"/>
      <c r="V234" s="3"/>
      <c r="BF234" s="12" t="s">
        <v>0</v>
      </c>
      <c r="BG234" s="3">
        <v>233</v>
      </c>
    </row>
    <row r="235" spans="1:59">
      <c r="A235" s="3" t="str">
        <f t="shared" si="40"/>
        <v>#back(text=戻る,left)</v>
      </c>
      <c r="B235" s="3" t="s">
        <v>0</v>
      </c>
      <c r="C235" s="3" t="s">
        <v>151</v>
      </c>
      <c r="R235" s="3"/>
      <c r="S235" s="3"/>
      <c r="T235" s="3"/>
      <c r="U235" s="3"/>
      <c r="V235" s="3"/>
      <c r="BF235" s="12" t="s">
        <v>0</v>
      </c>
      <c r="BG235" s="3">
        <v>234</v>
      </c>
    </row>
    <row r="236" spans="1:59">
      <c r="A236" s="3" t="str">
        <f t="shared" si="40"/>
        <v>&amp;br;</v>
      </c>
      <c r="B236" s="3" t="s">
        <v>0</v>
      </c>
      <c r="C236" s="3" t="s">
        <v>161</v>
      </c>
      <c r="R236" s="3"/>
      <c r="S236" s="3"/>
      <c r="T236" s="3"/>
      <c r="U236" s="3"/>
      <c r="V236" s="3"/>
      <c r="BF236" s="12" t="s">
        <v>0</v>
      </c>
      <c r="BG236" s="3">
        <v>235</v>
      </c>
    </row>
    <row r="237" spans="1:59">
      <c r="A237" s="3" t="str">
        <f t="shared" si="40"/>
        <v>#comment(above,nsize=[15],size=[30],num=[10])</v>
      </c>
      <c r="B237" s="3" t="s">
        <v>0</v>
      </c>
      <c r="C237" s="3" t="s">
        <v>170</v>
      </c>
      <c r="R237" s="3"/>
      <c r="S237" s="3"/>
      <c r="T237" s="3"/>
      <c r="U237" s="3"/>
      <c r="V237" s="3"/>
      <c r="BF237" s="12" t="s">
        <v>0</v>
      </c>
      <c r="BG237" s="3">
        <v>236</v>
      </c>
    </row>
    <row r="238" spans="1:59">
      <c r="A238" s="3" t="str">
        <f t="shared" si="40"/>
        <v>&amp;br;&amp;br;</v>
      </c>
      <c r="B238" s="3" t="s">
        <v>0</v>
      </c>
      <c r="C238" s="3" t="s">
        <v>142</v>
      </c>
      <c r="R238" s="3"/>
      <c r="S238" s="3"/>
      <c r="T238" s="3"/>
      <c r="U238" s="3"/>
      <c r="V238" s="3"/>
      <c r="BF238" s="12" t="s">
        <v>0</v>
      </c>
      <c r="BG238" s="3">
        <v>237</v>
      </c>
    </row>
    <row r="239" spans="1:59">
      <c r="A239" s="3" t="str">
        <f t="shared" si="40"/>
        <v/>
      </c>
      <c r="B239" s="3" t="s">
        <v>0</v>
      </c>
      <c r="Q239" s="8"/>
      <c r="R239" s="9"/>
      <c r="S239" s="9"/>
      <c r="T239" s="9"/>
      <c r="U239" s="9"/>
      <c r="V239" s="10"/>
      <c r="W239" s="11">
        <v>19</v>
      </c>
      <c r="X239" s="8"/>
      <c r="Y239" s="29"/>
      <c r="Z239" s="29"/>
      <c r="AA239" s="30"/>
      <c r="BF239" s="12" t="s">
        <v>0</v>
      </c>
      <c r="BG239" s="3">
        <v>238</v>
      </c>
    </row>
    <row r="240" spans="1:58">
      <c r="A240" s="3" t="str">
        <f t="shared" si="40"/>
        <v>*0/0</v>
      </c>
      <c r="B240" s="3" t="s">
        <v>0</v>
      </c>
      <c r="C240" s="3" t="str">
        <f>"*"&amp;R240&amp;"/"&amp;T240</f>
        <v>*0/0</v>
      </c>
      <c r="Q240" s="12" t="s">
        <v>9</v>
      </c>
      <c r="R240" s="13">
        <f>INDEX(AJ:AJ,W239+1)</f>
        <v>0</v>
      </c>
      <c r="S240" s="14" t="s">
        <v>10</v>
      </c>
      <c r="T240" s="13">
        <f>INDEX(AK:AK,W239+1)</f>
        <v>0</v>
      </c>
      <c r="U240" s="14"/>
      <c r="V240" s="15"/>
      <c r="W240" s="16"/>
      <c r="X240" s="12"/>
      <c r="Y240" s="31"/>
      <c r="Z240" s="31"/>
      <c r="AA240" s="32"/>
      <c r="BF240" s="12" t="s">
        <v>0</v>
      </c>
    </row>
    <row r="241" spans="1:58">
      <c r="A241" s="3" t="str">
        <f t="shared" si="40"/>
        <v>|LEFT:80|LEFT:100|LEFT:100|LEFT:100|LEFT:100|LEFT:100|c</v>
      </c>
      <c r="B241" s="3" t="s">
        <v>0</v>
      </c>
      <c r="C241" s="3" t="s">
        <v>83</v>
      </c>
      <c r="D241" s="6" t="str">
        <f>$Q$1</f>
        <v>LEFT:80</v>
      </c>
      <c r="E241" s="6" t="s">
        <v>83</v>
      </c>
      <c r="F241" s="6" t="str">
        <f t="shared" ref="F241:J241" si="47">$R$1</f>
        <v>LEFT:100</v>
      </c>
      <c r="G241" s="6" t="s">
        <v>83</v>
      </c>
      <c r="H241" s="6" t="str">
        <f t="shared" si="47"/>
        <v>LEFT:100</v>
      </c>
      <c r="I241" s="6" t="s">
        <v>83</v>
      </c>
      <c r="J241" s="6" t="str">
        <f t="shared" si="47"/>
        <v>LEFT:100</v>
      </c>
      <c r="K241" s="6" t="s">
        <v>83</v>
      </c>
      <c r="L241" s="6" t="str">
        <f>$R$1</f>
        <v>LEFT:100</v>
      </c>
      <c r="M241" s="6" t="s">
        <v>83</v>
      </c>
      <c r="N241" s="6" t="str">
        <f>$R$1</f>
        <v>LEFT:100</v>
      </c>
      <c r="O241" s="3" t="s">
        <v>83</v>
      </c>
      <c r="P241" s="3" t="s">
        <v>84</v>
      </c>
      <c r="Q241" s="17" t="s">
        <v>6</v>
      </c>
      <c r="R241" s="13" t="str">
        <f>INDEX(AF:AF,W239+1)</f>
        <v>無色</v>
      </c>
      <c r="S241" s="18" t="s">
        <v>7</v>
      </c>
      <c r="T241" s="13">
        <f>INDEX(AG:AG,W239+1)</f>
        <v>0</v>
      </c>
      <c r="U241" s="18" t="s">
        <v>8</v>
      </c>
      <c r="V241" s="13">
        <f>INDEX(AI:AI,W239+1)</f>
        <v>0</v>
      </c>
      <c r="W241" s="19"/>
      <c r="X241" s="13">
        <f>INDEX(AQ:AQ,W239+1)</f>
        <v>0</v>
      </c>
      <c r="Y241" s="31"/>
      <c r="Z241" s="31"/>
      <c r="AA241" s="32"/>
      <c r="BF241" s="12" t="s">
        <v>0</v>
      </c>
    </row>
    <row r="242" spans="1:58">
      <c r="A242" s="3" t="str">
        <f t="shared" si="40"/>
        <v>|色|無色|レアリティ||マナコスト||</v>
      </c>
      <c r="B242" s="3" t="s">
        <v>0</v>
      </c>
      <c r="C242" s="3" t="s">
        <v>83</v>
      </c>
      <c r="D242" s="7" t="s">
        <v>6</v>
      </c>
      <c r="E242" s="3" t="s">
        <v>83</v>
      </c>
      <c r="F242" s="3" t="str">
        <f>IF(R241=0,"",R241)</f>
        <v>無色</v>
      </c>
      <c r="G242" s="3" t="s">
        <v>83</v>
      </c>
      <c r="H242" s="7" t="s">
        <v>92</v>
      </c>
      <c r="I242" s="3" t="s">
        <v>83</v>
      </c>
      <c r="J242" s="3" t="str">
        <f>IF(T241=0,"",T241)</f>
        <v/>
      </c>
      <c r="K242" s="3" t="s">
        <v>83</v>
      </c>
      <c r="L242" s="7" t="s">
        <v>93</v>
      </c>
      <c r="M242" s="3" t="s">
        <v>83</v>
      </c>
      <c r="N242" s="3" t="str">
        <f>IF(V241=0,"",V241)</f>
        <v/>
      </c>
      <c r="O242" s="3" t="s">
        <v>83</v>
      </c>
      <c r="Q242" s="12" t="s">
        <v>11</v>
      </c>
      <c r="R242" s="13">
        <f>INDEX(AL:AL,W239+1)</f>
        <v>0</v>
      </c>
      <c r="S242" s="18" t="s">
        <v>94</v>
      </c>
      <c r="T242" s="13">
        <f>INDEX(AN:AN,W239+1)</f>
        <v>0</v>
      </c>
      <c r="U242" s="13">
        <f>INDEX(AO:AO,W239+1)</f>
        <v>0</v>
      </c>
      <c r="V242" s="13">
        <f>INDEX(AP:AP,W239+1)</f>
        <v>0</v>
      </c>
      <c r="W242" s="19"/>
      <c r="X242" s="13" t="str">
        <f>INDEX(AZ:AZ,W239+1)</f>
        <v/>
      </c>
      <c r="Y242" s="13" t="str">
        <f>INDEX(BA:BA,W239+1)</f>
        <v/>
      </c>
      <c r="Z242" s="13" t="str">
        <f>INDEX(BB:BB,W239+1)</f>
        <v/>
      </c>
      <c r="AA242" s="13">
        <f>INDEX(BC:BC,W239+1)</f>
        <v>0</v>
      </c>
      <c r="BF242" s="12" t="s">
        <v>0</v>
      </c>
    </row>
    <row r="243" spans="1:58">
      <c r="A243" s="3" t="str">
        <f t="shared" si="40"/>
        <v>|種別||サブタイプ||||</v>
      </c>
      <c r="B243" s="3" t="s">
        <v>0</v>
      </c>
      <c r="C243" s="3" t="s">
        <v>83</v>
      </c>
      <c r="D243" s="7" t="s">
        <v>11</v>
      </c>
      <c r="E243" s="3" t="s">
        <v>83</v>
      </c>
      <c r="F243" s="3" t="str">
        <f>IF(R242=0,"",R242)</f>
        <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
      </c>
      <c r="S243" s="14"/>
      <c r="T243" s="14"/>
      <c r="U243" s="14"/>
      <c r="V243" s="15"/>
      <c r="W243" s="19"/>
      <c r="X243" s="11"/>
      <c r="Y243" s="11"/>
      <c r="Z243" s="11"/>
      <c r="AA243" s="33"/>
      <c r="BF243" s="12" t="s">
        <v>0</v>
      </c>
    </row>
    <row r="244" spans="1:58">
      <c r="A244" s="3" t="str">
        <f t="shared" si="40"/>
        <v>|テキスト|&gt;|&gt;|&gt;|&gt;||</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
      </c>
      <c r="O244" s="3" t="s">
        <v>83</v>
      </c>
      <c r="Q244" s="17" t="s">
        <v>27</v>
      </c>
      <c r="R244" s="13" t="str">
        <f>INDEX(BE:BE,W239+1)</f>
        <v/>
      </c>
      <c r="S244" s="14" t="s">
        <v>324</v>
      </c>
      <c r="T244" s="13" t="str">
        <f>IF(X244="","",X244&amp;IF(Y244="",""," "&amp;Y244)&amp;IF(Z244="",""," "&amp;Z244)&amp;IF(AA244="",""," "&amp;AA244))</f>
        <v/>
      </c>
      <c r="U244" s="14"/>
      <c r="V244" s="15"/>
      <c r="W244" s="19" t="s">
        <v>116</v>
      </c>
      <c r="X244" s="12" t="str">
        <f t="shared" ref="X244:AA244" si="48">IF(ISERROR(IF(LEN(X243)&gt;1,X243,VLOOKUP(X242,$AC:$AD,2,FALSE))),"",IF(LEN(X243)&gt;1,X243,VLOOKUP(X242,$AC:$AD,2,FALSE)))</f>
        <v/>
      </c>
      <c r="Y244" s="12" t="str">
        <f t="shared" si="48"/>
        <v/>
      </c>
      <c r="Z244" s="12" t="str">
        <f t="shared" si="48"/>
        <v/>
      </c>
      <c r="AA244" s="12" t="str">
        <f t="shared" si="48"/>
        <v> </v>
      </c>
      <c r="BF244" s="12" t="s">
        <v>0</v>
      </c>
    </row>
    <row r="245" spans="1:58">
      <c r="A245" s="3" t="str">
        <f t="shared" si="40"/>
        <v>|英テキスト|&gt;|&gt;|&gt;|&gt;||</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40"/>
        <v>|PT|&gt;||シールド数|&gt;||</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40"/>
        <v>&amp;br;&amp;br;</v>
      </c>
      <c r="B247" s="3" t="s">
        <v>0</v>
      </c>
      <c r="C247" s="3" t="s">
        <v>142</v>
      </c>
      <c r="R247" s="3"/>
      <c r="S247" s="3"/>
      <c r="T247" s="3"/>
      <c r="U247" s="3"/>
      <c r="V247" s="3"/>
      <c r="BF247" s="12" t="s">
        <v>0</v>
      </c>
    </row>
    <row r="248" spans="1:58">
      <c r="A248" s="3" t="str">
        <f t="shared" si="40"/>
        <v>#back(text=戻る,left)</v>
      </c>
      <c r="B248" s="3" t="s">
        <v>0</v>
      </c>
      <c r="C248" s="3" t="s">
        <v>151</v>
      </c>
      <c r="R248" s="3"/>
      <c r="S248" s="3"/>
      <c r="T248" s="3"/>
      <c r="U248" s="3"/>
      <c r="V248" s="3"/>
      <c r="BF248" s="12" t="s">
        <v>0</v>
      </c>
    </row>
    <row r="249" spans="1:58">
      <c r="A249" s="3" t="str">
        <f t="shared" si="40"/>
        <v>&amp;br;</v>
      </c>
      <c r="B249" s="3" t="s">
        <v>0</v>
      </c>
      <c r="C249" s="3" t="s">
        <v>161</v>
      </c>
      <c r="R249" s="3"/>
      <c r="S249" s="3"/>
      <c r="T249" s="3"/>
      <c r="U249" s="3"/>
      <c r="V249" s="3"/>
      <c r="BF249" s="12" t="s">
        <v>0</v>
      </c>
    </row>
    <row r="250" spans="1:58">
      <c r="A250" s="3" t="str">
        <f t="shared" si="40"/>
        <v>#comment(above,nsize=[15],size=[30],num=[10])</v>
      </c>
      <c r="B250" s="3" t="s">
        <v>0</v>
      </c>
      <c r="C250" s="3" t="s">
        <v>170</v>
      </c>
      <c r="R250" s="3"/>
      <c r="S250" s="3"/>
      <c r="T250" s="3"/>
      <c r="U250" s="3"/>
      <c r="V250" s="3"/>
      <c r="BF250" s="12" t="s">
        <v>0</v>
      </c>
    </row>
    <row r="251" spans="1:58">
      <c r="A251" s="3" t="str">
        <f t="shared" si="40"/>
        <v>&amp;br;&amp;br;</v>
      </c>
      <c r="B251" s="3" t="s">
        <v>0</v>
      </c>
      <c r="C251" s="3" t="s">
        <v>142</v>
      </c>
      <c r="R251" s="3"/>
      <c r="S251" s="3"/>
      <c r="T251" s="3"/>
      <c r="U251" s="3"/>
      <c r="V251" s="3"/>
      <c r="BF251" s="12" t="s">
        <v>0</v>
      </c>
    </row>
    <row r="252" spans="1:58">
      <c r="A252" s="3" t="str">
        <f t="shared" si="40"/>
        <v/>
      </c>
      <c r="B252" s="3" t="s">
        <v>0</v>
      </c>
      <c r="Q252" s="8"/>
      <c r="R252" s="9"/>
      <c r="S252" s="9"/>
      <c r="T252" s="9"/>
      <c r="U252" s="9"/>
      <c r="V252" s="10"/>
      <c r="W252" s="11">
        <v>20</v>
      </c>
      <c r="X252" s="8"/>
      <c r="Y252" s="29"/>
      <c r="Z252" s="29"/>
      <c r="AA252" s="30"/>
      <c r="BF252" s="12" t="s">
        <v>0</v>
      </c>
    </row>
    <row r="253" spans="1:58">
      <c r="A253" s="3" t="str">
        <f t="shared" si="40"/>
        <v>*0/0</v>
      </c>
      <c r="B253" s="3" t="s">
        <v>0</v>
      </c>
      <c r="C253" s="3" t="str">
        <f>"*"&amp;R253&amp;"/"&amp;T253</f>
        <v>*0/0</v>
      </c>
      <c r="Q253" s="12" t="s">
        <v>9</v>
      </c>
      <c r="R253" s="13">
        <f>INDEX(AJ:AJ,W252+1)</f>
        <v>0</v>
      </c>
      <c r="S253" s="14" t="s">
        <v>10</v>
      </c>
      <c r="T253" s="13">
        <f>INDEX(AK:AK,W252+1)</f>
        <v>0</v>
      </c>
      <c r="U253" s="14"/>
      <c r="V253" s="15"/>
      <c r="W253" s="16"/>
      <c r="X253" s="12"/>
      <c r="Y253" s="31"/>
      <c r="Z253" s="31"/>
      <c r="AA253" s="32"/>
      <c r="BF253" s="12" t="s">
        <v>0</v>
      </c>
    </row>
    <row r="254" spans="1:58">
      <c r="A254" s="3" t="str">
        <f t="shared" si="40"/>
        <v>|LEFT:80|LEFT:100|LEFT:100|LEFT:100|LEFT:100|LEFT:100|c</v>
      </c>
      <c r="B254" s="3" t="s">
        <v>0</v>
      </c>
      <c r="C254" s="3" t="s">
        <v>83</v>
      </c>
      <c r="D254" s="6" t="str">
        <f>$Q$1</f>
        <v>LEFT:80</v>
      </c>
      <c r="E254" s="6" t="s">
        <v>83</v>
      </c>
      <c r="F254" s="6" t="str">
        <f t="shared" ref="F254:J254" si="49">$R$1</f>
        <v>LEFT:100</v>
      </c>
      <c r="G254" s="6" t="s">
        <v>83</v>
      </c>
      <c r="H254" s="6" t="str">
        <f t="shared" si="49"/>
        <v>LEFT:100</v>
      </c>
      <c r="I254" s="6" t="s">
        <v>83</v>
      </c>
      <c r="J254" s="6" t="str">
        <f t="shared" si="49"/>
        <v>LEFT:100</v>
      </c>
      <c r="K254" s="6" t="s">
        <v>83</v>
      </c>
      <c r="L254" s="6" t="str">
        <f>$R$1</f>
        <v>LEFT:100</v>
      </c>
      <c r="M254" s="6" t="s">
        <v>83</v>
      </c>
      <c r="N254" s="6" t="str">
        <f>$R$1</f>
        <v>LEFT:100</v>
      </c>
      <c r="O254" s="3" t="s">
        <v>83</v>
      </c>
      <c r="P254" s="3" t="s">
        <v>84</v>
      </c>
      <c r="Q254" s="17" t="s">
        <v>6</v>
      </c>
      <c r="R254" s="13" t="str">
        <f>INDEX(AF:AF,W252+1)</f>
        <v>無色</v>
      </c>
      <c r="S254" s="18" t="s">
        <v>7</v>
      </c>
      <c r="T254" s="13">
        <f>INDEX(AG:AG,W252+1)</f>
        <v>0</v>
      </c>
      <c r="U254" s="18" t="s">
        <v>8</v>
      </c>
      <c r="V254" s="13">
        <f>INDEX(AI:AI,W252+1)</f>
        <v>0</v>
      </c>
      <c r="W254" s="19"/>
      <c r="X254" s="13">
        <f>INDEX(AQ:AQ,W252+1)</f>
        <v>0</v>
      </c>
      <c r="Y254" s="31"/>
      <c r="Z254" s="31"/>
      <c r="AA254" s="32"/>
      <c r="BF254" s="12" t="s">
        <v>0</v>
      </c>
    </row>
    <row r="255" spans="1:58">
      <c r="A255" s="3" t="str">
        <f t="shared" si="40"/>
        <v>|色|無色|レアリティ||マナコスト||</v>
      </c>
      <c r="B255" s="3" t="s">
        <v>0</v>
      </c>
      <c r="C255" s="3" t="s">
        <v>83</v>
      </c>
      <c r="D255" s="7" t="s">
        <v>6</v>
      </c>
      <c r="E255" s="3" t="s">
        <v>83</v>
      </c>
      <c r="F255" s="3" t="str">
        <f>IF(R254=0,"",R254)</f>
        <v>無色</v>
      </c>
      <c r="G255" s="3" t="s">
        <v>83</v>
      </c>
      <c r="H255" s="7" t="s">
        <v>92</v>
      </c>
      <c r="I255" s="3" t="s">
        <v>83</v>
      </c>
      <c r="J255" s="3" t="str">
        <f>IF(T254=0,"",T254)</f>
        <v/>
      </c>
      <c r="K255" s="3" t="s">
        <v>83</v>
      </c>
      <c r="L255" s="7" t="s">
        <v>93</v>
      </c>
      <c r="M255" s="3" t="s">
        <v>83</v>
      </c>
      <c r="N255" s="3" t="str">
        <f>IF(V254=0,"",V254)</f>
        <v/>
      </c>
      <c r="O255" s="3" t="s">
        <v>83</v>
      </c>
      <c r="Q255" s="12" t="s">
        <v>11</v>
      </c>
      <c r="R255" s="13">
        <f>INDEX(AL:AL,W252+1)</f>
        <v>0</v>
      </c>
      <c r="S255" s="18" t="s">
        <v>94</v>
      </c>
      <c r="T255" s="13">
        <f>INDEX(AN:AN,W252+1)</f>
        <v>0</v>
      </c>
      <c r="U255" s="13">
        <f>INDEX(AO:AO,W252+1)</f>
        <v>0</v>
      </c>
      <c r="V255" s="13">
        <f>INDEX(AP:AP,W252+1)</f>
        <v>0</v>
      </c>
      <c r="W255" s="19"/>
      <c r="X255" s="13" t="str">
        <f>INDEX(AZ:AZ,W252+1)</f>
        <v/>
      </c>
      <c r="Y255" s="13" t="str">
        <f>INDEX(BA:BA,W252+1)</f>
        <v/>
      </c>
      <c r="Z255" s="13" t="str">
        <f>INDEX(BB:BB,W252+1)</f>
        <v/>
      </c>
      <c r="AA255" s="13">
        <f>INDEX(BC:BC,W252+1)</f>
        <v>0</v>
      </c>
      <c r="BF255" s="12" t="s">
        <v>0</v>
      </c>
    </row>
    <row r="256" spans="1:58">
      <c r="A256" s="3" t="str">
        <f t="shared" si="40"/>
        <v>|種別||サブタイプ||||</v>
      </c>
      <c r="B256" s="3" t="s">
        <v>0</v>
      </c>
      <c r="C256" s="3" t="s">
        <v>83</v>
      </c>
      <c r="D256" s="7" t="s">
        <v>11</v>
      </c>
      <c r="E256" s="3" t="s">
        <v>83</v>
      </c>
      <c r="F256" s="3" t="str">
        <f>IF(R255=0,"",R255)</f>
        <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
      </c>
      <c r="S256" s="14"/>
      <c r="T256" s="14"/>
      <c r="U256" s="14"/>
      <c r="V256" s="15"/>
      <c r="W256" s="19"/>
      <c r="X256" s="11"/>
      <c r="Y256" s="11"/>
      <c r="Z256" s="11"/>
      <c r="AA256" s="33"/>
      <c r="BF256" s="12" t="s">
        <v>0</v>
      </c>
    </row>
    <row r="257" spans="1:58">
      <c r="A257" s="3" t="str">
        <f t="shared" si="40"/>
        <v>|テキスト|&gt;|&gt;|&gt;|&gt;||</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
      </c>
      <c r="O257" s="3" t="s">
        <v>83</v>
      </c>
      <c r="Q257" s="17" t="s">
        <v>27</v>
      </c>
      <c r="R257" s="13" t="str">
        <f>INDEX(BE:BE,W252+1)</f>
        <v/>
      </c>
      <c r="S257" s="14" t="s">
        <v>324</v>
      </c>
      <c r="T257" s="13" t="str">
        <f>IF(X257="","",X257&amp;IF(Y257="",""," "&amp;Y257)&amp;IF(Z257="",""," "&amp;Z257)&amp;IF(AA257="",""," "&amp;AA257))</f>
        <v/>
      </c>
      <c r="U257" s="14"/>
      <c r="V257" s="15"/>
      <c r="W257" s="19" t="s">
        <v>116</v>
      </c>
      <c r="X257" s="12" t="str">
        <f t="shared" ref="X257:AA257" si="50">IF(ISERROR(IF(LEN(X256)&gt;1,X256,VLOOKUP(X255,$AC:$AD,2,FALSE))),"",IF(LEN(X256)&gt;1,X256,VLOOKUP(X255,$AC:$AD,2,FALSE)))</f>
        <v/>
      </c>
      <c r="Y257" s="12" t="str">
        <f t="shared" si="50"/>
        <v/>
      </c>
      <c r="Z257" s="12" t="str">
        <f t="shared" si="50"/>
        <v/>
      </c>
      <c r="AA257" s="12" t="str">
        <f t="shared" si="50"/>
        <v> </v>
      </c>
      <c r="BF257" s="12" t="s">
        <v>0</v>
      </c>
    </row>
    <row r="258" spans="1:58">
      <c r="A258" s="3" t="str">
        <f t="shared" si="40"/>
        <v>|英テキスト|&gt;|&gt;|&gt;|&gt;||</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40"/>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40"/>
        <v>&amp;br;&amp;br;</v>
      </c>
      <c r="B260" s="3" t="s">
        <v>0</v>
      </c>
      <c r="C260" s="3" t="s">
        <v>142</v>
      </c>
      <c r="R260" s="3"/>
      <c r="S260" s="3"/>
      <c r="T260" s="3"/>
      <c r="U260" s="3"/>
      <c r="V260" s="3"/>
      <c r="BF260" s="12" t="s">
        <v>0</v>
      </c>
    </row>
    <row r="261" spans="1:58">
      <c r="A261" s="3" t="str">
        <f t="shared" si="40"/>
        <v>#back(text=戻る,left)</v>
      </c>
      <c r="B261" s="3" t="s">
        <v>0</v>
      </c>
      <c r="C261" s="3" t="s">
        <v>151</v>
      </c>
      <c r="R261" s="3"/>
      <c r="S261" s="3"/>
      <c r="T261" s="3"/>
      <c r="U261" s="3"/>
      <c r="V261" s="3"/>
      <c r="BF261" s="12" t="s">
        <v>0</v>
      </c>
    </row>
    <row r="262" spans="1:58">
      <c r="A262" s="3" t="str">
        <f t="shared" ref="A262:A325" si="51">CONCATENATE(C262,D262,E262,F262,G262,H262,I262,J262,K262,L262,M262,N262,O262,P262)</f>
        <v>&amp;br;</v>
      </c>
      <c r="B262" s="3" t="s">
        <v>0</v>
      </c>
      <c r="C262" s="3" t="s">
        <v>161</v>
      </c>
      <c r="R262" s="3"/>
      <c r="S262" s="3"/>
      <c r="T262" s="3"/>
      <c r="U262" s="3"/>
      <c r="V262" s="3"/>
      <c r="BF262" s="12" t="s">
        <v>0</v>
      </c>
    </row>
    <row r="263" spans="1:58">
      <c r="A263" s="3" t="str">
        <f t="shared" si="51"/>
        <v>#comment(above,nsize=[15],size=[30],num=[10])</v>
      </c>
      <c r="B263" s="3" t="s">
        <v>0</v>
      </c>
      <c r="C263" s="3" t="s">
        <v>170</v>
      </c>
      <c r="R263" s="3"/>
      <c r="S263" s="3"/>
      <c r="T263" s="3"/>
      <c r="U263" s="3"/>
      <c r="V263" s="3"/>
      <c r="BF263" s="12" t="s">
        <v>0</v>
      </c>
    </row>
    <row r="264" spans="1:58">
      <c r="A264" s="3" t="str">
        <f t="shared" si="51"/>
        <v>&amp;br;&amp;br;</v>
      </c>
      <c r="B264" s="3" t="s">
        <v>0</v>
      </c>
      <c r="C264" s="3" t="s">
        <v>142</v>
      </c>
      <c r="R264" s="3"/>
      <c r="S264" s="3"/>
      <c r="T264" s="3"/>
      <c r="U264" s="3"/>
      <c r="V264" s="3"/>
      <c r="BF264" s="12" t="s">
        <v>0</v>
      </c>
    </row>
    <row r="265" spans="1:58">
      <c r="A265" s="3" t="str">
        <f t="shared" si="51"/>
        <v/>
      </c>
      <c r="B265" s="3" t="s">
        <v>0</v>
      </c>
      <c r="Q265" s="8"/>
      <c r="R265" s="9"/>
      <c r="S265" s="9"/>
      <c r="T265" s="9"/>
      <c r="U265" s="9"/>
      <c r="V265" s="10"/>
      <c r="W265" s="11">
        <v>21</v>
      </c>
      <c r="X265" s="8"/>
      <c r="Y265" s="29"/>
      <c r="Z265" s="29"/>
      <c r="AA265" s="30"/>
      <c r="BF265" s="12" t="s">
        <v>0</v>
      </c>
    </row>
    <row r="266" spans="1:58">
      <c r="A266" s="3" t="str">
        <f t="shared" si="51"/>
        <v>*0/0</v>
      </c>
      <c r="B266" s="3" t="s">
        <v>0</v>
      </c>
      <c r="C266" s="3" t="str">
        <f>"*"&amp;R266&amp;"/"&amp;T266</f>
        <v>*0/0</v>
      </c>
      <c r="Q266" s="12" t="s">
        <v>9</v>
      </c>
      <c r="R266" s="13">
        <f>INDEX(AJ:AJ,W265+1)</f>
        <v>0</v>
      </c>
      <c r="S266" s="14" t="s">
        <v>10</v>
      </c>
      <c r="T266" s="13">
        <f>INDEX(AK:AK,W265+1)</f>
        <v>0</v>
      </c>
      <c r="U266" s="14"/>
      <c r="V266" s="15"/>
      <c r="W266" s="16"/>
      <c r="X266" s="12"/>
      <c r="Y266" s="31"/>
      <c r="Z266" s="31"/>
      <c r="AA266" s="32"/>
      <c r="AC266" s="31"/>
      <c r="AD266" s="31"/>
      <c r="BF266" s="12" t="s">
        <v>0</v>
      </c>
    </row>
    <row r="267" spans="1:58">
      <c r="A267" s="3" t="str">
        <f t="shared" si="51"/>
        <v>|LEFT:80|LEFT:100|LEFT:100|LEFT:100|LEFT:100|LEFT:100|c</v>
      </c>
      <c r="B267" s="3" t="s">
        <v>0</v>
      </c>
      <c r="C267" s="3" t="s">
        <v>83</v>
      </c>
      <c r="D267" s="6" t="str">
        <f>$Q$1</f>
        <v>LEFT:80</v>
      </c>
      <c r="E267" s="6" t="s">
        <v>83</v>
      </c>
      <c r="F267" s="6" t="str">
        <f t="shared" ref="F267:J267" si="52">$R$1</f>
        <v>LEFT:100</v>
      </c>
      <c r="G267" s="6" t="s">
        <v>83</v>
      </c>
      <c r="H267" s="6" t="str">
        <f t="shared" si="52"/>
        <v>LEFT:100</v>
      </c>
      <c r="I267" s="6" t="s">
        <v>83</v>
      </c>
      <c r="J267" s="6" t="str">
        <f t="shared" si="52"/>
        <v>LEFT:100</v>
      </c>
      <c r="K267" s="6" t="s">
        <v>83</v>
      </c>
      <c r="L267" s="6" t="str">
        <f>$R$1</f>
        <v>LEFT:100</v>
      </c>
      <c r="M267" s="6" t="s">
        <v>83</v>
      </c>
      <c r="N267" s="6" t="str">
        <f>$R$1</f>
        <v>LEFT:100</v>
      </c>
      <c r="O267" s="3" t="s">
        <v>83</v>
      </c>
      <c r="P267" s="3" t="s">
        <v>84</v>
      </c>
      <c r="Q267" s="17" t="s">
        <v>6</v>
      </c>
      <c r="R267" s="13" t="str">
        <f>INDEX(AF:AF,W265+1)</f>
        <v>無色</v>
      </c>
      <c r="S267" s="18" t="s">
        <v>7</v>
      </c>
      <c r="T267" s="13">
        <f>INDEX(AG:AG,W265+1)</f>
        <v>0</v>
      </c>
      <c r="U267" s="18" t="s">
        <v>8</v>
      </c>
      <c r="V267" s="13">
        <f>INDEX(AI:AI,W265+1)</f>
        <v>0</v>
      </c>
      <c r="W267" s="19"/>
      <c r="X267" s="13">
        <f>INDEX(AQ:AQ,W265+1)</f>
        <v>0</v>
      </c>
      <c r="Y267" s="31"/>
      <c r="Z267" s="31"/>
      <c r="AA267" s="32"/>
      <c r="AC267" s="14"/>
      <c r="AD267" s="14"/>
      <c r="BF267" s="12" t="s">
        <v>0</v>
      </c>
    </row>
    <row r="268" spans="1:58">
      <c r="A268" s="3" t="str">
        <f t="shared" si="51"/>
        <v>|色|無色|レアリティ||マナコスト||</v>
      </c>
      <c r="B268" s="3" t="s">
        <v>0</v>
      </c>
      <c r="C268" s="3" t="s">
        <v>83</v>
      </c>
      <c r="D268" s="7" t="s">
        <v>6</v>
      </c>
      <c r="E268" s="3" t="s">
        <v>83</v>
      </c>
      <c r="F268" s="3" t="str">
        <f>IF(R267=0,"",R267)</f>
        <v>無色</v>
      </c>
      <c r="G268" s="3" t="s">
        <v>83</v>
      </c>
      <c r="H268" s="7" t="s">
        <v>92</v>
      </c>
      <c r="I268" s="3" t="s">
        <v>83</v>
      </c>
      <c r="J268" s="3" t="str">
        <f>IF(T267=0,"",T267)</f>
        <v/>
      </c>
      <c r="K268" s="3" t="s">
        <v>83</v>
      </c>
      <c r="L268" s="7" t="s">
        <v>93</v>
      </c>
      <c r="M268" s="3" t="s">
        <v>83</v>
      </c>
      <c r="N268" s="3" t="str">
        <f>IF(V267=0,"",V267)</f>
        <v/>
      </c>
      <c r="O268" s="3" t="s">
        <v>83</v>
      </c>
      <c r="Q268" s="12" t="s">
        <v>11</v>
      </c>
      <c r="R268" s="13">
        <f>INDEX(AL:AL,W265+1)</f>
        <v>0</v>
      </c>
      <c r="S268" s="18" t="s">
        <v>94</v>
      </c>
      <c r="T268" s="13">
        <f>INDEX(AN:AN,W265+1)</f>
        <v>0</v>
      </c>
      <c r="U268" s="13">
        <f>INDEX(AO:AO,W265+1)</f>
        <v>0</v>
      </c>
      <c r="V268" s="13">
        <f>INDEX(AP:AP,W265+1)</f>
        <v>0</v>
      </c>
      <c r="W268" s="19"/>
      <c r="X268" s="13" t="str">
        <f>INDEX(AZ:AZ,W265+1)</f>
        <v/>
      </c>
      <c r="Y268" s="13" t="str">
        <f>INDEX(BA:BA,W265+1)</f>
        <v/>
      </c>
      <c r="Z268" s="13" t="str">
        <f>INDEX(BB:BB,W265+1)</f>
        <v/>
      </c>
      <c r="AA268" s="13">
        <f>INDEX(BC:BC,W265+1)</f>
        <v>0</v>
      </c>
      <c r="AC268" s="31"/>
      <c r="AD268" s="31"/>
      <c r="BF268" s="12" t="s">
        <v>0</v>
      </c>
    </row>
    <row r="269" spans="1:58">
      <c r="A269" s="3" t="str">
        <f t="shared" si="51"/>
        <v>|種別||サブタイプ||||</v>
      </c>
      <c r="B269" s="3" t="s">
        <v>0</v>
      </c>
      <c r="C269" s="3" t="s">
        <v>83</v>
      </c>
      <c r="D269" s="7" t="s">
        <v>11</v>
      </c>
      <c r="E269" s="3" t="s">
        <v>83</v>
      </c>
      <c r="F269" s="3" t="str">
        <f>IF(R268=0,"",R268)</f>
        <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
      </c>
      <c r="S269" s="14"/>
      <c r="T269" s="14"/>
      <c r="U269" s="14"/>
      <c r="V269" s="15"/>
      <c r="W269" s="19"/>
      <c r="X269" s="11"/>
      <c r="Y269" s="11"/>
      <c r="Z269" s="11"/>
      <c r="AA269" s="33"/>
      <c r="AC269" s="31"/>
      <c r="AD269" s="31"/>
      <c r="BF269" s="12" t="s">
        <v>0</v>
      </c>
    </row>
    <row r="270" spans="1:58">
      <c r="A270" s="3" t="str">
        <f t="shared" si="51"/>
        <v>|テキスト|&gt;|&gt;|&gt;|&gt;||</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
      </c>
      <c r="O270" s="3" t="s">
        <v>83</v>
      </c>
      <c r="Q270" s="17" t="s">
        <v>27</v>
      </c>
      <c r="R270" s="13" t="str">
        <f>INDEX(BE:BE,W265+1)</f>
        <v/>
      </c>
      <c r="S270" s="14" t="s">
        <v>324</v>
      </c>
      <c r="T270" s="13" t="str">
        <f>IF(X270="","",X270&amp;IF(Y270="",""," "&amp;Y270)&amp;IF(Z270="",""," "&amp;Z270)&amp;IF(AA270="",""," "&amp;AA270))</f>
        <v/>
      </c>
      <c r="U270" s="14"/>
      <c r="V270" s="15"/>
      <c r="W270" s="19" t="s">
        <v>116</v>
      </c>
      <c r="X270" s="12" t="str">
        <f t="shared" ref="X270:AA270" si="53">IF(ISERROR(IF(LEN(X269)&gt;1,X269,VLOOKUP(X268,$AC:$AD,2,FALSE))),"",IF(LEN(X269)&gt;1,X269,VLOOKUP(X268,$AC:$AD,2,FALSE)))</f>
        <v/>
      </c>
      <c r="Y270" s="12" t="str">
        <f t="shared" si="53"/>
        <v/>
      </c>
      <c r="Z270" s="12" t="str">
        <f t="shared" si="53"/>
        <v/>
      </c>
      <c r="AA270" s="12" t="str">
        <f t="shared" si="53"/>
        <v> </v>
      </c>
      <c r="AC270" s="31"/>
      <c r="AD270" s="31"/>
      <c r="BF270" s="12" t="s">
        <v>0</v>
      </c>
    </row>
    <row r="271" spans="1:58">
      <c r="A271" s="3" t="str">
        <f t="shared" si="51"/>
        <v>|英テキスト|&gt;|&gt;|&gt;|&gt;||</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51"/>
        <v>|PT|&gt;||シールド数|&gt;||</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51"/>
        <v>&amp;br;&amp;br;</v>
      </c>
      <c r="B273" s="3" t="s">
        <v>0</v>
      </c>
      <c r="C273" s="3" t="s">
        <v>142</v>
      </c>
      <c r="R273" s="3"/>
      <c r="S273" s="3"/>
      <c r="T273" s="3"/>
      <c r="U273" s="3"/>
      <c r="V273" s="3"/>
      <c r="BF273" s="12" t="s">
        <v>0</v>
      </c>
    </row>
    <row r="274" spans="1:58">
      <c r="A274" s="3" t="str">
        <f t="shared" si="51"/>
        <v>#back(text=戻る,left)</v>
      </c>
      <c r="B274" s="3" t="s">
        <v>0</v>
      </c>
      <c r="C274" s="3" t="s">
        <v>151</v>
      </c>
      <c r="R274" s="3"/>
      <c r="S274" s="3"/>
      <c r="T274" s="3"/>
      <c r="U274" s="3"/>
      <c r="V274" s="3"/>
      <c r="BF274" s="12" t="s">
        <v>0</v>
      </c>
    </row>
    <row r="275" spans="1:58">
      <c r="A275" s="3" t="str">
        <f t="shared" si="51"/>
        <v>&amp;br;</v>
      </c>
      <c r="B275" s="3" t="s">
        <v>0</v>
      </c>
      <c r="C275" s="3" t="s">
        <v>161</v>
      </c>
      <c r="R275" s="3"/>
      <c r="S275" s="3"/>
      <c r="T275" s="3"/>
      <c r="U275" s="3"/>
      <c r="V275" s="3"/>
      <c r="BF275" s="12" t="s">
        <v>0</v>
      </c>
    </row>
    <row r="276" spans="1:58">
      <c r="A276" s="3" t="str">
        <f t="shared" si="51"/>
        <v>#comment(above,nsize=[15],size=[30],num=[10])</v>
      </c>
      <c r="B276" s="3" t="s">
        <v>0</v>
      </c>
      <c r="C276" s="3" t="s">
        <v>170</v>
      </c>
      <c r="R276" s="3"/>
      <c r="S276" s="3"/>
      <c r="T276" s="3"/>
      <c r="U276" s="3"/>
      <c r="V276" s="3"/>
      <c r="BF276" s="12" t="s">
        <v>0</v>
      </c>
    </row>
    <row r="277" spans="1:58">
      <c r="A277" s="3" t="str">
        <f t="shared" si="51"/>
        <v>&amp;br;&amp;br;</v>
      </c>
      <c r="B277" s="3" t="s">
        <v>0</v>
      </c>
      <c r="C277" s="3" t="s">
        <v>142</v>
      </c>
      <c r="R277" s="3"/>
      <c r="S277" s="3"/>
      <c r="T277" s="3"/>
      <c r="U277" s="3"/>
      <c r="V277" s="3"/>
      <c r="AC277" s="31"/>
      <c r="AD277" s="31"/>
      <c r="BF277" s="12" t="s">
        <v>0</v>
      </c>
    </row>
    <row r="278" spans="1:58">
      <c r="A278" s="3" t="str">
        <f t="shared" si="51"/>
        <v/>
      </c>
      <c r="B278" s="3" t="s">
        <v>0</v>
      </c>
      <c r="Q278" s="8"/>
      <c r="R278" s="9"/>
      <c r="S278" s="9"/>
      <c r="T278" s="9"/>
      <c r="U278" s="9"/>
      <c r="V278" s="10"/>
      <c r="W278" s="11">
        <v>22</v>
      </c>
      <c r="X278" s="8"/>
      <c r="Y278" s="29"/>
      <c r="Z278" s="29"/>
      <c r="AA278" s="30"/>
      <c r="AC278" s="31"/>
      <c r="AD278" s="31"/>
      <c r="BF278" s="12" t="s">
        <v>0</v>
      </c>
    </row>
    <row r="279" spans="1:58">
      <c r="A279" s="3" t="str">
        <f t="shared" si="51"/>
        <v>*0/0</v>
      </c>
      <c r="B279" s="3" t="s">
        <v>0</v>
      </c>
      <c r="C279" s="3" t="str">
        <f>"*"&amp;R279&amp;"/"&amp;T279</f>
        <v>*0/0</v>
      </c>
      <c r="Q279" s="12" t="s">
        <v>9</v>
      </c>
      <c r="R279" s="13">
        <f>INDEX(AJ:AJ,W278+1)</f>
        <v>0</v>
      </c>
      <c r="S279" s="14" t="s">
        <v>10</v>
      </c>
      <c r="T279" s="13">
        <f>INDEX(AK:AK,W278+1)</f>
        <v>0</v>
      </c>
      <c r="U279" s="14"/>
      <c r="V279" s="15"/>
      <c r="W279" s="16"/>
      <c r="X279" s="12"/>
      <c r="Y279" s="31"/>
      <c r="Z279" s="31"/>
      <c r="AA279" s="32"/>
      <c r="AC279" s="31"/>
      <c r="AD279" s="31"/>
      <c r="BF279" s="12" t="s">
        <v>0</v>
      </c>
    </row>
    <row r="280" spans="1:58">
      <c r="A280" s="3" t="str">
        <f t="shared" si="51"/>
        <v>|LEFT:80|LEFT:100|LEFT:100|LEFT:100|LEFT:100|LEFT:100|c</v>
      </c>
      <c r="B280" s="3" t="s">
        <v>0</v>
      </c>
      <c r="C280" s="3" t="s">
        <v>83</v>
      </c>
      <c r="D280" s="6" t="str">
        <f>$Q$1</f>
        <v>LEFT:80</v>
      </c>
      <c r="E280" s="6" t="s">
        <v>83</v>
      </c>
      <c r="F280" s="6" t="str">
        <f t="shared" ref="F280:J280" si="54">$R$1</f>
        <v>LEFT:100</v>
      </c>
      <c r="G280" s="6" t="s">
        <v>83</v>
      </c>
      <c r="H280" s="6" t="str">
        <f t="shared" si="54"/>
        <v>LEFT:100</v>
      </c>
      <c r="I280" s="6" t="s">
        <v>83</v>
      </c>
      <c r="J280" s="6" t="str">
        <f t="shared" si="54"/>
        <v>LEFT:100</v>
      </c>
      <c r="K280" s="6" t="s">
        <v>83</v>
      </c>
      <c r="L280" s="6" t="str">
        <f>$R$1</f>
        <v>LEFT:100</v>
      </c>
      <c r="M280" s="6" t="s">
        <v>83</v>
      </c>
      <c r="N280" s="6" t="str">
        <f>$R$1</f>
        <v>LEFT:100</v>
      </c>
      <c r="O280" s="3" t="s">
        <v>83</v>
      </c>
      <c r="P280" s="3" t="s">
        <v>84</v>
      </c>
      <c r="Q280" s="17" t="s">
        <v>6</v>
      </c>
      <c r="R280" s="13" t="str">
        <f>INDEX(AF:AF,W278+1)</f>
        <v>無色</v>
      </c>
      <c r="S280" s="18" t="s">
        <v>7</v>
      </c>
      <c r="T280" s="13">
        <f>INDEX(AG:AG,W278+1)</f>
        <v>0</v>
      </c>
      <c r="U280" s="18" t="s">
        <v>8</v>
      </c>
      <c r="V280" s="13">
        <f>INDEX(AI:AI,W278+1)</f>
        <v>0</v>
      </c>
      <c r="W280" s="19"/>
      <c r="X280" s="13">
        <f>INDEX(AQ:AQ,W278+1)</f>
        <v>0</v>
      </c>
      <c r="Y280" s="31"/>
      <c r="Z280" s="31"/>
      <c r="AA280" s="32"/>
      <c r="AC280" s="14"/>
      <c r="AD280" s="14"/>
      <c r="BF280" s="12" t="s">
        <v>0</v>
      </c>
    </row>
    <row r="281" spans="1:58">
      <c r="A281" s="3" t="str">
        <f t="shared" si="51"/>
        <v>|色|無色|レアリティ||マナコスト||</v>
      </c>
      <c r="B281" s="3" t="s">
        <v>0</v>
      </c>
      <c r="C281" s="3" t="s">
        <v>83</v>
      </c>
      <c r="D281" s="7" t="s">
        <v>6</v>
      </c>
      <c r="E281" s="3" t="s">
        <v>83</v>
      </c>
      <c r="F281" s="3" t="str">
        <f>IF(R280=0,"",R280)</f>
        <v>無色</v>
      </c>
      <c r="G281" s="3" t="s">
        <v>83</v>
      </c>
      <c r="H281" s="7" t="s">
        <v>92</v>
      </c>
      <c r="I281" s="3" t="s">
        <v>83</v>
      </c>
      <c r="J281" s="3" t="str">
        <f>IF(T280=0,"",T280)</f>
        <v/>
      </c>
      <c r="K281" s="3" t="s">
        <v>83</v>
      </c>
      <c r="L281" s="7" t="s">
        <v>93</v>
      </c>
      <c r="M281" s="3" t="s">
        <v>83</v>
      </c>
      <c r="N281" s="3" t="str">
        <f>IF(V280=0,"",V280)</f>
        <v/>
      </c>
      <c r="O281" s="3" t="s">
        <v>83</v>
      </c>
      <c r="Q281" s="12" t="s">
        <v>11</v>
      </c>
      <c r="R281" s="13">
        <f>INDEX(AL:AL,W278+1)</f>
        <v>0</v>
      </c>
      <c r="S281" s="18" t="s">
        <v>94</v>
      </c>
      <c r="T281" s="13">
        <f>INDEX(AN:AN,W278+1)</f>
        <v>0</v>
      </c>
      <c r="U281" s="13">
        <f>INDEX(AO:AO,W278+1)</f>
        <v>0</v>
      </c>
      <c r="V281" s="13">
        <f>INDEX(AP:AP,W278+1)</f>
        <v>0</v>
      </c>
      <c r="W281" s="19"/>
      <c r="X281" s="13" t="str">
        <f>INDEX(AZ:AZ,W278+1)</f>
        <v/>
      </c>
      <c r="Y281" s="13" t="str">
        <f>INDEX(BA:BA,W278+1)</f>
        <v/>
      </c>
      <c r="Z281" s="13" t="str">
        <f>INDEX(BB:BB,W278+1)</f>
        <v/>
      </c>
      <c r="AA281" s="13">
        <f>INDEX(BC:BC,W278+1)</f>
        <v>0</v>
      </c>
      <c r="AC281" s="31"/>
      <c r="AD281" s="31"/>
      <c r="BF281" s="12" t="s">
        <v>0</v>
      </c>
    </row>
    <row r="282" spans="1:58">
      <c r="A282" s="3" t="str">
        <f t="shared" si="51"/>
        <v>|種別||サブタイプ||||</v>
      </c>
      <c r="B282" s="3" t="s">
        <v>0</v>
      </c>
      <c r="C282" s="3" t="s">
        <v>83</v>
      </c>
      <c r="D282" s="7" t="s">
        <v>11</v>
      </c>
      <c r="E282" s="3" t="s">
        <v>83</v>
      </c>
      <c r="F282" s="3" t="str">
        <f>IF(R281=0,"",R281)</f>
        <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
      </c>
      <c r="S282" s="14"/>
      <c r="T282" s="14"/>
      <c r="U282" s="14"/>
      <c r="V282" s="15"/>
      <c r="W282" s="19"/>
      <c r="X282" s="11"/>
      <c r="Y282" s="11"/>
      <c r="Z282" s="11"/>
      <c r="AA282" s="33"/>
      <c r="AC282" s="31"/>
      <c r="AD282" s="31"/>
      <c r="BF282" s="12" t="s">
        <v>0</v>
      </c>
    </row>
    <row r="283" spans="1:58">
      <c r="A283" s="3" t="str">
        <f t="shared" si="51"/>
        <v>|テキスト|&gt;|&gt;|&gt;|&gt;||</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
      </c>
      <c r="O283" s="3" t="s">
        <v>83</v>
      </c>
      <c r="Q283" s="17" t="s">
        <v>27</v>
      </c>
      <c r="R283" s="13" t="str">
        <f>INDEX(BE:BE,W278+1)</f>
        <v/>
      </c>
      <c r="S283" s="14" t="s">
        <v>324</v>
      </c>
      <c r="T283" s="13" t="str">
        <f>IF(X283="","",X283&amp;IF(Y283="",""," "&amp;Y283)&amp;IF(Z283="",""," "&amp;Z283)&amp;IF(AA283="",""," "&amp;AA283))</f>
        <v/>
      </c>
      <c r="U283" s="14"/>
      <c r="V283" s="15"/>
      <c r="W283" s="19" t="s">
        <v>116</v>
      </c>
      <c r="X283" s="12" t="str">
        <f t="shared" ref="X283:AA283" si="55">IF(ISERROR(IF(LEN(X282)&gt;1,X282,VLOOKUP(X281,$AC:$AD,2,FALSE))),"",IF(LEN(X282)&gt;1,X282,VLOOKUP(X281,$AC:$AD,2,FALSE)))</f>
        <v/>
      </c>
      <c r="Y283" s="12" t="str">
        <f t="shared" si="55"/>
        <v/>
      </c>
      <c r="Z283" s="12" t="str">
        <f t="shared" si="55"/>
        <v/>
      </c>
      <c r="AA283" s="12" t="str">
        <f t="shared" si="55"/>
        <v> </v>
      </c>
      <c r="AC283" s="31"/>
      <c r="AD283" s="31"/>
      <c r="BF283" s="12" t="s">
        <v>0</v>
      </c>
    </row>
    <row r="284" spans="1:58">
      <c r="A284" s="3" t="str">
        <f t="shared" si="51"/>
        <v>|英テキスト|&gt;|&gt;|&gt;|&gt;||</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51"/>
        <v>|PT|&gt;||シールド数|&gt;||</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51"/>
        <v>&amp;br;&amp;br;</v>
      </c>
      <c r="B286" s="3" t="s">
        <v>0</v>
      </c>
      <c r="C286" s="3" t="s">
        <v>142</v>
      </c>
      <c r="R286" s="3"/>
      <c r="S286" s="3"/>
      <c r="T286" s="3"/>
      <c r="U286" s="3"/>
      <c r="V286" s="3"/>
      <c r="BF286" s="12" t="s">
        <v>0</v>
      </c>
    </row>
    <row r="287" spans="1:58">
      <c r="A287" s="3" t="str">
        <f t="shared" si="51"/>
        <v>#back(text=戻る,left)</v>
      </c>
      <c r="B287" s="3" t="s">
        <v>0</v>
      </c>
      <c r="C287" s="3" t="s">
        <v>151</v>
      </c>
      <c r="R287" s="3"/>
      <c r="S287" s="3"/>
      <c r="T287" s="3"/>
      <c r="U287" s="3"/>
      <c r="V287" s="3"/>
      <c r="BF287" s="12" t="s">
        <v>0</v>
      </c>
    </row>
    <row r="288" spans="1:58">
      <c r="A288" s="3" t="str">
        <f t="shared" si="51"/>
        <v>&amp;br;</v>
      </c>
      <c r="B288" s="3" t="s">
        <v>0</v>
      </c>
      <c r="C288" s="3" t="s">
        <v>161</v>
      </c>
      <c r="R288" s="3"/>
      <c r="S288" s="3"/>
      <c r="T288" s="3"/>
      <c r="U288" s="3"/>
      <c r="V288" s="3"/>
      <c r="BF288" s="12" t="s">
        <v>0</v>
      </c>
    </row>
    <row r="289" spans="1:58">
      <c r="A289" s="3" t="str">
        <f t="shared" si="51"/>
        <v>#comment(above,nsize=[15],size=[30],num=[10])</v>
      </c>
      <c r="B289" s="3" t="s">
        <v>0</v>
      </c>
      <c r="C289" s="3" t="s">
        <v>170</v>
      </c>
      <c r="R289" s="3"/>
      <c r="S289" s="3"/>
      <c r="T289" s="3"/>
      <c r="U289" s="3"/>
      <c r="V289" s="3"/>
      <c r="BF289" s="12" t="s">
        <v>0</v>
      </c>
    </row>
    <row r="290" spans="1:58">
      <c r="A290" s="3" t="str">
        <f t="shared" si="51"/>
        <v>&amp;br;&amp;br;</v>
      </c>
      <c r="B290" s="3" t="s">
        <v>0</v>
      </c>
      <c r="C290" s="3" t="s">
        <v>142</v>
      </c>
      <c r="R290" s="3"/>
      <c r="S290" s="3"/>
      <c r="T290" s="3"/>
      <c r="U290" s="3"/>
      <c r="V290" s="3"/>
      <c r="AC290" s="31"/>
      <c r="AD290" s="31"/>
      <c r="BF290" s="12" t="s">
        <v>0</v>
      </c>
    </row>
    <row r="291" spans="1:58">
      <c r="A291" s="3" t="str">
        <f t="shared" si="51"/>
        <v/>
      </c>
      <c r="B291" s="3" t="s">
        <v>0</v>
      </c>
      <c r="Q291" s="8"/>
      <c r="R291" s="9"/>
      <c r="S291" s="9"/>
      <c r="T291" s="9"/>
      <c r="U291" s="9"/>
      <c r="V291" s="10"/>
      <c r="W291" s="11">
        <v>23</v>
      </c>
      <c r="X291" s="8"/>
      <c r="Y291" s="29"/>
      <c r="Z291" s="29"/>
      <c r="AA291" s="30"/>
      <c r="AC291" s="31"/>
      <c r="AD291" s="31"/>
      <c r="BF291" s="12" t="s">
        <v>0</v>
      </c>
    </row>
    <row r="292" spans="1:58">
      <c r="A292" s="3" t="str">
        <f t="shared" si="51"/>
        <v>*0/0</v>
      </c>
      <c r="B292" s="3" t="s">
        <v>0</v>
      </c>
      <c r="C292" s="3" t="str">
        <f>"*"&amp;R292&amp;"/"&amp;T292</f>
        <v>*0/0</v>
      </c>
      <c r="Q292" s="12" t="s">
        <v>9</v>
      </c>
      <c r="R292" s="13">
        <f>INDEX(AJ:AJ,W291+1)</f>
        <v>0</v>
      </c>
      <c r="S292" s="14" t="s">
        <v>10</v>
      </c>
      <c r="T292" s="13">
        <f>INDEX(AK:AK,W291+1)</f>
        <v>0</v>
      </c>
      <c r="U292" s="14"/>
      <c r="V292" s="15"/>
      <c r="W292" s="16"/>
      <c r="X292" s="12"/>
      <c r="Y292" s="31"/>
      <c r="Z292" s="31"/>
      <c r="AA292" s="32"/>
      <c r="AC292" s="31"/>
      <c r="AD292" s="31"/>
      <c r="BF292" s="12" t="s">
        <v>0</v>
      </c>
    </row>
    <row r="293" spans="1:58">
      <c r="A293" s="3" t="str">
        <f t="shared" si="51"/>
        <v>|LEFT:80|LEFT:100|LEFT:100|LEFT:100|LEFT:100|LEFT:100|c</v>
      </c>
      <c r="B293" s="3" t="s">
        <v>0</v>
      </c>
      <c r="C293" s="3" t="s">
        <v>83</v>
      </c>
      <c r="D293" s="6" t="str">
        <f>$Q$1</f>
        <v>LEFT:80</v>
      </c>
      <c r="E293" s="6" t="s">
        <v>83</v>
      </c>
      <c r="F293" s="6" t="str">
        <f t="shared" ref="F293:J293" si="56">$R$1</f>
        <v>LEFT:100</v>
      </c>
      <c r="G293" s="6" t="s">
        <v>83</v>
      </c>
      <c r="H293" s="6" t="str">
        <f t="shared" si="56"/>
        <v>LEFT:100</v>
      </c>
      <c r="I293" s="6" t="s">
        <v>83</v>
      </c>
      <c r="J293" s="6" t="str">
        <f t="shared" si="56"/>
        <v>LEFT:100</v>
      </c>
      <c r="K293" s="6" t="s">
        <v>83</v>
      </c>
      <c r="L293" s="6" t="str">
        <f>$R$1</f>
        <v>LEFT:100</v>
      </c>
      <c r="M293" s="6" t="s">
        <v>83</v>
      </c>
      <c r="N293" s="6" t="str">
        <f>$R$1</f>
        <v>LEFT:100</v>
      </c>
      <c r="O293" s="3" t="s">
        <v>83</v>
      </c>
      <c r="P293" s="3" t="s">
        <v>84</v>
      </c>
      <c r="Q293" s="17" t="s">
        <v>6</v>
      </c>
      <c r="R293" s="13" t="str">
        <f>INDEX(AF:AF,W291+1)</f>
        <v>無色</v>
      </c>
      <c r="S293" s="18" t="s">
        <v>7</v>
      </c>
      <c r="T293" s="13">
        <f>INDEX(AG:AG,W291+1)</f>
        <v>0</v>
      </c>
      <c r="U293" s="18" t="s">
        <v>8</v>
      </c>
      <c r="V293" s="13">
        <f>INDEX(AI:AI,W291+1)</f>
        <v>0</v>
      </c>
      <c r="W293" s="19"/>
      <c r="X293" s="13">
        <f>INDEX(AQ:AQ,W291+1)</f>
        <v>0</v>
      </c>
      <c r="Y293" s="31"/>
      <c r="Z293" s="31"/>
      <c r="AA293" s="32"/>
      <c r="AC293" s="14"/>
      <c r="AD293" s="14"/>
      <c r="BF293" s="12" t="s">
        <v>0</v>
      </c>
    </row>
    <row r="294" spans="1:58">
      <c r="A294" s="3" t="str">
        <f t="shared" si="51"/>
        <v>|色|無色|レアリティ||マナコスト||</v>
      </c>
      <c r="B294" s="3" t="s">
        <v>0</v>
      </c>
      <c r="C294" s="3" t="s">
        <v>83</v>
      </c>
      <c r="D294" s="7" t="s">
        <v>6</v>
      </c>
      <c r="E294" s="3" t="s">
        <v>83</v>
      </c>
      <c r="F294" s="3" t="str">
        <f>IF(R293=0,"",R293)</f>
        <v>無色</v>
      </c>
      <c r="G294" s="3" t="s">
        <v>83</v>
      </c>
      <c r="H294" s="7" t="s">
        <v>92</v>
      </c>
      <c r="I294" s="3" t="s">
        <v>83</v>
      </c>
      <c r="J294" s="3" t="str">
        <f>IF(T293=0,"",T293)</f>
        <v/>
      </c>
      <c r="K294" s="3" t="s">
        <v>83</v>
      </c>
      <c r="L294" s="7" t="s">
        <v>93</v>
      </c>
      <c r="M294" s="3" t="s">
        <v>83</v>
      </c>
      <c r="N294" s="3" t="str">
        <f>IF(V293=0,"",V293)</f>
        <v/>
      </c>
      <c r="O294" s="3" t="s">
        <v>83</v>
      </c>
      <c r="Q294" s="12" t="s">
        <v>11</v>
      </c>
      <c r="R294" s="13">
        <f>INDEX(AL:AL,W291+1)</f>
        <v>0</v>
      </c>
      <c r="S294" s="18" t="s">
        <v>94</v>
      </c>
      <c r="T294" s="13">
        <f>INDEX(AN:AN,W291+1)</f>
        <v>0</v>
      </c>
      <c r="U294" s="13">
        <f>INDEX(AO:AO,W291+1)</f>
        <v>0</v>
      </c>
      <c r="V294" s="13">
        <f>INDEX(AP:AP,W291+1)</f>
        <v>0</v>
      </c>
      <c r="W294" s="19"/>
      <c r="X294" s="13" t="str">
        <f>INDEX(AZ:AZ,W291+1)</f>
        <v/>
      </c>
      <c r="Y294" s="13" t="str">
        <f>INDEX(BA:BA,W291+1)</f>
        <v/>
      </c>
      <c r="Z294" s="13" t="str">
        <f>INDEX(BB:BB,W291+1)</f>
        <v/>
      </c>
      <c r="AA294" s="13">
        <f>INDEX(BC:BC,W291+1)</f>
        <v>0</v>
      </c>
      <c r="AC294" s="31"/>
      <c r="AD294" s="31"/>
      <c r="BF294" s="12" t="s">
        <v>0</v>
      </c>
    </row>
    <row r="295" spans="1:58">
      <c r="A295" s="3" t="str">
        <f t="shared" si="51"/>
        <v>|種別||サブタイプ||||</v>
      </c>
      <c r="B295" s="3" t="s">
        <v>0</v>
      </c>
      <c r="C295" s="3" t="s">
        <v>83</v>
      </c>
      <c r="D295" s="7" t="s">
        <v>11</v>
      </c>
      <c r="E295" s="3" t="s">
        <v>83</v>
      </c>
      <c r="F295" s="3" t="str">
        <f>IF(R294=0,"",R294)</f>
        <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
      </c>
      <c r="S295" s="14"/>
      <c r="T295" s="14"/>
      <c r="U295" s="14"/>
      <c r="V295" s="15"/>
      <c r="W295" s="19"/>
      <c r="X295" s="11"/>
      <c r="Y295" s="11"/>
      <c r="Z295" s="11"/>
      <c r="AA295" s="33"/>
      <c r="AC295" s="31"/>
      <c r="AD295" s="31"/>
      <c r="BF295" s="12" t="s">
        <v>0</v>
      </c>
    </row>
    <row r="296" spans="1:58">
      <c r="A296" s="3" t="str">
        <f t="shared" si="51"/>
        <v>|テキスト|&gt;|&gt;|&gt;|&gt;||</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
      </c>
      <c r="O296" s="3" t="s">
        <v>83</v>
      </c>
      <c r="Q296" s="17" t="s">
        <v>27</v>
      </c>
      <c r="R296" s="13" t="str">
        <f>INDEX(BE:BE,W291+1)</f>
        <v/>
      </c>
      <c r="S296" s="14" t="s">
        <v>324</v>
      </c>
      <c r="T296" s="13" t="str">
        <f>IF(X296="","",X296&amp;IF(Y296="",""," "&amp;Y296)&amp;IF(Z296="",""," "&amp;Z296)&amp;IF(AA296="",""," "&amp;AA296))</f>
        <v/>
      </c>
      <c r="U296" s="14"/>
      <c r="V296" s="15"/>
      <c r="W296" s="19" t="s">
        <v>116</v>
      </c>
      <c r="X296" s="12" t="str">
        <f t="shared" ref="X296:AA296" si="57">IF(ISERROR(IF(LEN(X295)&gt;1,X295,VLOOKUP(X294,$AC:$AD,2,FALSE))),"",IF(LEN(X295)&gt;1,X295,VLOOKUP(X294,$AC:$AD,2,FALSE)))</f>
        <v/>
      </c>
      <c r="Y296" s="12" t="str">
        <f t="shared" si="57"/>
        <v/>
      </c>
      <c r="Z296" s="12" t="str">
        <f t="shared" si="57"/>
        <v/>
      </c>
      <c r="AA296" s="12" t="str">
        <f t="shared" si="57"/>
        <v> </v>
      </c>
      <c r="AC296" s="31"/>
      <c r="AD296" s="31"/>
      <c r="BF296" s="12" t="s">
        <v>0</v>
      </c>
    </row>
    <row r="297" spans="1:58">
      <c r="A297" s="3" t="str">
        <f t="shared" si="51"/>
        <v>|英テキスト|&gt;|&gt;|&gt;|&gt;||</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51"/>
        <v>|PT|&gt;||シールド数|&gt;||</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51"/>
        <v>&amp;br;&amp;br;</v>
      </c>
      <c r="B299" s="3" t="s">
        <v>0</v>
      </c>
      <c r="C299" s="3" t="s">
        <v>142</v>
      </c>
      <c r="R299" s="3"/>
      <c r="S299" s="3"/>
      <c r="T299" s="3"/>
      <c r="U299" s="3"/>
      <c r="V299" s="3"/>
      <c r="BF299" s="12" t="s">
        <v>0</v>
      </c>
    </row>
    <row r="300" spans="1:58">
      <c r="A300" s="3" t="str">
        <f t="shared" si="51"/>
        <v>#back(text=戻る,left)</v>
      </c>
      <c r="B300" s="3" t="s">
        <v>0</v>
      </c>
      <c r="C300" s="3" t="s">
        <v>151</v>
      </c>
      <c r="R300" s="3"/>
      <c r="S300" s="3"/>
      <c r="T300" s="3"/>
      <c r="U300" s="3"/>
      <c r="V300" s="3"/>
      <c r="BF300" s="12" t="s">
        <v>0</v>
      </c>
    </row>
    <row r="301" spans="1:58">
      <c r="A301" s="3" t="str">
        <f t="shared" si="51"/>
        <v>&amp;br;</v>
      </c>
      <c r="B301" s="3" t="s">
        <v>0</v>
      </c>
      <c r="C301" s="3" t="s">
        <v>161</v>
      </c>
      <c r="R301" s="3"/>
      <c r="S301" s="3"/>
      <c r="T301" s="3"/>
      <c r="U301" s="3"/>
      <c r="V301" s="3"/>
      <c r="BF301" s="12" t="s">
        <v>0</v>
      </c>
    </row>
    <row r="302" spans="1:58">
      <c r="A302" s="3" t="str">
        <f t="shared" si="51"/>
        <v>#comment(above,nsize=[15],size=[30],num=[10])</v>
      </c>
      <c r="B302" s="3" t="s">
        <v>0</v>
      </c>
      <c r="C302" s="3" t="s">
        <v>170</v>
      </c>
      <c r="R302" s="3"/>
      <c r="S302" s="3"/>
      <c r="T302" s="3"/>
      <c r="U302" s="3"/>
      <c r="V302" s="3"/>
      <c r="BF302" s="12" t="s">
        <v>0</v>
      </c>
    </row>
    <row r="303" spans="1:58">
      <c r="A303" s="3" t="str">
        <f t="shared" si="51"/>
        <v>&amp;br;&amp;br;</v>
      </c>
      <c r="B303" s="3" t="s">
        <v>0</v>
      </c>
      <c r="C303" s="3" t="s">
        <v>142</v>
      </c>
      <c r="R303" s="3"/>
      <c r="S303" s="3"/>
      <c r="T303" s="3"/>
      <c r="U303" s="3"/>
      <c r="V303" s="3"/>
      <c r="AC303" s="31"/>
      <c r="AD303" s="31"/>
      <c r="BF303" s="12" t="s">
        <v>0</v>
      </c>
    </row>
    <row r="304" spans="1:58">
      <c r="A304" s="3" t="str">
        <f t="shared" si="51"/>
        <v/>
      </c>
      <c r="B304" s="3" t="s">
        <v>0</v>
      </c>
      <c r="Q304" s="8"/>
      <c r="R304" s="9"/>
      <c r="S304" s="9"/>
      <c r="T304" s="9"/>
      <c r="U304" s="9"/>
      <c r="V304" s="10"/>
      <c r="W304" s="11">
        <v>24</v>
      </c>
      <c r="X304" s="8"/>
      <c r="Y304" s="29"/>
      <c r="Z304" s="29"/>
      <c r="AA304" s="30"/>
      <c r="AC304" s="31"/>
      <c r="AD304" s="31"/>
      <c r="BF304" s="12" t="s">
        <v>0</v>
      </c>
    </row>
    <row r="305" spans="1:58">
      <c r="A305" s="3" t="str">
        <f t="shared" si="51"/>
        <v>*0/0</v>
      </c>
      <c r="B305" s="3" t="s">
        <v>0</v>
      </c>
      <c r="C305" s="3" t="str">
        <f>"*"&amp;R305&amp;"/"&amp;T305</f>
        <v>*0/0</v>
      </c>
      <c r="Q305" s="12" t="s">
        <v>9</v>
      </c>
      <c r="R305" s="13">
        <f>INDEX(AJ:AJ,W304+1)</f>
        <v>0</v>
      </c>
      <c r="S305" s="14" t="s">
        <v>10</v>
      </c>
      <c r="T305" s="13">
        <f>INDEX(AK:AK,W304+1)</f>
        <v>0</v>
      </c>
      <c r="U305" s="14"/>
      <c r="V305" s="15"/>
      <c r="W305" s="16"/>
      <c r="X305" s="12"/>
      <c r="Y305" s="31"/>
      <c r="Z305" s="31"/>
      <c r="AA305" s="32"/>
      <c r="AC305" s="31"/>
      <c r="AD305" s="31"/>
      <c r="BF305" s="12" t="s">
        <v>0</v>
      </c>
    </row>
    <row r="306" spans="1:58">
      <c r="A306" s="3" t="str">
        <f t="shared" si="51"/>
        <v>|LEFT:80|LEFT:100|LEFT:100|LEFT:100|LEFT:100|LEFT:100|c</v>
      </c>
      <c r="B306" s="3" t="s">
        <v>0</v>
      </c>
      <c r="C306" s="3" t="s">
        <v>83</v>
      </c>
      <c r="D306" s="6" t="str">
        <f>$Q$1</f>
        <v>LEFT:80</v>
      </c>
      <c r="E306" s="6" t="s">
        <v>83</v>
      </c>
      <c r="F306" s="6" t="str">
        <f t="shared" ref="F306:J306" si="58">$R$1</f>
        <v>LEFT:100</v>
      </c>
      <c r="G306" s="6" t="s">
        <v>83</v>
      </c>
      <c r="H306" s="6" t="str">
        <f t="shared" si="58"/>
        <v>LEFT:100</v>
      </c>
      <c r="I306" s="6" t="s">
        <v>83</v>
      </c>
      <c r="J306" s="6" t="str">
        <f t="shared" si="58"/>
        <v>LEFT:100</v>
      </c>
      <c r="K306" s="6" t="s">
        <v>83</v>
      </c>
      <c r="L306" s="6" t="str">
        <f>$R$1</f>
        <v>LEFT:100</v>
      </c>
      <c r="M306" s="6" t="s">
        <v>83</v>
      </c>
      <c r="N306" s="6" t="str">
        <f>$R$1</f>
        <v>LEFT:100</v>
      </c>
      <c r="O306" s="3" t="s">
        <v>83</v>
      </c>
      <c r="P306" s="3" t="s">
        <v>84</v>
      </c>
      <c r="Q306" s="17" t="s">
        <v>6</v>
      </c>
      <c r="R306" s="13" t="str">
        <f>INDEX(AF:AF,W304+1)</f>
        <v>無色</v>
      </c>
      <c r="S306" s="18" t="s">
        <v>7</v>
      </c>
      <c r="T306" s="13">
        <f>INDEX(AG:AG,W304+1)</f>
        <v>0</v>
      </c>
      <c r="U306" s="18" t="s">
        <v>8</v>
      </c>
      <c r="V306" s="13">
        <f>INDEX(AI:AI,W304+1)</f>
        <v>0</v>
      </c>
      <c r="W306" s="19"/>
      <c r="X306" s="13">
        <f>INDEX(AQ:AQ,W304+1)</f>
        <v>0</v>
      </c>
      <c r="Y306" s="31"/>
      <c r="Z306" s="31"/>
      <c r="AA306" s="32"/>
      <c r="AC306" s="14"/>
      <c r="AD306" s="14"/>
      <c r="BF306" s="12" t="s">
        <v>0</v>
      </c>
    </row>
    <row r="307" spans="1:58">
      <c r="A307" s="3" t="str">
        <f t="shared" si="51"/>
        <v>|色|無色|レアリティ||マナコスト||</v>
      </c>
      <c r="B307" s="3" t="s">
        <v>0</v>
      </c>
      <c r="C307" s="3" t="s">
        <v>83</v>
      </c>
      <c r="D307" s="7" t="s">
        <v>6</v>
      </c>
      <c r="E307" s="3" t="s">
        <v>83</v>
      </c>
      <c r="F307" s="3" t="str">
        <f>IF(R306=0,"",R306)</f>
        <v>無色</v>
      </c>
      <c r="G307" s="3" t="s">
        <v>83</v>
      </c>
      <c r="H307" s="7" t="s">
        <v>92</v>
      </c>
      <c r="I307" s="3" t="s">
        <v>83</v>
      </c>
      <c r="J307" s="3" t="str">
        <f>IF(T306=0,"",T306)</f>
        <v/>
      </c>
      <c r="K307" s="3" t="s">
        <v>83</v>
      </c>
      <c r="L307" s="7" t="s">
        <v>93</v>
      </c>
      <c r="M307" s="3" t="s">
        <v>83</v>
      </c>
      <c r="N307" s="3" t="str">
        <f>IF(V306=0,"",V306)</f>
        <v/>
      </c>
      <c r="O307" s="3" t="s">
        <v>83</v>
      </c>
      <c r="Q307" s="12" t="s">
        <v>11</v>
      </c>
      <c r="R307" s="13">
        <f>INDEX(AL:AL,W304+1)</f>
        <v>0</v>
      </c>
      <c r="S307" s="18" t="s">
        <v>94</v>
      </c>
      <c r="T307" s="13">
        <f>INDEX(AN:AN,W304+1)</f>
        <v>0</v>
      </c>
      <c r="U307" s="13">
        <f>INDEX(AO:AO,W304+1)</f>
        <v>0</v>
      </c>
      <c r="V307" s="13">
        <f>INDEX(AP:AP,W304+1)</f>
        <v>0</v>
      </c>
      <c r="W307" s="19"/>
      <c r="X307" s="13" t="str">
        <f>INDEX(AZ:AZ,W304+1)</f>
        <v/>
      </c>
      <c r="Y307" s="13" t="str">
        <f>INDEX(BA:BA,W304+1)</f>
        <v/>
      </c>
      <c r="Z307" s="13" t="str">
        <f>INDEX(BB:BB,W304+1)</f>
        <v/>
      </c>
      <c r="AA307" s="13">
        <f>INDEX(BC:BC,W304+1)</f>
        <v>0</v>
      </c>
      <c r="AC307" s="31"/>
      <c r="AD307" s="31"/>
      <c r="BF307" s="12" t="s">
        <v>0</v>
      </c>
    </row>
    <row r="308" spans="1:58">
      <c r="A308" s="3" t="str">
        <f t="shared" si="51"/>
        <v>|種別||サブタイプ||||</v>
      </c>
      <c r="B308" s="3" t="s">
        <v>0</v>
      </c>
      <c r="C308" s="3" t="s">
        <v>83</v>
      </c>
      <c r="D308" s="7" t="s">
        <v>11</v>
      </c>
      <c r="E308" s="3" t="s">
        <v>83</v>
      </c>
      <c r="F308" s="3" t="str">
        <f>IF(R307=0,"",R307)</f>
        <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
      </c>
      <c r="S308" s="14"/>
      <c r="T308" s="14"/>
      <c r="U308" s="14"/>
      <c r="V308" s="15"/>
      <c r="W308" s="19"/>
      <c r="X308" s="11"/>
      <c r="Y308" s="11"/>
      <c r="Z308" s="11"/>
      <c r="AA308" s="33"/>
      <c r="AC308" s="31"/>
      <c r="AD308" s="31"/>
      <c r="BF308" s="12" t="s">
        <v>0</v>
      </c>
    </row>
    <row r="309" spans="1:58">
      <c r="A309" s="3" t="str">
        <f t="shared" si="51"/>
        <v>|テキスト|&gt;|&gt;|&gt;|&gt;||</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
      </c>
      <c r="O309" s="3" t="s">
        <v>83</v>
      </c>
      <c r="Q309" s="17" t="s">
        <v>27</v>
      </c>
      <c r="R309" s="13" t="str">
        <f>INDEX(BE:BE,W304+1)</f>
        <v/>
      </c>
      <c r="S309" s="14" t="s">
        <v>324</v>
      </c>
      <c r="T309" s="13" t="str">
        <f>IF(X309="","",X309&amp;IF(Y309="",""," "&amp;Y309)&amp;IF(Z309="",""," "&amp;Z309)&amp;IF(AA309="",""," "&amp;AA309))</f>
        <v/>
      </c>
      <c r="U309" s="14"/>
      <c r="V309" s="15"/>
      <c r="W309" s="19" t="s">
        <v>116</v>
      </c>
      <c r="X309" s="12" t="str">
        <f t="shared" ref="X309:AA309" si="59">IF(ISERROR(IF(LEN(X308)&gt;1,X308,VLOOKUP(X307,$AC:$AD,2,FALSE))),"",IF(LEN(X308)&gt;1,X308,VLOOKUP(X307,$AC:$AD,2,FALSE)))</f>
        <v/>
      </c>
      <c r="Y309" s="12" t="str">
        <f t="shared" si="59"/>
        <v/>
      </c>
      <c r="Z309" s="12" t="str">
        <f t="shared" si="59"/>
        <v/>
      </c>
      <c r="AA309" s="12" t="str">
        <f t="shared" si="59"/>
        <v> </v>
      </c>
      <c r="AC309" s="31"/>
      <c r="AD309" s="31"/>
      <c r="BF309" s="12" t="s">
        <v>0</v>
      </c>
    </row>
    <row r="310" spans="1:58">
      <c r="A310" s="3" t="str">
        <f t="shared" si="51"/>
        <v>|英テキスト|&gt;|&gt;|&gt;|&gt;||</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51"/>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51"/>
        <v>&amp;br;&amp;br;</v>
      </c>
      <c r="B312" s="3" t="s">
        <v>0</v>
      </c>
      <c r="C312" s="3" t="s">
        <v>142</v>
      </c>
      <c r="R312" s="3"/>
      <c r="S312" s="3"/>
      <c r="T312" s="3"/>
      <c r="U312" s="3"/>
      <c r="V312" s="3"/>
      <c r="BF312" s="12" t="s">
        <v>0</v>
      </c>
    </row>
    <row r="313" spans="1:58">
      <c r="A313" s="3" t="str">
        <f t="shared" si="51"/>
        <v>#back(text=戻る,left)</v>
      </c>
      <c r="B313" s="3" t="s">
        <v>0</v>
      </c>
      <c r="C313" s="3" t="s">
        <v>151</v>
      </c>
      <c r="R313" s="3"/>
      <c r="S313" s="3"/>
      <c r="T313" s="3"/>
      <c r="U313" s="3"/>
      <c r="V313" s="3"/>
      <c r="BF313" s="12" t="s">
        <v>0</v>
      </c>
    </row>
    <row r="314" spans="1:58">
      <c r="A314" s="3" t="str">
        <f t="shared" si="51"/>
        <v>&amp;br;</v>
      </c>
      <c r="B314" s="3" t="s">
        <v>0</v>
      </c>
      <c r="C314" s="3" t="s">
        <v>161</v>
      </c>
      <c r="R314" s="3"/>
      <c r="S314" s="3"/>
      <c r="T314" s="3"/>
      <c r="U314" s="3"/>
      <c r="V314" s="3"/>
      <c r="BF314" s="12" t="s">
        <v>0</v>
      </c>
    </row>
    <row r="315" spans="1:58">
      <c r="A315" s="3" t="str">
        <f t="shared" si="51"/>
        <v>#comment(above,nsize=[15],size=[30],num=[10])</v>
      </c>
      <c r="B315" s="3" t="s">
        <v>0</v>
      </c>
      <c r="C315" s="3" t="s">
        <v>170</v>
      </c>
      <c r="R315" s="3"/>
      <c r="S315" s="3"/>
      <c r="T315" s="3"/>
      <c r="U315" s="3"/>
      <c r="V315" s="3"/>
      <c r="BF315" s="12" t="s">
        <v>0</v>
      </c>
    </row>
    <row r="316" spans="1:58">
      <c r="A316" s="3" t="str">
        <f t="shared" si="51"/>
        <v>&amp;br;&amp;br;</v>
      </c>
      <c r="B316" s="3" t="s">
        <v>0</v>
      </c>
      <c r="C316" s="3" t="s">
        <v>142</v>
      </c>
      <c r="R316" s="3"/>
      <c r="S316" s="3"/>
      <c r="T316" s="3"/>
      <c r="U316" s="3"/>
      <c r="V316" s="3"/>
      <c r="AC316" s="31"/>
      <c r="AD316" s="31"/>
      <c r="BF316" s="12" t="s">
        <v>0</v>
      </c>
    </row>
    <row r="317" spans="1:58">
      <c r="A317" s="3" t="str">
        <f t="shared" si="51"/>
        <v/>
      </c>
      <c r="B317" s="3" t="s">
        <v>0</v>
      </c>
      <c r="Q317" s="8"/>
      <c r="R317" s="9"/>
      <c r="S317" s="9"/>
      <c r="T317" s="9"/>
      <c r="U317" s="9"/>
      <c r="V317" s="10"/>
      <c r="W317" s="11">
        <v>25</v>
      </c>
      <c r="X317" s="8"/>
      <c r="Y317" s="29"/>
      <c r="Z317" s="29"/>
      <c r="AA317" s="30"/>
      <c r="AC317" s="31"/>
      <c r="AD317" s="31"/>
      <c r="BF317" s="12" t="s">
        <v>0</v>
      </c>
    </row>
    <row r="318" spans="1:58">
      <c r="A318" s="3" t="str">
        <f t="shared" si="51"/>
        <v>*0/0</v>
      </c>
      <c r="B318" s="3" t="s">
        <v>0</v>
      </c>
      <c r="C318" s="3" t="str">
        <f>"*"&amp;R318&amp;"/"&amp;T318</f>
        <v>*0/0</v>
      </c>
      <c r="Q318" s="12" t="s">
        <v>9</v>
      </c>
      <c r="R318" s="13">
        <f>INDEX(AJ:AJ,W317+1)</f>
        <v>0</v>
      </c>
      <c r="S318" s="14" t="s">
        <v>10</v>
      </c>
      <c r="T318" s="13">
        <f>INDEX(AK:AK,W317+1)</f>
        <v>0</v>
      </c>
      <c r="U318" s="14"/>
      <c r="V318" s="15"/>
      <c r="W318" s="16"/>
      <c r="X318" s="12"/>
      <c r="Y318" s="31"/>
      <c r="Z318" s="31"/>
      <c r="AA318" s="32"/>
      <c r="AC318" s="31"/>
      <c r="AD318" s="31"/>
      <c r="BF318" s="12" t="s">
        <v>0</v>
      </c>
    </row>
    <row r="319" spans="1:58">
      <c r="A319" s="3" t="str">
        <f t="shared" si="51"/>
        <v>|LEFT:80|LEFT:100|LEFT:100|LEFT:100|LEFT:100|LEFT:100|c</v>
      </c>
      <c r="B319" s="3" t="s">
        <v>0</v>
      </c>
      <c r="C319" s="3" t="s">
        <v>83</v>
      </c>
      <c r="D319" s="6" t="str">
        <f>$Q$1</f>
        <v>LEFT:80</v>
      </c>
      <c r="E319" s="6" t="s">
        <v>83</v>
      </c>
      <c r="F319" s="6" t="str">
        <f t="shared" ref="F319:J319" si="60">$R$1</f>
        <v>LEFT:100</v>
      </c>
      <c r="G319" s="6" t="s">
        <v>83</v>
      </c>
      <c r="H319" s="6" t="str">
        <f t="shared" si="60"/>
        <v>LEFT:100</v>
      </c>
      <c r="I319" s="6" t="s">
        <v>83</v>
      </c>
      <c r="J319" s="6" t="str">
        <f t="shared" si="60"/>
        <v>LEFT:100</v>
      </c>
      <c r="K319" s="6" t="s">
        <v>83</v>
      </c>
      <c r="L319" s="6" t="str">
        <f>$R$1</f>
        <v>LEFT:100</v>
      </c>
      <c r="M319" s="6" t="s">
        <v>83</v>
      </c>
      <c r="N319" s="6" t="str">
        <f>$R$1</f>
        <v>LEFT:100</v>
      </c>
      <c r="O319" s="3" t="s">
        <v>83</v>
      </c>
      <c r="P319" s="3" t="s">
        <v>84</v>
      </c>
      <c r="Q319" s="17" t="s">
        <v>6</v>
      </c>
      <c r="R319" s="13" t="str">
        <f>INDEX(AF:AF,W317+1)</f>
        <v>無色</v>
      </c>
      <c r="S319" s="18" t="s">
        <v>7</v>
      </c>
      <c r="T319" s="13">
        <f>INDEX(AG:AG,W317+1)</f>
        <v>0</v>
      </c>
      <c r="U319" s="18" t="s">
        <v>8</v>
      </c>
      <c r="V319" s="13">
        <f>INDEX(AI:AI,W317+1)</f>
        <v>0</v>
      </c>
      <c r="W319" s="19"/>
      <c r="X319" s="13">
        <f>INDEX(AQ:AQ,W317+1)</f>
        <v>0</v>
      </c>
      <c r="Y319" s="31"/>
      <c r="Z319" s="31"/>
      <c r="AA319" s="32"/>
      <c r="AC319" s="14"/>
      <c r="AD319" s="14"/>
      <c r="BF319" s="12" t="s">
        <v>0</v>
      </c>
    </row>
    <row r="320" spans="1:58">
      <c r="A320" s="3" t="str">
        <f t="shared" si="51"/>
        <v>|色|無色|レアリティ||マナコスト||</v>
      </c>
      <c r="B320" s="3" t="s">
        <v>0</v>
      </c>
      <c r="C320" s="3" t="s">
        <v>83</v>
      </c>
      <c r="D320" s="7" t="s">
        <v>6</v>
      </c>
      <c r="E320" s="3" t="s">
        <v>83</v>
      </c>
      <c r="F320" s="3" t="str">
        <f>IF(R319=0,"",R319)</f>
        <v>無色</v>
      </c>
      <c r="G320" s="3" t="s">
        <v>83</v>
      </c>
      <c r="H320" s="7" t="s">
        <v>92</v>
      </c>
      <c r="I320" s="3" t="s">
        <v>83</v>
      </c>
      <c r="J320" s="3" t="str">
        <f>IF(T319=0,"",T319)</f>
        <v/>
      </c>
      <c r="K320" s="3" t="s">
        <v>83</v>
      </c>
      <c r="L320" s="7" t="s">
        <v>93</v>
      </c>
      <c r="M320" s="3" t="s">
        <v>83</v>
      </c>
      <c r="N320" s="3" t="str">
        <f>IF(V319=0,"",V319)</f>
        <v/>
      </c>
      <c r="O320" s="3" t="s">
        <v>83</v>
      </c>
      <c r="Q320" s="12" t="s">
        <v>11</v>
      </c>
      <c r="R320" s="13">
        <f>INDEX(AL:AL,W317+1)</f>
        <v>0</v>
      </c>
      <c r="S320" s="18" t="s">
        <v>94</v>
      </c>
      <c r="T320" s="13">
        <f>INDEX(AN:AN,W317+1)</f>
        <v>0</v>
      </c>
      <c r="U320" s="13">
        <f>INDEX(AO:AO,W317+1)</f>
        <v>0</v>
      </c>
      <c r="V320" s="13">
        <f>INDEX(AP:AP,W317+1)</f>
        <v>0</v>
      </c>
      <c r="W320" s="19"/>
      <c r="X320" s="13" t="str">
        <f>INDEX(AZ:AZ,W317+1)</f>
        <v/>
      </c>
      <c r="Y320" s="13" t="str">
        <f>INDEX(BA:BA,W317+1)</f>
        <v/>
      </c>
      <c r="Z320" s="13" t="str">
        <f>INDEX(BB:BB,W317+1)</f>
        <v/>
      </c>
      <c r="AA320" s="13">
        <f>INDEX(BC:BC,W317+1)</f>
        <v>0</v>
      </c>
      <c r="AC320" s="31"/>
      <c r="AD320" s="31"/>
      <c r="BF320" s="12" t="s">
        <v>0</v>
      </c>
    </row>
    <row r="321" spans="1:58">
      <c r="A321" s="3" t="str">
        <f t="shared" si="51"/>
        <v>|種別||サブタイプ||||</v>
      </c>
      <c r="B321" s="3" t="s">
        <v>0</v>
      </c>
      <c r="C321" s="3" t="s">
        <v>83</v>
      </c>
      <c r="D321" s="7" t="s">
        <v>11</v>
      </c>
      <c r="E321" s="3" t="s">
        <v>83</v>
      </c>
      <c r="F321" s="3" t="str">
        <f>IF(R320=0,"",R320)</f>
        <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
      </c>
      <c r="S321" s="14"/>
      <c r="T321" s="14"/>
      <c r="U321" s="14"/>
      <c r="V321" s="15"/>
      <c r="W321" s="19"/>
      <c r="X321" s="11"/>
      <c r="Y321" s="11"/>
      <c r="Z321" s="11"/>
      <c r="AA321" s="33"/>
      <c r="AC321" s="31"/>
      <c r="AD321" s="31"/>
      <c r="BF321" s="12" t="s">
        <v>0</v>
      </c>
    </row>
    <row r="322" spans="1:58">
      <c r="A322" s="3" t="str">
        <f t="shared" si="51"/>
        <v>|テキスト|&gt;|&gt;|&gt;|&gt;||</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
      </c>
      <c r="O322" s="3" t="s">
        <v>83</v>
      </c>
      <c r="Q322" s="17" t="s">
        <v>27</v>
      </c>
      <c r="R322" s="13" t="str">
        <f>INDEX(BE:BE,W317+1)</f>
        <v/>
      </c>
      <c r="S322" s="14" t="s">
        <v>324</v>
      </c>
      <c r="T322" s="13" t="str">
        <f>IF(X322="","",X322&amp;IF(Y322="",""," "&amp;Y322)&amp;IF(Z322="",""," "&amp;Z322)&amp;IF(AA322="",""," "&amp;AA322))</f>
        <v/>
      </c>
      <c r="U322" s="14"/>
      <c r="V322" s="15"/>
      <c r="W322" s="19" t="s">
        <v>116</v>
      </c>
      <c r="X322" s="12" t="str">
        <f t="shared" ref="X322:AA322" si="61">IF(ISERROR(IF(LEN(X321)&gt;1,X321,VLOOKUP(X320,$AC:$AD,2,FALSE))),"",IF(LEN(X321)&gt;1,X321,VLOOKUP(X320,$AC:$AD,2,FALSE)))</f>
        <v/>
      </c>
      <c r="Y322" s="12" t="str">
        <f t="shared" si="61"/>
        <v/>
      </c>
      <c r="Z322" s="12" t="str">
        <f t="shared" si="61"/>
        <v/>
      </c>
      <c r="AA322" s="12" t="str">
        <f t="shared" si="61"/>
        <v> </v>
      </c>
      <c r="AC322" s="31"/>
      <c r="AD322" s="31"/>
      <c r="BF322" s="12" t="s">
        <v>0</v>
      </c>
    </row>
    <row r="323" spans="1:58">
      <c r="A323" s="3" t="str">
        <f t="shared" si="51"/>
        <v>|英テキスト|&gt;|&gt;|&gt;|&gt;||</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51"/>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51"/>
        <v>&amp;br;&amp;br;</v>
      </c>
      <c r="B325" s="3" t="s">
        <v>0</v>
      </c>
      <c r="C325" s="3" t="s">
        <v>142</v>
      </c>
      <c r="R325" s="3"/>
      <c r="S325" s="3"/>
      <c r="T325" s="3"/>
      <c r="U325" s="3"/>
      <c r="V325" s="3"/>
      <c r="BF325" s="12" t="s">
        <v>0</v>
      </c>
    </row>
    <row r="326" spans="1:58">
      <c r="A326" s="3" t="str">
        <f t="shared" ref="A326:A389" si="62">CONCATENATE(C326,D326,E326,F326,G326,H326,I326,J326,K326,L326,M326,N326,O326,P326)</f>
        <v>#back(text=戻る,left)</v>
      </c>
      <c r="B326" s="3" t="s">
        <v>0</v>
      </c>
      <c r="C326" s="3" t="s">
        <v>151</v>
      </c>
      <c r="R326" s="3"/>
      <c r="S326" s="3"/>
      <c r="T326" s="3"/>
      <c r="U326" s="3"/>
      <c r="V326" s="3"/>
      <c r="BF326" s="12" t="s">
        <v>0</v>
      </c>
    </row>
    <row r="327" spans="1:58">
      <c r="A327" s="3" t="str">
        <f t="shared" si="62"/>
        <v>&amp;br;</v>
      </c>
      <c r="B327" s="3" t="s">
        <v>0</v>
      </c>
      <c r="C327" s="3" t="s">
        <v>161</v>
      </c>
      <c r="R327" s="3"/>
      <c r="S327" s="3"/>
      <c r="T327" s="3"/>
      <c r="U327" s="3"/>
      <c r="V327" s="3"/>
      <c r="BF327" s="12" t="s">
        <v>0</v>
      </c>
    </row>
    <row r="328" spans="1:58">
      <c r="A328" s="3" t="str">
        <f t="shared" si="62"/>
        <v>#comment(above,nsize=[15],size=[30],num=[10])</v>
      </c>
      <c r="B328" s="3" t="s">
        <v>0</v>
      </c>
      <c r="C328" s="3" t="s">
        <v>170</v>
      </c>
      <c r="R328" s="3"/>
      <c r="S328" s="3"/>
      <c r="T328" s="3"/>
      <c r="U328" s="3"/>
      <c r="V328" s="3"/>
      <c r="BF328" s="12" t="s">
        <v>0</v>
      </c>
    </row>
    <row r="329" spans="1:58">
      <c r="A329" s="3" t="str">
        <f t="shared" si="62"/>
        <v>&amp;br;&amp;br;</v>
      </c>
      <c r="B329" s="3" t="s">
        <v>0</v>
      </c>
      <c r="C329" s="3" t="s">
        <v>142</v>
      </c>
      <c r="R329" s="3"/>
      <c r="S329" s="3"/>
      <c r="T329" s="3"/>
      <c r="U329" s="3"/>
      <c r="V329" s="3"/>
      <c r="AC329" s="31"/>
      <c r="AD329" s="31"/>
      <c r="BF329" s="12" t="s">
        <v>0</v>
      </c>
    </row>
    <row r="330" spans="1:58">
      <c r="A330" s="3" t="str">
        <f t="shared" si="62"/>
        <v/>
      </c>
      <c r="B330" s="3" t="s">
        <v>0</v>
      </c>
      <c r="Q330" s="8"/>
      <c r="R330" s="9"/>
      <c r="S330" s="9"/>
      <c r="T330" s="9"/>
      <c r="U330" s="9"/>
      <c r="V330" s="10"/>
      <c r="W330" s="11">
        <v>26</v>
      </c>
      <c r="X330" s="8"/>
      <c r="Y330" s="29"/>
      <c r="Z330" s="29"/>
      <c r="AA330" s="30"/>
      <c r="AC330" s="31"/>
      <c r="AD330" s="31"/>
      <c r="BF330" s="12" t="s">
        <v>0</v>
      </c>
    </row>
    <row r="331" spans="1:58">
      <c r="A331" s="3" t="str">
        <f t="shared" si="62"/>
        <v>*0/0</v>
      </c>
      <c r="B331" s="3" t="s">
        <v>0</v>
      </c>
      <c r="C331" s="3" t="str">
        <f>"*"&amp;R331&amp;"/"&amp;T331</f>
        <v>*0/0</v>
      </c>
      <c r="Q331" s="12" t="s">
        <v>9</v>
      </c>
      <c r="R331" s="13">
        <f>INDEX(AJ:AJ,W330+1)</f>
        <v>0</v>
      </c>
      <c r="S331" s="14" t="s">
        <v>10</v>
      </c>
      <c r="T331" s="13">
        <f>INDEX(AK:AK,W330+1)</f>
        <v>0</v>
      </c>
      <c r="U331" s="14"/>
      <c r="V331" s="15"/>
      <c r="W331" s="16"/>
      <c r="X331" s="12"/>
      <c r="Y331" s="31"/>
      <c r="Z331" s="31"/>
      <c r="AA331" s="32"/>
      <c r="AC331" s="31"/>
      <c r="AD331" s="31"/>
      <c r="BF331" s="12" t="s">
        <v>0</v>
      </c>
    </row>
    <row r="332" spans="1:58">
      <c r="A332" s="3" t="str">
        <f t="shared" si="62"/>
        <v>|LEFT:80|LEFT:100|LEFT:100|LEFT:100|LEFT:100|LEFT:100|c</v>
      </c>
      <c r="B332" s="3" t="s">
        <v>0</v>
      </c>
      <c r="C332" s="3" t="s">
        <v>83</v>
      </c>
      <c r="D332" s="6" t="str">
        <f>$Q$1</f>
        <v>LEFT:80</v>
      </c>
      <c r="E332" s="6" t="s">
        <v>83</v>
      </c>
      <c r="F332" s="6" t="str">
        <f t="shared" ref="F332:J332" si="63">$R$1</f>
        <v>LEFT:100</v>
      </c>
      <c r="G332" s="6" t="s">
        <v>83</v>
      </c>
      <c r="H332" s="6" t="str">
        <f t="shared" si="63"/>
        <v>LEFT:100</v>
      </c>
      <c r="I332" s="6" t="s">
        <v>83</v>
      </c>
      <c r="J332" s="6" t="str">
        <f t="shared" si="63"/>
        <v>LEFT:100</v>
      </c>
      <c r="K332" s="6" t="s">
        <v>83</v>
      </c>
      <c r="L332" s="6" t="str">
        <f>$R$1</f>
        <v>LEFT:100</v>
      </c>
      <c r="M332" s="6" t="s">
        <v>83</v>
      </c>
      <c r="N332" s="6" t="str">
        <f>$R$1</f>
        <v>LEFT:100</v>
      </c>
      <c r="O332" s="3" t="s">
        <v>83</v>
      </c>
      <c r="P332" s="3" t="s">
        <v>84</v>
      </c>
      <c r="Q332" s="17" t="s">
        <v>6</v>
      </c>
      <c r="R332" s="13" t="str">
        <f>INDEX(AF:AF,W330+1)</f>
        <v>無色</v>
      </c>
      <c r="S332" s="18" t="s">
        <v>7</v>
      </c>
      <c r="T332" s="13">
        <f>INDEX(AG:AG,W330+1)</f>
        <v>0</v>
      </c>
      <c r="U332" s="18" t="s">
        <v>8</v>
      </c>
      <c r="V332" s="13">
        <f>INDEX(AI:AI,W330+1)</f>
        <v>0</v>
      </c>
      <c r="W332" s="19"/>
      <c r="X332" s="13">
        <f>INDEX(AQ:AQ,W330+1)</f>
        <v>0</v>
      </c>
      <c r="Y332" s="31"/>
      <c r="Z332" s="31"/>
      <c r="AA332" s="32"/>
      <c r="AC332" s="14"/>
      <c r="AD332" s="14"/>
      <c r="BF332" s="12" t="s">
        <v>0</v>
      </c>
    </row>
    <row r="333" spans="1:58">
      <c r="A333" s="3" t="str">
        <f t="shared" si="62"/>
        <v>|色|無色|レアリティ||マナコスト||</v>
      </c>
      <c r="B333" s="3" t="s">
        <v>0</v>
      </c>
      <c r="C333" s="3" t="s">
        <v>83</v>
      </c>
      <c r="D333" s="7" t="s">
        <v>6</v>
      </c>
      <c r="E333" s="3" t="s">
        <v>83</v>
      </c>
      <c r="F333" s="3" t="str">
        <f>IF(R332=0,"",R332)</f>
        <v>無色</v>
      </c>
      <c r="G333" s="3" t="s">
        <v>83</v>
      </c>
      <c r="H333" s="7" t="s">
        <v>92</v>
      </c>
      <c r="I333" s="3" t="s">
        <v>83</v>
      </c>
      <c r="J333" s="3" t="str">
        <f>IF(T332=0,"",T332)</f>
        <v/>
      </c>
      <c r="K333" s="3" t="s">
        <v>83</v>
      </c>
      <c r="L333" s="7" t="s">
        <v>93</v>
      </c>
      <c r="M333" s="3" t="s">
        <v>83</v>
      </c>
      <c r="N333" s="3" t="str">
        <f>IF(V332=0,"",V332)</f>
        <v/>
      </c>
      <c r="O333" s="3" t="s">
        <v>83</v>
      </c>
      <c r="Q333" s="12" t="s">
        <v>11</v>
      </c>
      <c r="R333" s="13">
        <f>INDEX(AL:AL,W330+1)</f>
        <v>0</v>
      </c>
      <c r="S333" s="18" t="s">
        <v>94</v>
      </c>
      <c r="T333" s="13">
        <f>INDEX(AN:AN,W330+1)</f>
        <v>0</v>
      </c>
      <c r="U333" s="13">
        <f>INDEX(AO:AO,W330+1)</f>
        <v>0</v>
      </c>
      <c r="V333" s="13">
        <f>INDEX(AP:AP,W330+1)</f>
        <v>0</v>
      </c>
      <c r="W333" s="19"/>
      <c r="X333" s="13" t="str">
        <f>INDEX(AZ:AZ,W330+1)</f>
        <v/>
      </c>
      <c r="Y333" s="13" t="str">
        <f>INDEX(BA:BA,W330+1)</f>
        <v/>
      </c>
      <c r="Z333" s="13" t="str">
        <f>INDEX(BB:BB,W330+1)</f>
        <v/>
      </c>
      <c r="AA333" s="13">
        <f>INDEX(BC:BC,W330+1)</f>
        <v>0</v>
      </c>
      <c r="AC333" s="31"/>
      <c r="AD333" s="31"/>
      <c r="BF333" s="12" t="s">
        <v>0</v>
      </c>
    </row>
    <row r="334" spans="1:58">
      <c r="A334" s="3" t="str">
        <f t="shared" si="62"/>
        <v>|種別||サブタイプ||||</v>
      </c>
      <c r="B334" s="3" t="s">
        <v>0</v>
      </c>
      <c r="C334" s="3" t="s">
        <v>83</v>
      </c>
      <c r="D334" s="7" t="s">
        <v>11</v>
      </c>
      <c r="E334" s="3" t="s">
        <v>83</v>
      </c>
      <c r="F334" s="3" t="str">
        <f>IF(R333=0,"",R333)</f>
        <v/>
      </c>
      <c r="G334" s="3" t="s">
        <v>83</v>
      </c>
      <c r="H334" s="7" t="s">
        <v>104</v>
      </c>
      <c r="I334" s="3" t="s">
        <v>83</v>
      </c>
      <c r="J334" s="3" t="str">
        <f>IF(T333=0,"",T333)</f>
        <v/>
      </c>
      <c r="K334" s="3" t="s">
        <v>83</v>
      </c>
      <c r="L334" s="3" t="str">
        <f>IF(U333=0,"",U333)</f>
        <v/>
      </c>
      <c r="M334" s="3" t="s">
        <v>83</v>
      </c>
      <c r="N334" s="3" t="str">
        <f>IF(V333=0,"",V333)</f>
        <v/>
      </c>
      <c r="O334" s="3" t="s">
        <v>83</v>
      </c>
      <c r="Q334" s="12" t="s">
        <v>105</v>
      </c>
      <c r="R334" s="13" t="str">
        <f>INDEX(BD:BD,W330+1)</f>
        <v/>
      </c>
      <c r="S334" s="14"/>
      <c r="T334" s="14"/>
      <c r="U334" s="14"/>
      <c r="V334" s="15"/>
      <c r="W334" s="19"/>
      <c r="X334" s="11"/>
      <c r="Y334" s="11"/>
      <c r="Z334" s="11"/>
      <c r="AA334" s="33"/>
      <c r="AC334" s="31"/>
      <c r="AD334" s="31"/>
      <c r="BF334" s="12" t="s">
        <v>0</v>
      </c>
    </row>
    <row r="335" spans="1:58">
      <c r="A335" s="3" t="str">
        <f t="shared" si="62"/>
        <v>|テキスト|&gt;|&gt;|&gt;|&gt;||</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
      </c>
      <c r="O335" s="3" t="s">
        <v>83</v>
      </c>
      <c r="Q335" s="17" t="s">
        <v>27</v>
      </c>
      <c r="R335" s="13" t="str">
        <f>INDEX(BE:BE,W330+1)</f>
        <v/>
      </c>
      <c r="S335" s="14" t="s">
        <v>324</v>
      </c>
      <c r="T335" s="13" t="str">
        <f>IF(X335="","",X335&amp;IF(Y335="",""," "&amp;Y335)&amp;IF(Z335="",""," "&amp;Z335)&amp;IF(AA335="",""," "&amp;AA335))</f>
        <v/>
      </c>
      <c r="U335" s="14"/>
      <c r="V335" s="15"/>
      <c r="W335" s="19" t="s">
        <v>116</v>
      </c>
      <c r="X335" s="12" t="str">
        <f t="shared" ref="X335:AA335" si="64">IF(ISERROR(IF(LEN(X334)&gt;1,X334,VLOOKUP(X333,$AC:$AD,2,FALSE))),"",IF(LEN(X334)&gt;1,X334,VLOOKUP(X333,$AC:$AD,2,FALSE)))</f>
        <v/>
      </c>
      <c r="Y335" s="12" t="str">
        <f t="shared" si="64"/>
        <v/>
      </c>
      <c r="Z335" s="12" t="str">
        <f t="shared" si="64"/>
        <v/>
      </c>
      <c r="AA335" s="12" t="str">
        <f t="shared" si="64"/>
        <v> </v>
      </c>
      <c r="AC335" s="31"/>
      <c r="AD335" s="31"/>
      <c r="BF335" s="12" t="s">
        <v>0</v>
      </c>
    </row>
    <row r="336" spans="1:58">
      <c r="A336" s="3" t="str">
        <f t="shared" si="62"/>
        <v>|英テキスト|&gt;|&gt;|&gt;|&gt;||</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
      </c>
      <c r="O336" s="3" t="s">
        <v>83</v>
      </c>
      <c r="Q336" s="12" t="s">
        <v>18</v>
      </c>
      <c r="R336" s="13">
        <f>IF(INDEX(AX:AX,W330+1)="",0,INDEX(AX:AX,W330+1)&amp;"/"&amp;INDEX(AY:AY,W330+1))</f>
        <v>0</v>
      </c>
      <c r="S336" s="14"/>
      <c r="T336" s="14"/>
      <c r="U336" s="14"/>
      <c r="V336" s="15"/>
      <c r="W336" s="19"/>
      <c r="X336" s="12"/>
      <c r="Y336" s="31"/>
      <c r="Z336" s="31"/>
      <c r="AA336" s="32"/>
      <c r="AC336" s="31"/>
      <c r="AD336" s="31"/>
      <c r="BF336" s="12" t="s">
        <v>0</v>
      </c>
    </row>
    <row r="337" spans="1:58">
      <c r="A337" s="3" t="str">
        <f t="shared" si="62"/>
        <v>|PT|&gt;||シールド数|&gt;||</v>
      </c>
      <c r="B337" s="3" t="s">
        <v>0</v>
      </c>
      <c r="C337" s="3" t="s">
        <v>83</v>
      </c>
      <c r="D337" s="3" t="s">
        <v>18</v>
      </c>
      <c r="E337" s="3" t="s">
        <v>83</v>
      </c>
      <c r="F337" s="3" t="s">
        <v>115</v>
      </c>
      <c r="G337" s="3" t="s">
        <v>83</v>
      </c>
      <c r="H337" s="3" t="str">
        <f>IF(R336=0,"",R336)</f>
        <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62"/>
        <v>&amp;br;&amp;br;</v>
      </c>
      <c r="B338" s="3" t="s">
        <v>0</v>
      </c>
      <c r="C338" s="3" t="s">
        <v>142</v>
      </c>
      <c r="R338" s="3"/>
      <c r="S338" s="3"/>
      <c r="T338" s="3"/>
      <c r="U338" s="3"/>
      <c r="V338" s="3"/>
      <c r="BF338" s="12" t="s">
        <v>0</v>
      </c>
    </row>
    <row r="339" spans="1:58">
      <c r="A339" s="3" t="str">
        <f t="shared" si="62"/>
        <v>#back(text=戻る,left)</v>
      </c>
      <c r="B339" s="3" t="s">
        <v>0</v>
      </c>
      <c r="C339" s="3" t="s">
        <v>151</v>
      </c>
      <c r="R339" s="3"/>
      <c r="S339" s="3"/>
      <c r="T339" s="3"/>
      <c r="U339" s="3"/>
      <c r="V339" s="3"/>
      <c r="BF339" s="12" t="s">
        <v>0</v>
      </c>
    </row>
    <row r="340" spans="1:58">
      <c r="A340" s="3" t="str">
        <f t="shared" si="62"/>
        <v>&amp;br;</v>
      </c>
      <c r="B340" s="3" t="s">
        <v>0</v>
      </c>
      <c r="C340" s="3" t="s">
        <v>161</v>
      </c>
      <c r="R340" s="3"/>
      <c r="S340" s="3"/>
      <c r="T340" s="3"/>
      <c r="U340" s="3"/>
      <c r="V340" s="3"/>
      <c r="BF340" s="12" t="s">
        <v>0</v>
      </c>
    </row>
    <row r="341" spans="1:58">
      <c r="A341" s="3" t="str">
        <f t="shared" si="62"/>
        <v>#comment(above,nsize=[15],size=[30],num=[10])</v>
      </c>
      <c r="B341" s="3" t="s">
        <v>0</v>
      </c>
      <c r="C341" s="3" t="s">
        <v>170</v>
      </c>
      <c r="R341" s="3"/>
      <c r="S341" s="3"/>
      <c r="T341" s="3"/>
      <c r="U341" s="3"/>
      <c r="V341" s="3"/>
      <c r="BF341" s="12" t="s">
        <v>0</v>
      </c>
    </row>
    <row r="342" spans="1:58">
      <c r="A342" s="3" t="str">
        <f t="shared" si="62"/>
        <v>&amp;br;&amp;br;</v>
      </c>
      <c r="B342" s="3" t="s">
        <v>0</v>
      </c>
      <c r="C342" s="3" t="s">
        <v>142</v>
      </c>
      <c r="R342" s="3"/>
      <c r="S342" s="3"/>
      <c r="T342" s="3"/>
      <c r="U342" s="3"/>
      <c r="V342" s="3"/>
      <c r="AC342" s="31"/>
      <c r="AD342" s="31"/>
      <c r="BF342" s="12" t="s">
        <v>0</v>
      </c>
    </row>
    <row r="343" spans="1:58">
      <c r="A343" s="3" t="str">
        <f t="shared" si="62"/>
        <v/>
      </c>
      <c r="B343" s="3" t="s">
        <v>0</v>
      </c>
      <c r="Q343" s="8"/>
      <c r="R343" s="9"/>
      <c r="S343" s="9"/>
      <c r="T343" s="9"/>
      <c r="U343" s="9"/>
      <c r="V343" s="10"/>
      <c r="W343" s="11">
        <v>27</v>
      </c>
      <c r="X343" s="8"/>
      <c r="Y343" s="29"/>
      <c r="Z343" s="29"/>
      <c r="AA343" s="30"/>
      <c r="AC343" s="31"/>
      <c r="AD343" s="31"/>
      <c r="BF343" s="12" t="s">
        <v>0</v>
      </c>
    </row>
    <row r="344" spans="1:58">
      <c r="A344" s="3" t="str">
        <f t="shared" si="62"/>
        <v>*0/0</v>
      </c>
      <c r="B344" s="3" t="s">
        <v>0</v>
      </c>
      <c r="C344" s="3" t="str">
        <f>"*"&amp;R344&amp;"/"&amp;T344</f>
        <v>*0/0</v>
      </c>
      <c r="Q344" s="12" t="s">
        <v>9</v>
      </c>
      <c r="R344" s="13">
        <f>INDEX(AJ:AJ,W343+1)</f>
        <v>0</v>
      </c>
      <c r="S344" s="14" t="s">
        <v>10</v>
      </c>
      <c r="T344" s="13">
        <f>INDEX(AK:AK,W343+1)</f>
        <v>0</v>
      </c>
      <c r="U344" s="14"/>
      <c r="V344" s="15"/>
      <c r="W344" s="16"/>
      <c r="X344" s="12"/>
      <c r="Y344" s="31"/>
      <c r="Z344" s="31"/>
      <c r="AA344" s="32"/>
      <c r="AC344" s="31"/>
      <c r="AD344" s="31"/>
      <c r="BF344" s="12" t="s">
        <v>0</v>
      </c>
    </row>
    <row r="345" spans="1:58">
      <c r="A345" s="3" t="str">
        <f t="shared" si="62"/>
        <v>|LEFT:80|LEFT:100|LEFT:100|LEFT:100|LEFT:100|LEFT:100|c</v>
      </c>
      <c r="B345" s="3" t="s">
        <v>0</v>
      </c>
      <c r="C345" s="3" t="s">
        <v>83</v>
      </c>
      <c r="D345" s="6" t="str">
        <f>$Q$1</f>
        <v>LEFT:80</v>
      </c>
      <c r="E345" s="6" t="s">
        <v>83</v>
      </c>
      <c r="F345" s="6" t="str">
        <f t="shared" ref="F345:J345" si="65">$R$1</f>
        <v>LEFT:100</v>
      </c>
      <c r="G345" s="6" t="s">
        <v>83</v>
      </c>
      <c r="H345" s="6" t="str">
        <f t="shared" si="65"/>
        <v>LEFT:100</v>
      </c>
      <c r="I345" s="6" t="s">
        <v>83</v>
      </c>
      <c r="J345" s="6" t="str">
        <f t="shared" si="65"/>
        <v>LEFT:100</v>
      </c>
      <c r="K345" s="6" t="s">
        <v>83</v>
      </c>
      <c r="L345" s="6" t="str">
        <f>$R$1</f>
        <v>LEFT:100</v>
      </c>
      <c r="M345" s="6" t="s">
        <v>83</v>
      </c>
      <c r="N345" s="6" t="str">
        <f>$R$1</f>
        <v>LEFT:100</v>
      </c>
      <c r="O345" s="3" t="s">
        <v>83</v>
      </c>
      <c r="P345" s="3" t="s">
        <v>84</v>
      </c>
      <c r="Q345" s="17" t="s">
        <v>6</v>
      </c>
      <c r="R345" s="13" t="str">
        <f>INDEX(AF:AF,W343+1)</f>
        <v>無色</v>
      </c>
      <c r="S345" s="18" t="s">
        <v>7</v>
      </c>
      <c r="T345" s="13">
        <f>INDEX(AG:AG,W343+1)</f>
        <v>0</v>
      </c>
      <c r="U345" s="18" t="s">
        <v>8</v>
      </c>
      <c r="V345" s="13">
        <f>INDEX(AI:AI,W343+1)</f>
        <v>0</v>
      </c>
      <c r="W345" s="19"/>
      <c r="X345" s="13">
        <f>INDEX(AQ:AQ,W343+1)</f>
        <v>0</v>
      </c>
      <c r="Y345" s="31"/>
      <c r="Z345" s="31"/>
      <c r="AA345" s="32"/>
      <c r="AC345" s="14"/>
      <c r="AD345" s="14"/>
      <c r="BF345" s="12" t="s">
        <v>0</v>
      </c>
    </row>
    <row r="346" spans="1:58">
      <c r="A346" s="3" t="str">
        <f t="shared" si="62"/>
        <v>|色|無色|レアリティ||マナコスト||</v>
      </c>
      <c r="B346" s="3" t="s">
        <v>0</v>
      </c>
      <c r="C346" s="3" t="s">
        <v>83</v>
      </c>
      <c r="D346" s="7" t="s">
        <v>6</v>
      </c>
      <c r="E346" s="3" t="s">
        <v>83</v>
      </c>
      <c r="F346" s="3" t="str">
        <f>IF(R345=0,"",R345)</f>
        <v>無色</v>
      </c>
      <c r="G346" s="3" t="s">
        <v>83</v>
      </c>
      <c r="H346" s="7" t="s">
        <v>92</v>
      </c>
      <c r="I346" s="3" t="s">
        <v>83</v>
      </c>
      <c r="J346" s="3" t="str">
        <f>IF(T345=0,"",T345)</f>
        <v/>
      </c>
      <c r="K346" s="3" t="s">
        <v>83</v>
      </c>
      <c r="L346" s="7" t="s">
        <v>93</v>
      </c>
      <c r="M346" s="3" t="s">
        <v>83</v>
      </c>
      <c r="N346" s="3" t="str">
        <f>IF(V345=0,"",V345)</f>
        <v/>
      </c>
      <c r="O346" s="3" t="s">
        <v>83</v>
      </c>
      <c r="Q346" s="12" t="s">
        <v>11</v>
      </c>
      <c r="R346" s="13">
        <f>INDEX(AL:AL,W343+1)</f>
        <v>0</v>
      </c>
      <c r="S346" s="18" t="s">
        <v>94</v>
      </c>
      <c r="T346" s="13">
        <f>INDEX(AN:AN,W343+1)</f>
        <v>0</v>
      </c>
      <c r="U346" s="13">
        <f>INDEX(AO:AO,W343+1)</f>
        <v>0</v>
      </c>
      <c r="V346" s="13">
        <f>INDEX(AP:AP,W343+1)</f>
        <v>0</v>
      </c>
      <c r="W346" s="19"/>
      <c r="X346" s="13" t="str">
        <f>INDEX(AZ:AZ,W343+1)</f>
        <v/>
      </c>
      <c r="Y346" s="13" t="str">
        <f>INDEX(BA:BA,W343+1)</f>
        <v/>
      </c>
      <c r="Z346" s="13" t="str">
        <f>INDEX(BB:BB,W343+1)</f>
        <v/>
      </c>
      <c r="AA346" s="13">
        <f>INDEX(BC:BC,W343+1)</f>
        <v>0</v>
      </c>
      <c r="AC346" s="31"/>
      <c r="AD346" s="31"/>
      <c r="BF346" s="12" t="s">
        <v>0</v>
      </c>
    </row>
    <row r="347" spans="1:58">
      <c r="A347" s="3" t="str">
        <f t="shared" si="62"/>
        <v>|種別||サブタイプ||||</v>
      </c>
      <c r="B347" s="3" t="s">
        <v>0</v>
      </c>
      <c r="C347" s="3" t="s">
        <v>83</v>
      </c>
      <c r="D347" s="7" t="s">
        <v>11</v>
      </c>
      <c r="E347" s="3" t="s">
        <v>83</v>
      </c>
      <c r="F347" s="3" t="str">
        <f>IF(R346=0,"",R346)</f>
        <v/>
      </c>
      <c r="G347" s="3" t="s">
        <v>83</v>
      </c>
      <c r="H347" s="7" t="s">
        <v>104</v>
      </c>
      <c r="I347" s="3" t="s">
        <v>83</v>
      </c>
      <c r="J347" s="3" t="str">
        <f>IF(T346=0,"",T346)</f>
        <v/>
      </c>
      <c r="K347" s="3" t="s">
        <v>83</v>
      </c>
      <c r="L347" s="3" t="str">
        <f>IF(U346=0,"",U346)</f>
        <v/>
      </c>
      <c r="M347" s="3" t="s">
        <v>83</v>
      </c>
      <c r="N347" s="3" t="str">
        <f>IF(V346=0,"",V346)</f>
        <v/>
      </c>
      <c r="O347" s="3" t="s">
        <v>83</v>
      </c>
      <c r="Q347" s="12" t="s">
        <v>105</v>
      </c>
      <c r="R347" s="13" t="str">
        <f>INDEX(BD:BD,W343+1)</f>
        <v/>
      </c>
      <c r="S347" s="14"/>
      <c r="T347" s="14"/>
      <c r="U347" s="14"/>
      <c r="V347" s="15"/>
      <c r="W347" s="19"/>
      <c r="X347" s="11"/>
      <c r="Y347" s="11"/>
      <c r="Z347" s="11"/>
      <c r="AA347" s="33"/>
      <c r="AC347" s="31"/>
      <c r="AD347" s="31"/>
      <c r="BF347" s="12" t="s">
        <v>0</v>
      </c>
    </row>
    <row r="348" spans="1:58">
      <c r="A348" s="3" t="str">
        <f t="shared" si="62"/>
        <v>|テキスト|&gt;|&gt;|&gt;|&gt;||</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
      </c>
      <c r="O348" s="3" t="s">
        <v>83</v>
      </c>
      <c r="Q348" s="17" t="s">
        <v>27</v>
      </c>
      <c r="R348" s="13" t="str">
        <f>INDEX(BE:BE,W343+1)</f>
        <v/>
      </c>
      <c r="S348" s="14" t="s">
        <v>324</v>
      </c>
      <c r="T348" s="13" t="str">
        <f>IF(X348="","",X348&amp;IF(Y348="",""," "&amp;Y348)&amp;IF(Z348="",""," "&amp;Z348)&amp;IF(AA348="",""," "&amp;AA348))</f>
        <v/>
      </c>
      <c r="U348" s="14"/>
      <c r="V348" s="15"/>
      <c r="W348" s="19" t="s">
        <v>116</v>
      </c>
      <c r="X348" s="12" t="str">
        <f t="shared" ref="X348:AA348" si="66">IF(ISERROR(IF(LEN(X347)&gt;1,X347,VLOOKUP(X346,$AC:$AD,2,FALSE))),"",IF(LEN(X347)&gt;1,X347,VLOOKUP(X346,$AC:$AD,2,FALSE)))</f>
        <v/>
      </c>
      <c r="Y348" s="12" t="str">
        <f t="shared" si="66"/>
        <v/>
      </c>
      <c r="Z348" s="12" t="str">
        <f t="shared" si="66"/>
        <v/>
      </c>
      <c r="AA348" s="12" t="str">
        <f t="shared" si="66"/>
        <v> </v>
      </c>
      <c r="AC348" s="31"/>
      <c r="AD348" s="31"/>
      <c r="BF348" s="12" t="s">
        <v>0</v>
      </c>
    </row>
    <row r="349" spans="1:58">
      <c r="A349" s="3" t="str">
        <f t="shared" si="62"/>
        <v>|英テキスト|&gt;|&gt;|&gt;|&gt;||</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
      </c>
      <c r="O349" s="3" t="s">
        <v>83</v>
      </c>
      <c r="Q349" s="12" t="s">
        <v>18</v>
      </c>
      <c r="R349" s="13">
        <f>IF(INDEX(AX:AX,W343+1)="",0,INDEX(AX:AX,W343+1)&amp;"/"&amp;INDEX(AY:AY,W343+1))</f>
        <v>0</v>
      </c>
      <c r="S349" s="14"/>
      <c r="T349" s="14"/>
      <c r="U349" s="14"/>
      <c r="V349" s="15"/>
      <c r="W349" s="19"/>
      <c r="X349" s="12"/>
      <c r="Y349" s="31"/>
      <c r="Z349" s="31"/>
      <c r="AA349" s="32"/>
      <c r="AC349" s="31"/>
      <c r="AD349" s="31"/>
      <c r="BF349" s="12" t="s">
        <v>0</v>
      </c>
    </row>
    <row r="350" spans="1:58">
      <c r="A350" s="3" t="str">
        <f t="shared" si="62"/>
        <v>|PT|&gt;||シールド数|&gt;||</v>
      </c>
      <c r="B350" s="3" t="s">
        <v>0</v>
      </c>
      <c r="C350" s="3" t="s">
        <v>83</v>
      </c>
      <c r="D350" s="3" t="s">
        <v>18</v>
      </c>
      <c r="E350" s="3" t="s">
        <v>83</v>
      </c>
      <c r="F350" s="3" t="s">
        <v>115</v>
      </c>
      <c r="G350" s="3" t="s">
        <v>83</v>
      </c>
      <c r="H350" s="3" t="str">
        <f>IF(R349=0,"",R349)</f>
        <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62"/>
        <v>&amp;br;&amp;br;</v>
      </c>
      <c r="B351" s="3" t="s">
        <v>0</v>
      </c>
      <c r="C351" s="3" t="s">
        <v>142</v>
      </c>
      <c r="R351" s="3"/>
      <c r="S351" s="3"/>
      <c r="T351" s="3"/>
      <c r="U351" s="3"/>
      <c r="V351" s="3"/>
      <c r="BF351" s="12" t="s">
        <v>0</v>
      </c>
    </row>
    <row r="352" spans="1:58">
      <c r="A352" s="3" t="str">
        <f t="shared" si="62"/>
        <v>#back(text=戻る,left)</v>
      </c>
      <c r="B352" s="3" t="s">
        <v>0</v>
      </c>
      <c r="C352" s="3" t="s">
        <v>151</v>
      </c>
      <c r="R352" s="3"/>
      <c r="S352" s="3"/>
      <c r="T352" s="3"/>
      <c r="U352" s="3"/>
      <c r="V352" s="3"/>
      <c r="BF352" s="12" t="s">
        <v>0</v>
      </c>
    </row>
    <row r="353" spans="1:58">
      <c r="A353" s="3" t="str">
        <f t="shared" si="62"/>
        <v>&amp;br;</v>
      </c>
      <c r="B353" s="3" t="s">
        <v>0</v>
      </c>
      <c r="C353" s="3" t="s">
        <v>161</v>
      </c>
      <c r="R353" s="3"/>
      <c r="S353" s="3"/>
      <c r="T353" s="3"/>
      <c r="U353" s="3"/>
      <c r="V353" s="3"/>
      <c r="BF353" s="12" t="s">
        <v>0</v>
      </c>
    </row>
    <row r="354" spans="1:58">
      <c r="A354" s="3" t="str">
        <f t="shared" si="62"/>
        <v>#comment(above,nsize=[15],size=[30],num=[10])</v>
      </c>
      <c r="B354" s="3" t="s">
        <v>0</v>
      </c>
      <c r="C354" s="3" t="s">
        <v>170</v>
      </c>
      <c r="R354" s="3"/>
      <c r="S354" s="3"/>
      <c r="T354" s="3"/>
      <c r="U354" s="3"/>
      <c r="V354" s="3"/>
      <c r="BF354" s="12" t="s">
        <v>0</v>
      </c>
    </row>
    <row r="355" spans="1:58">
      <c r="A355" s="3" t="str">
        <f t="shared" si="62"/>
        <v>&amp;br;&amp;br;</v>
      </c>
      <c r="B355" s="3" t="s">
        <v>0</v>
      </c>
      <c r="C355" s="3" t="s">
        <v>142</v>
      </c>
      <c r="R355" s="3"/>
      <c r="S355" s="3"/>
      <c r="T355" s="3"/>
      <c r="U355" s="3"/>
      <c r="V355" s="3"/>
      <c r="AC355" s="31"/>
      <c r="AD355" s="31"/>
      <c r="BF355" s="12" t="s">
        <v>0</v>
      </c>
    </row>
    <row r="356" spans="1:58">
      <c r="A356" s="3" t="str">
        <f t="shared" si="62"/>
        <v/>
      </c>
      <c r="B356" s="3" t="s">
        <v>0</v>
      </c>
      <c r="Q356" s="8"/>
      <c r="R356" s="9"/>
      <c r="S356" s="9"/>
      <c r="T356" s="9"/>
      <c r="U356" s="9"/>
      <c r="V356" s="10"/>
      <c r="W356" s="11">
        <v>28</v>
      </c>
      <c r="X356" s="8"/>
      <c r="Y356" s="29"/>
      <c r="Z356" s="29"/>
      <c r="AA356" s="30"/>
      <c r="AC356" s="31"/>
      <c r="AD356" s="31"/>
      <c r="BF356" s="12" t="s">
        <v>0</v>
      </c>
    </row>
    <row r="357" spans="1:58">
      <c r="A357" s="3" t="str">
        <f t="shared" si="62"/>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62"/>
        <v>|LEFT:80|LEFT:100|LEFT:100|LEFT:100|LEFT:100|LEFT:100|c</v>
      </c>
      <c r="B358" s="3" t="s">
        <v>0</v>
      </c>
      <c r="C358" s="3" t="s">
        <v>83</v>
      </c>
      <c r="D358" s="6" t="str">
        <f>$Q$1</f>
        <v>LEFT:80</v>
      </c>
      <c r="E358" s="6" t="s">
        <v>83</v>
      </c>
      <c r="F358" s="6" t="str">
        <f t="shared" ref="F358:J358" si="67">$R$1</f>
        <v>LEFT:100</v>
      </c>
      <c r="G358" s="6" t="s">
        <v>83</v>
      </c>
      <c r="H358" s="6" t="str">
        <f t="shared" si="67"/>
        <v>LEFT:100</v>
      </c>
      <c r="I358" s="6" t="s">
        <v>83</v>
      </c>
      <c r="J358" s="6" t="str">
        <f t="shared" si="67"/>
        <v>LEFT:100</v>
      </c>
      <c r="K358" s="6" t="s">
        <v>83</v>
      </c>
      <c r="L358" s="6" t="str">
        <f>$R$1</f>
        <v>LEFT:100</v>
      </c>
      <c r="M358" s="6" t="s">
        <v>83</v>
      </c>
      <c r="N358" s="6" t="str">
        <f>$R$1</f>
        <v>LEFT:100</v>
      </c>
      <c r="O358" s="3" t="s">
        <v>83</v>
      </c>
      <c r="P358" s="3" t="s">
        <v>84</v>
      </c>
      <c r="Q358" s="17" t="s">
        <v>6</v>
      </c>
      <c r="R358" s="13" t="str">
        <f>INDEX(AF:AF,W356+1)</f>
        <v>無色</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62"/>
        <v>|色|無色|レアリティ||マナコスト||</v>
      </c>
      <c r="B359" s="3" t="s">
        <v>0</v>
      </c>
      <c r="C359" s="3" t="s">
        <v>83</v>
      </c>
      <c r="D359" s="7" t="s">
        <v>6</v>
      </c>
      <c r="E359" s="3" t="s">
        <v>83</v>
      </c>
      <c r="F359" s="3" t="str">
        <f>IF(R358=0,"",R358)</f>
        <v>無色</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62"/>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62"/>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8">IF(ISERROR(IF(LEN(X360)&gt;1,X360,VLOOKUP(X359,$AC:$AD,2,FALSE))),"",IF(LEN(X360)&gt;1,X360,VLOOKUP(X359,$AC:$AD,2,FALSE)))</f>
        <v/>
      </c>
      <c r="Y361" s="12" t="str">
        <f t="shared" si="68"/>
        <v/>
      </c>
      <c r="Z361" s="12" t="str">
        <f t="shared" si="68"/>
        <v/>
      </c>
      <c r="AA361" s="12" t="str">
        <f t="shared" si="68"/>
        <v> </v>
      </c>
      <c r="AC361" s="31"/>
      <c r="AD361" s="31"/>
      <c r="BF361" s="12" t="s">
        <v>0</v>
      </c>
    </row>
    <row r="362" spans="1:58">
      <c r="A362" s="3" t="str">
        <f t="shared" si="62"/>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62"/>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62"/>
        <v>&amp;br;&amp;br;</v>
      </c>
      <c r="B364" s="3" t="s">
        <v>0</v>
      </c>
      <c r="C364" s="3" t="s">
        <v>142</v>
      </c>
      <c r="R364" s="3"/>
      <c r="S364" s="3"/>
      <c r="T364" s="3"/>
      <c r="U364" s="3"/>
      <c r="V364" s="3"/>
      <c r="BF364" s="12" t="s">
        <v>0</v>
      </c>
    </row>
    <row r="365" spans="1:58">
      <c r="A365" s="3" t="str">
        <f t="shared" si="62"/>
        <v>#back(text=戻る,left)</v>
      </c>
      <c r="B365" s="3" t="s">
        <v>0</v>
      </c>
      <c r="C365" s="3" t="s">
        <v>151</v>
      </c>
      <c r="R365" s="3"/>
      <c r="S365" s="3"/>
      <c r="T365" s="3"/>
      <c r="U365" s="3"/>
      <c r="V365" s="3"/>
      <c r="BF365" s="12" t="s">
        <v>0</v>
      </c>
    </row>
    <row r="366" spans="1:58">
      <c r="A366" s="3" t="str">
        <f t="shared" si="62"/>
        <v>&amp;br;</v>
      </c>
      <c r="B366" s="3" t="s">
        <v>0</v>
      </c>
      <c r="C366" s="3" t="s">
        <v>161</v>
      </c>
      <c r="R366" s="3"/>
      <c r="S366" s="3"/>
      <c r="T366" s="3"/>
      <c r="U366" s="3"/>
      <c r="V366" s="3"/>
      <c r="BF366" s="12" t="s">
        <v>0</v>
      </c>
    </row>
    <row r="367" spans="1:58">
      <c r="A367" s="3" t="str">
        <f t="shared" si="62"/>
        <v>#comment(above,nsize=[15],size=[30],num=[10])</v>
      </c>
      <c r="B367" s="3" t="s">
        <v>0</v>
      </c>
      <c r="C367" s="3" t="s">
        <v>170</v>
      </c>
      <c r="R367" s="3"/>
      <c r="S367" s="3"/>
      <c r="T367" s="3"/>
      <c r="U367" s="3"/>
      <c r="V367" s="3"/>
      <c r="BF367" s="12" t="s">
        <v>0</v>
      </c>
    </row>
    <row r="368" spans="1:58">
      <c r="A368" s="3" t="str">
        <f t="shared" si="62"/>
        <v>&amp;br;&amp;br;</v>
      </c>
      <c r="B368" s="3" t="s">
        <v>0</v>
      </c>
      <c r="C368" s="3" t="s">
        <v>142</v>
      </c>
      <c r="R368" s="3"/>
      <c r="S368" s="3"/>
      <c r="T368" s="3"/>
      <c r="U368" s="3"/>
      <c r="V368" s="3"/>
      <c r="AC368" s="31"/>
      <c r="AD368" s="31"/>
      <c r="BF368" s="12" t="s">
        <v>0</v>
      </c>
    </row>
    <row r="369" spans="1:58">
      <c r="A369" s="3" t="str">
        <f t="shared" si="62"/>
        <v/>
      </c>
      <c r="B369" s="3" t="s">
        <v>0</v>
      </c>
      <c r="Q369" s="8"/>
      <c r="R369" s="9"/>
      <c r="S369" s="9"/>
      <c r="T369" s="9"/>
      <c r="U369" s="9"/>
      <c r="V369" s="10"/>
      <c r="W369" s="11">
        <v>29</v>
      </c>
      <c r="X369" s="8"/>
      <c r="Y369" s="29"/>
      <c r="Z369" s="29"/>
      <c r="AA369" s="30"/>
      <c r="AC369" s="31"/>
      <c r="AD369" s="31"/>
      <c r="BF369" s="12" t="s">
        <v>0</v>
      </c>
    </row>
    <row r="370" spans="1:58">
      <c r="A370" s="3" t="str">
        <f t="shared" si="62"/>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62"/>
        <v>|LEFT:80|LEFT:100|LEFT:100|LEFT:100|LEFT:100|LEFT:100|c</v>
      </c>
      <c r="B371" s="3" t="s">
        <v>0</v>
      </c>
      <c r="C371" s="3" t="s">
        <v>83</v>
      </c>
      <c r="D371" s="6" t="str">
        <f>$Q$1</f>
        <v>LEFT:80</v>
      </c>
      <c r="E371" s="6" t="s">
        <v>83</v>
      </c>
      <c r="F371" s="6" t="str">
        <f t="shared" ref="F371:J371" si="69">$R$1</f>
        <v>LEFT:100</v>
      </c>
      <c r="G371" s="6" t="s">
        <v>83</v>
      </c>
      <c r="H371" s="6" t="str">
        <f t="shared" si="69"/>
        <v>LEFT:100</v>
      </c>
      <c r="I371" s="6" t="s">
        <v>83</v>
      </c>
      <c r="J371" s="6" t="str">
        <f t="shared" si="69"/>
        <v>LEFT:100</v>
      </c>
      <c r="K371" s="6" t="s">
        <v>83</v>
      </c>
      <c r="L371" s="6" t="str">
        <f>$R$1</f>
        <v>LEFT:100</v>
      </c>
      <c r="M371" s="6" t="s">
        <v>83</v>
      </c>
      <c r="N371" s="6" t="str">
        <f>$R$1</f>
        <v>LEFT:100</v>
      </c>
      <c r="O371" s="3" t="s">
        <v>83</v>
      </c>
      <c r="P371" s="3" t="s">
        <v>84</v>
      </c>
      <c r="Q371" s="17" t="s">
        <v>6</v>
      </c>
      <c r="R371" s="13" t="str">
        <f>INDEX(AF:AF,W369+1)</f>
        <v>無色</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62"/>
        <v>|色|無色|レアリティ||マナコスト||</v>
      </c>
      <c r="B372" s="3" t="s">
        <v>0</v>
      </c>
      <c r="C372" s="3" t="s">
        <v>83</v>
      </c>
      <c r="D372" s="7" t="s">
        <v>6</v>
      </c>
      <c r="E372" s="3" t="s">
        <v>83</v>
      </c>
      <c r="F372" s="3" t="str">
        <f>IF(R371=0,"",R371)</f>
        <v>無色</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62"/>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62"/>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70">IF(ISERROR(IF(LEN(X373)&gt;1,X373,VLOOKUP(X372,$AC:$AD,2,FALSE))),"",IF(LEN(X373)&gt;1,X373,VLOOKUP(X372,$AC:$AD,2,FALSE)))</f>
        <v/>
      </c>
      <c r="Y374" s="12" t="str">
        <f t="shared" si="70"/>
        <v/>
      </c>
      <c r="Z374" s="12" t="str">
        <f t="shared" si="70"/>
        <v/>
      </c>
      <c r="AA374" s="12" t="str">
        <f t="shared" si="70"/>
        <v> </v>
      </c>
      <c r="AC374" s="31"/>
      <c r="AD374" s="31"/>
      <c r="BF374" s="12" t="s">
        <v>0</v>
      </c>
    </row>
    <row r="375" spans="1:58">
      <c r="A375" s="3" t="str">
        <f t="shared" si="62"/>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62"/>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62"/>
        <v>&amp;br;&amp;br;</v>
      </c>
      <c r="B377" s="3" t="s">
        <v>0</v>
      </c>
      <c r="C377" s="3" t="s">
        <v>142</v>
      </c>
      <c r="R377" s="3"/>
      <c r="S377" s="3"/>
      <c r="T377" s="3"/>
      <c r="U377" s="3"/>
      <c r="V377" s="3"/>
      <c r="BF377" s="12" t="s">
        <v>0</v>
      </c>
    </row>
    <row r="378" spans="1:58">
      <c r="A378" s="3" t="str">
        <f t="shared" si="62"/>
        <v>#back(text=戻る,left)</v>
      </c>
      <c r="B378" s="3" t="s">
        <v>0</v>
      </c>
      <c r="C378" s="3" t="s">
        <v>151</v>
      </c>
      <c r="R378" s="3"/>
      <c r="S378" s="3"/>
      <c r="T378" s="3"/>
      <c r="U378" s="3"/>
      <c r="V378" s="3"/>
      <c r="BF378" s="12" t="s">
        <v>0</v>
      </c>
    </row>
    <row r="379" spans="1:58">
      <c r="A379" s="3" t="str">
        <f t="shared" si="62"/>
        <v>&amp;br;</v>
      </c>
      <c r="B379" s="3" t="s">
        <v>0</v>
      </c>
      <c r="C379" s="3" t="s">
        <v>161</v>
      </c>
      <c r="R379" s="3"/>
      <c r="S379" s="3"/>
      <c r="T379" s="3"/>
      <c r="U379" s="3"/>
      <c r="V379" s="3"/>
      <c r="BF379" s="12" t="s">
        <v>0</v>
      </c>
    </row>
    <row r="380" spans="1:58">
      <c r="A380" s="3" t="str">
        <f t="shared" si="62"/>
        <v>#comment(above,nsize=[15],size=[30],num=[10])</v>
      </c>
      <c r="B380" s="3" t="s">
        <v>0</v>
      </c>
      <c r="C380" s="3" t="s">
        <v>170</v>
      </c>
      <c r="R380" s="3"/>
      <c r="S380" s="3"/>
      <c r="T380" s="3"/>
      <c r="U380" s="3"/>
      <c r="V380" s="3"/>
      <c r="BF380" s="12" t="s">
        <v>0</v>
      </c>
    </row>
    <row r="381" spans="1:58">
      <c r="A381" s="3" t="str">
        <f t="shared" si="62"/>
        <v>&amp;br;&amp;br;</v>
      </c>
      <c r="B381" s="3" t="s">
        <v>0</v>
      </c>
      <c r="C381" s="3" t="s">
        <v>142</v>
      </c>
      <c r="R381" s="3"/>
      <c r="S381" s="3"/>
      <c r="T381" s="3"/>
      <c r="U381" s="3"/>
      <c r="V381" s="3"/>
      <c r="AC381" s="31"/>
      <c r="AD381" s="31"/>
      <c r="BF381" s="12" t="s">
        <v>0</v>
      </c>
    </row>
    <row r="382" spans="1:58">
      <c r="A382" s="3" t="str">
        <f t="shared" si="62"/>
        <v/>
      </c>
      <c r="B382" s="3" t="s">
        <v>0</v>
      </c>
      <c r="Q382" s="8"/>
      <c r="R382" s="9"/>
      <c r="S382" s="9"/>
      <c r="T382" s="9"/>
      <c r="U382" s="9"/>
      <c r="V382" s="10"/>
      <c r="W382" s="11">
        <v>30</v>
      </c>
      <c r="X382" s="8"/>
      <c r="Y382" s="29"/>
      <c r="Z382" s="29"/>
      <c r="AA382" s="30"/>
      <c r="AC382" s="31"/>
      <c r="AD382" s="31"/>
      <c r="BF382" s="12" t="s">
        <v>0</v>
      </c>
    </row>
    <row r="383" spans="1:58">
      <c r="A383" s="3" t="str">
        <f t="shared" si="62"/>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62"/>
        <v>|LEFT:80|LEFT:100|LEFT:100|LEFT:100|LEFT:100|LEFT:100|c</v>
      </c>
      <c r="B384" s="3" t="s">
        <v>0</v>
      </c>
      <c r="C384" s="3" t="s">
        <v>83</v>
      </c>
      <c r="D384" s="6" t="str">
        <f>$Q$1</f>
        <v>LEFT:80</v>
      </c>
      <c r="E384" s="6" t="s">
        <v>83</v>
      </c>
      <c r="F384" s="6" t="str">
        <f t="shared" ref="F384:J384" si="71">$R$1</f>
        <v>LEFT:100</v>
      </c>
      <c r="G384" s="6" t="s">
        <v>83</v>
      </c>
      <c r="H384" s="6" t="str">
        <f t="shared" si="71"/>
        <v>LEFT:100</v>
      </c>
      <c r="I384" s="6" t="s">
        <v>83</v>
      </c>
      <c r="J384" s="6" t="str">
        <f t="shared" si="71"/>
        <v>LEFT:100</v>
      </c>
      <c r="K384" s="6" t="s">
        <v>83</v>
      </c>
      <c r="L384" s="6" t="str">
        <f>$R$1</f>
        <v>LEFT:100</v>
      </c>
      <c r="M384" s="6" t="s">
        <v>83</v>
      </c>
      <c r="N384" s="6" t="str">
        <f>$R$1</f>
        <v>LEFT:100</v>
      </c>
      <c r="O384" s="3" t="s">
        <v>83</v>
      </c>
      <c r="P384" s="3" t="s">
        <v>84</v>
      </c>
      <c r="Q384" s="17" t="s">
        <v>6</v>
      </c>
      <c r="R384" s="13" t="str">
        <f>INDEX(AF:AF,W382+1)</f>
        <v>無色</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62"/>
        <v>|色|無色|レアリティ||マナコスト||</v>
      </c>
      <c r="B385" s="3" t="s">
        <v>0</v>
      </c>
      <c r="C385" s="3" t="s">
        <v>83</v>
      </c>
      <c r="D385" s="7" t="s">
        <v>6</v>
      </c>
      <c r="E385" s="3" t="s">
        <v>83</v>
      </c>
      <c r="F385" s="3" t="str">
        <f>IF(R384=0,"",R384)</f>
        <v>無色</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62"/>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62"/>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72">IF(ISERROR(IF(LEN(X386)&gt;1,X386,VLOOKUP(X385,$AC:$AD,2,FALSE))),"",IF(LEN(X386)&gt;1,X386,VLOOKUP(X385,$AC:$AD,2,FALSE)))</f>
        <v/>
      </c>
      <c r="Y387" s="12" t="str">
        <f t="shared" si="72"/>
        <v/>
      </c>
      <c r="Z387" s="12" t="str">
        <f t="shared" si="72"/>
        <v/>
      </c>
      <c r="AA387" s="12" t="str">
        <f t="shared" si="72"/>
        <v> </v>
      </c>
      <c r="AC387" s="31"/>
      <c r="AD387" s="31"/>
      <c r="BF387" s="12" t="s">
        <v>0</v>
      </c>
    </row>
    <row r="388" spans="1:58">
      <c r="A388" s="3" t="str">
        <f t="shared" si="62"/>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62"/>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3">CONCATENATE(C390,D390,E390,F390,G390,H390,I390,J390,K390,L390,M390,N390,O390,P390)</f>
        <v>&amp;br;&amp;br;</v>
      </c>
      <c r="B390" s="3" t="s">
        <v>0</v>
      </c>
      <c r="C390" s="3" t="s">
        <v>142</v>
      </c>
      <c r="R390" s="3"/>
      <c r="S390" s="3"/>
      <c r="T390" s="3"/>
      <c r="U390" s="3"/>
      <c r="V390" s="3"/>
      <c r="BF390" s="12" t="s">
        <v>0</v>
      </c>
    </row>
    <row r="391" spans="1:58">
      <c r="A391" s="3" t="str">
        <f t="shared" si="73"/>
        <v>#back(text=戻る,left)</v>
      </c>
      <c r="B391" s="3" t="s">
        <v>0</v>
      </c>
      <c r="C391" s="3" t="s">
        <v>151</v>
      </c>
      <c r="R391" s="3"/>
      <c r="S391" s="3"/>
      <c r="T391" s="3"/>
      <c r="U391" s="3"/>
      <c r="V391" s="3"/>
      <c r="BF391" s="12" t="s">
        <v>0</v>
      </c>
    </row>
    <row r="392" spans="1:58">
      <c r="A392" s="3" t="str">
        <f t="shared" si="73"/>
        <v>&amp;br;</v>
      </c>
      <c r="B392" s="3" t="s">
        <v>0</v>
      </c>
      <c r="C392" s="3" t="s">
        <v>161</v>
      </c>
      <c r="R392" s="3"/>
      <c r="S392" s="3"/>
      <c r="T392" s="3"/>
      <c r="U392" s="3"/>
      <c r="V392" s="3"/>
      <c r="BF392" s="12" t="s">
        <v>0</v>
      </c>
    </row>
    <row r="393" spans="1:58">
      <c r="A393" s="3" t="str">
        <f t="shared" si="73"/>
        <v>#comment(above,nsize=[15],size=[30],num=[10])</v>
      </c>
      <c r="B393" s="3" t="s">
        <v>0</v>
      </c>
      <c r="C393" s="3" t="s">
        <v>170</v>
      </c>
      <c r="R393" s="3"/>
      <c r="S393" s="3"/>
      <c r="T393" s="3"/>
      <c r="U393" s="3"/>
      <c r="V393" s="3"/>
      <c r="BF393" s="12" t="s">
        <v>0</v>
      </c>
    </row>
    <row r="394" spans="1:58">
      <c r="A394" s="3" t="str">
        <f t="shared" si="73"/>
        <v>&amp;br;&amp;br;</v>
      </c>
      <c r="B394" s="3" t="s">
        <v>0</v>
      </c>
      <c r="C394" s="3" t="s">
        <v>142</v>
      </c>
      <c r="R394" s="3"/>
      <c r="S394" s="3"/>
      <c r="T394" s="3"/>
      <c r="U394" s="3"/>
      <c r="V394" s="3"/>
      <c r="AC394" s="31"/>
      <c r="AD394" s="31"/>
      <c r="BF394" s="12" t="s">
        <v>0</v>
      </c>
    </row>
    <row r="395" spans="1:58">
      <c r="A395" s="3" t="str">
        <f t="shared" si="73"/>
        <v/>
      </c>
      <c r="B395" s="3" t="s">
        <v>0</v>
      </c>
      <c r="Q395" s="8"/>
      <c r="R395" s="9"/>
      <c r="S395" s="9"/>
      <c r="T395" s="9"/>
      <c r="U395" s="9"/>
      <c r="V395" s="10"/>
      <c r="W395" s="11">
        <v>31</v>
      </c>
      <c r="X395" s="8"/>
      <c r="Y395" s="29"/>
      <c r="Z395" s="29"/>
      <c r="AA395" s="30"/>
      <c r="AC395" s="31"/>
      <c r="AD395" s="31"/>
      <c r="BF395" s="12" t="s">
        <v>0</v>
      </c>
    </row>
    <row r="396" spans="1:58">
      <c r="A396" s="3" t="str">
        <f t="shared" si="73"/>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3"/>
        <v>|LEFT:80|LEFT:100|LEFT:100|LEFT:100|LEFT:100|LEFT:100|c</v>
      </c>
      <c r="B397" s="3" t="s">
        <v>0</v>
      </c>
      <c r="C397" s="3" t="s">
        <v>83</v>
      </c>
      <c r="D397" s="6" t="str">
        <f>$Q$1</f>
        <v>LEFT:80</v>
      </c>
      <c r="E397" s="6" t="s">
        <v>83</v>
      </c>
      <c r="F397" s="6" t="str">
        <f t="shared" ref="F397:J397" si="74">$R$1</f>
        <v>LEFT:100</v>
      </c>
      <c r="G397" s="6" t="s">
        <v>83</v>
      </c>
      <c r="H397" s="6" t="str">
        <f t="shared" si="74"/>
        <v>LEFT:100</v>
      </c>
      <c r="I397" s="6" t="s">
        <v>83</v>
      </c>
      <c r="J397" s="6" t="str">
        <f t="shared" si="74"/>
        <v>LEFT:100</v>
      </c>
      <c r="K397" s="6" t="s">
        <v>83</v>
      </c>
      <c r="L397" s="6" t="str">
        <f>$R$1</f>
        <v>LEFT:100</v>
      </c>
      <c r="M397" s="6" t="s">
        <v>83</v>
      </c>
      <c r="N397" s="6" t="str">
        <f>$R$1</f>
        <v>LEFT:100</v>
      </c>
      <c r="O397" s="3" t="s">
        <v>83</v>
      </c>
      <c r="P397" s="3" t="s">
        <v>84</v>
      </c>
      <c r="Q397" s="17" t="s">
        <v>6</v>
      </c>
      <c r="R397" s="13" t="str">
        <f>INDEX(AF:AF,W395+1)</f>
        <v>無色</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3"/>
        <v>|色|無色|レアリティ||マナコスト||</v>
      </c>
      <c r="B398" s="3" t="s">
        <v>0</v>
      </c>
      <c r="C398" s="3" t="s">
        <v>83</v>
      </c>
      <c r="D398" s="7" t="s">
        <v>6</v>
      </c>
      <c r="E398" s="3" t="s">
        <v>83</v>
      </c>
      <c r="F398" s="3" t="str">
        <f>IF(R397=0,"",R397)</f>
        <v>無色</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3"/>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3"/>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5">IF(ISERROR(IF(LEN(X399)&gt;1,X399,VLOOKUP(X398,$AC:$AD,2,FALSE))),"",IF(LEN(X399)&gt;1,X399,VLOOKUP(X398,$AC:$AD,2,FALSE)))</f>
        <v/>
      </c>
      <c r="Y400" s="12" t="str">
        <f t="shared" si="75"/>
        <v/>
      </c>
      <c r="Z400" s="12" t="str">
        <f t="shared" si="75"/>
        <v/>
      </c>
      <c r="AA400" s="12" t="str">
        <f t="shared" si="75"/>
        <v> </v>
      </c>
      <c r="AC400" s="31"/>
      <c r="AD400" s="31"/>
      <c r="BF400" s="12" t="s">
        <v>0</v>
      </c>
    </row>
    <row r="401" spans="1:58">
      <c r="A401" s="3" t="str">
        <f t="shared" si="73"/>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3"/>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3"/>
        <v>&amp;br;&amp;br;</v>
      </c>
      <c r="B403" s="3" t="s">
        <v>0</v>
      </c>
      <c r="C403" s="3" t="s">
        <v>142</v>
      </c>
      <c r="R403" s="3"/>
      <c r="S403" s="3"/>
      <c r="T403" s="3"/>
      <c r="U403" s="3"/>
      <c r="V403" s="3"/>
      <c r="BF403" s="12" t="s">
        <v>0</v>
      </c>
    </row>
    <row r="404" spans="1:58">
      <c r="A404" s="3" t="str">
        <f t="shared" si="73"/>
        <v>#back(text=戻る,left)</v>
      </c>
      <c r="B404" s="3" t="s">
        <v>0</v>
      </c>
      <c r="C404" s="3" t="s">
        <v>151</v>
      </c>
      <c r="R404" s="3"/>
      <c r="S404" s="3"/>
      <c r="T404" s="3"/>
      <c r="U404" s="3"/>
      <c r="V404" s="3"/>
      <c r="BF404" s="12" t="s">
        <v>0</v>
      </c>
    </row>
    <row r="405" spans="1:58">
      <c r="A405" s="3" t="str">
        <f t="shared" si="73"/>
        <v>&amp;br;</v>
      </c>
      <c r="B405" s="3" t="s">
        <v>0</v>
      </c>
      <c r="C405" s="3" t="s">
        <v>161</v>
      </c>
      <c r="R405" s="3"/>
      <c r="S405" s="3"/>
      <c r="T405" s="3"/>
      <c r="U405" s="3"/>
      <c r="V405" s="3"/>
      <c r="BF405" s="12" t="s">
        <v>0</v>
      </c>
    </row>
    <row r="406" spans="1:58">
      <c r="A406" s="3" t="str">
        <f t="shared" si="73"/>
        <v>#comment(above,nsize=[15],size=[30],num=[10])</v>
      </c>
      <c r="B406" s="3" t="s">
        <v>0</v>
      </c>
      <c r="C406" s="3" t="s">
        <v>170</v>
      </c>
      <c r="R406" s="3"/>
      <c r="S406" s="3"/>
      <c r="T406" s="3"/>
      <c r="U406" s="3"/>
      <c r="V406" s="3"/>
      <c r="BF406" s="12" t="s">
        <v>0</v>
      </c>
    </row>
    <row r="407" spans="1:58">
      <c r="A407" s="3" t="str">
        <f t="shared" si="73"/>
        <v>&amp;br;&amp;br;</v>
      </c>
      <c r="B407" s="3" t="s">
        <v>0</v>
      </c>
      <c r="C407" s="3" t="s">
        <v>142</v>
      </c>
      <c r="R407" s="3"/>
      <c r="S407" s="3"/>
      <c r="T407" s="3"/>
      <c r="U407" s="3"/>
      <c r="V407" s="3"/>
      <c r="AC407" s="31"/>
      <c r="AD407" s="31"/>
      <c r="BF407" s="12" t="s">
        <v>0</v>
      </c>
    </row>
    <row r="408" spans="1:58">
      <c r="A408" s="3" t="str">
        <f t="shared" si="73"/>
        <v/>
      </c>
      <c r="B408" s="3" t="s">
        <v>0</v>
      </c>
      <c r="Q408" s="8"/>
      <c r="R408" s="9"/>
      <c r="S408" s="9"/>
      <c r="T408" s="9"/>
      <c r="U408" s="9"/>
      <c r="V408" s="10"/>
      <c r="W408" s="11">
        <v>32</v>
      </c>
      <c r="X408" s="8"/>
      <c r="Y408" s="29"/>
      <c r="Z408" s="29"/>
      <c r="AA408" s="30"/>
      <c r="AC408" s="31"/>
      <c r="AD408" s="31"/>
      <c r="BF408" s="12" t="s">
        <v>0</v>
      </c>
    </row>
    <row r="409" spans="1:58">
      <c r="A409" s="3" t="str">
        <f t="shared" si="73"/>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3"/>
        <v>|LEFT:80|LEFT:100|LEFT:100|LEFT:100|LEFT:100|LEFT:100|c</v>
      </c>
      <c r="B410" s="3" t="s">
        <v>0</v>
      </c>
      <c r="C410" s="3" t="s">
        <v>83</v>
      </c>
      <c r="D410" s="6" t="str">
        <f>$Q$1</f>
        <v>LEFT:80</v>
      </c>
      <c r="E410" s="6" t="s">
        <v>83</v>
      </c>
      <c r="F410" s="6" t="str">
        <f t="shared" ref="F410:J410" si="76">$R$1</f>
        <v>LEFT:100</v>
      </c>
      <c r="G410" s="6" t="s">
        <v>83</v>
      </c>
      <c r="H410" s="6" t="str">
        <f t="shared" si="76"/>
        <v>LEFT:100</v>
      </c>
      <c r="I410" s="6" t="s">
        <v>83</v>
      </c>
      <c r="J410" s="6" t="str">
        <f t="shared" si="76"/>
        <v>LEFT:100</v>
      </c>
      <c r="K410" s="6" t="s">
        <v>83</v>
      </c>
      <c r="L410" s="6" t="str">
        <f>$R$1</f>
        <v>LEFT:100</v>
      </c>
      <c r="M410" s="6" t="s">
        <v>83</v>
      </c>
      <c r="N410" s="6" t="str">
        <f>$R$1</f>
        <v>LEFT:100</v>
      </c>
      <c r="O410" s="3" t="s">
        <v>83</v>
      </c>
      <c r="P410" s="3" t="s">
        <v>84</v>
      </c>
      <c r="Q410" s="17" t="s">
        <v>6</v>
      </c>
      <c r="R410" s="13" t="str">
        <f>INDEX(AF:AF,W408+1)</f>
        <v>無色</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3"/>
        <v>|色|無色|レアリティ||マナコスト||</v>
      </c>
      <c r="B411" s="3" t="s">
        <v>0</v>
      </c>
      <c r="C411" s="3" t="s">
        <v>83</v>
      </c>
      <c r="D411" s="7" t="s">
        <v>6</v>
      </c>
      <c r="E411" s="3" t="s">
        <v>83</v>
      </c>
      <c r="F411" s="3" t="str">
        <f>IF(R410=0,"",R410)</f>
        <v>無色</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3"/>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3"/>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7">IF(ISERROR(IF(LEN(X412)&gt;1,X412,VLOOKUP(X411,$AC:$AD,2,FALSE))),"",IF(LEN(X412)&gt;1,X412,VLOOKUP(X411,$AC:$AD,2,FALSE)))</f>
        <v/>
      </c>
      <c r="Y413" s="12" t="str">
        <f t="shared" si="77"/>
        <v/>
      </c>
      <c r="Z413" s="12" t="str">
        <f t="shared" si="77"/>
        <v/>
      </c>
      <c r="AA413" s="12" t="str">
        <f t="shared" si="77"/>
        <v> </v>
      </c>
      <c r="AC413" s="31"/>
      <c r="AD413" s="31"/>
      <c r="BF413" s="12" t="s">
        <v>0</v>
      </c>
    </row>
    <row r="414" spans="1:58">
      <c r="A414" s="3" t="str">
        <f t="shared" si="73"/>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3"/>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3"/>
        <v>&amp;br;&amp;br;</v>
      </c>
      <c r="B416" s="3" t="s">
        <v>0</v>
      </c>
      <c r="C416" s="3" t="s">
        <v>142</v>
      </c>
      <c r="R416" s="3"/>
      <c r="S416" s="3"/>
      <c r="T416" s="3"/>
      <c r="U416" s="3"/>
      <c r="V416" s="3"/>
      <c r="BF416" s="12" t="s">
        <v>0</v>
      </c>
    </row>
    <row r="417" spans="1:58">
      <c r="A417" s="3" t="str">
        <f t="shared" si="73"/>
        <v>#back(text=戻る,left)</v>
      </c>
      <c r="B417" s="3" t="s">
        <v>0</v>
      </c>
      <c r="C417" s="3" t="s">
        <v>151</v>
      </c>
      <c r="R417" s="3"/>
      <c r="S417" s="3"/>
      <c r="T417" s="3"/>
      <c r="U417" s="3"/>
      <c r="V417" s="3"/>
      <c r="BF417" s="12" t="s">
        <v>0</v>
      </c>
    </row>
    <row r="418" spans="1:58">
      <c r="A418" s="3" t="str">
        <f t="shared" si="73"/>
        <v>&amp;br;</v>
      </c>
      <c r="B418" s="3" t="s">
        <v>0</v>
      </c>
      <c r="C418" s="3" t="s">
        <v>161</v>
      </c>
      <c r="R418" s="3"/>
      <c r="S418" s="3"/>
      <c r="T418" s="3"/>
      <c r="U418" s="3"/>
      <c r="V418" s="3"/>
      <c r="BF418" s="12" t="s">
        <v>0</v>
      </c>
    </row>
    <row r="419" spans="1:58">
      <c r="A419" s="3" t="str">
        <f t="shared" si="73"/>
        <v>#comment(above,nsize=[15],size=[30],num=[10])</v>
      </c>
      <c r="B419" s="3" t="s">
        <v>0</v>
      </c>
      <c r="C419" s="3" t="s">
        <v>170</v>
      </c>
      <c r="R419" s="3"/>
      <c r="S419" s="3"/>
      <c r="T419" s="3"/>
      <c r="U419" s="3"/>
      <c r="V419" s="3"/>
      <c r="BF419" s="12" t="s">
        <v>0</v>
      </c>
    </row>
    <row r="420" spans="1:58">
      <c r="A420" s="3" t="str">
        <f t="shared" si="73"/>
        <v>&amp;br;&amp;br;</v>
      </c>
      <c r="B420" s="3" t="s">
        <v>0</v>
      </c>
      <c r="C420" s="3" t="s">
        <v>142</v>
      </c>
      <c r="R420" s="3"/>
      <c r="S420" s="3"/>
      <c r="T420" s="3"/>
      <c r="U420" s="3"/>
      <c r="V420" s="3"/>
      <c r="AC420" s="31"/>
      <c r="AD420" s="31"/>
      <c r="BF420" s="12" t="s">
        <v>0</v>
      </c>
    </row>
    <row r="421" spans="1:58">
      <c r="A421" s="3" t="str">
        <f t="shared" si="73"/>
        <v/>
      </c>
      <c r="B421" s="3" t="s">
        <v>0</v>
      </c>
      <c r="Q421" s="8"/>
      <c r="R421" s="9"/>
      <c r="S421" s="9"/>
      <c r="T421" s="9"/>
      <c r="U421" s="9"/>
      <c r="V421" s="10"/>
      <c r="W421" s="11">
        <v>33</v>
      </c>
      <c r="X421" s="8"/>
      <c r="Y421" s="29"/>
      <c r="Z421" s="29"/>
      <c r="AA421" s="30"/>
      <c r="AC421" s="31"/>
      <c r="AD421" s="31"/>
      <c r="BF421" s="12" t="s">
        <v>0</v>
      </c>
    </row>
    <row r="422" spans="1:58">
      <c r="A422" s="3" t="str">
        <f t="shared" si="73"/>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3"/>
        <v>|LEFT:80|LEFT:100|LEFT:100|LEFT:100|LEFT:100|LEFT:100|c</v>
      </c>
      <c r="B423" s="3" t="s">
        <v>0</v>
      </c>
      <c r="C423" s="3" t="s">
        <v>83</v>
      </c>
      <c r="D423" s="6" t="str">
        <f>$Q$1</f>
        <v>LEFT:80</v>
      </c>
      <c r="E423" s="6" t="s">
        <v>83</v>
      </c>
      <c r="F423" s="6" t="str">
        <f t="shared" ref="F423:J423" si="78">$R$1</f>
        <v>LEFT:100</v>
      </c>
      <c r="G423" s="6" t="s">
        <v>83</v>
      </c>
      <c r="H423" s="6" t="str">
        <f t="shared" si="78"/>
        <v>LEFT:100</v>
      </c>
      <c r="I423" s="6" t="s">
        <v>83</v>
      </c>
      <c r="J423" s="6" t="str">
        <f t="shared" si="78"/>
        <v>LEFT:100</v>
      </c>
      <c r="K423" s="6" t="s">
        <v>83</v>
      </c>
      <c r="L423" s="6" t="str">
        <f>$R$1</f>
        <v>LEFT:100</v>
      </c>
      <c r="M423" s="6" t="s">
        <v>83</v>
      </c>
      <c r="N423" s="6" t="str">
        <f>$R$1</f>
        <v>LEFT:100</v>
      </c>
      <c r="O423" s="3" t="s">
        <v>83</v>
      </c>
      <c r="P423" s="3" t="s">
        <v>84</v>
      </c>
      <c r="Q423" s="17" t="s">
        <v>6</v>
      </c>
      <c r="R423" s="13" t="str">
        <f>INDEX(AF:AF,W421+1)</f>
        <v>無色</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3"/>
        <v>|色|無色|レアリティ||マナコスト||</v>
      </c>
      <c r="B424" s="3" t="s">
        <v>0</v>
      </c>
      <c r="C424" s="3" t="s">
        <v>83</v>
      </c>
      <c r="D424" s="7" t="s">
        <v>6</v>
      </c>
      <c r="E424" s="3" t="s">
        <v>83</v>
      </c>
      <c r="F424" s="3" t="str">
        <f>IF(R423=0,"",R423)</f>
        <v>無色</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3"/>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3"/>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9">IF(ISERROR(IF(LEN(X425)&gt;1,X425,VLOOKUP(X424,$AC:$AD,2,FALSE))),"",IF(LEN(X425)&gt;1,X425,VLOOKUP(X424,$AC:$AD,2,FALSE)))</f>
        <v/>
      </c>
      <c r="Y426" s="12" t="str">
        <f t="shared" si="79"/>
        <v/>
      </c>
      <c r="Z426" s="12" t="str">
        <f t="shared" si="79"/>
        <v/>
      </c>
      <c r="AA426" s="12" t="str">
        <f t="shared" si="79"/>
        <v> </v>
      </c>
      <c r="AC426" s="31"/>
      <c r="AD426" s="31"/>
      <c r="BF426" s="12" t="s">
        <v>0</v>
      </c>
    </row>
    <row r="427" spans="1:58">
      <c r="A427" s="3" t="str">
        <f t="shared" si="73"/>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3"/>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3"/>
        <v>&amp;br;&amp;br;</v>
      </c>
      <c r="B429" s="3" t="s">
        <v>0</v>
      </c>
      <c r="C429" s="3" t="s">
        <v>142</v>
      </c>
      <c r="R429" s="3"/>
      <c r="S429" s="3"/>
      <c r="T429" s="3"/>
      <c r="U429" s="3"/>
      <c r="V429" s="3"/>
      <c r="BF429" s="12" t="s">
        <v>0</v>
      </c>
    </row>
    <row r="430" spans="1:58">
      <c r="A430" s="3" t="str">
        <f t="shared" si="73"/>
        <v>#back(text=戻る,left)</v>
      </c>
      <c r="B430" s="3" t="s">
        <v>0</v>
      </c>
      <c r="C430" s="3" t="s">
        <v>151</v>
      </c>
      <c r="R430" s="3"/>
      <c r="S430" s="3"/>
      <c r="T430" s="3"/>
      <c r="U430" s="3"/>
      <c r="V430" s="3"/>
      <c r="BF430" s="12" t="s">
        <v>0</v>
      </c>
    </row>
    <row r="431" spans="1:58">
      <c r="A431" s="3" t="str">
        <f t="shared" si="73"/>
        <v>&amp;br;</v>
      </c>
      <c r="B431" s="3" t="s">
        <v>0</v>
      </c>
      <c r="C431" s="3" t="s">
        <v>161</v>
      </c>
      <c r="R431" s="3"/>
      <c r="S431" s="3"/>
      <c r="T431" s="3"/>
      <c r="U431" s="3"/>
      <c r="V431" s="3"/>
      <c r="BF431" s="12" t="s">
        <v>0</v>
      </c>
    </row>
    <row r="432" spans="1:58">
      <c r="A432" s="3" t="str">
        <f t="shared" si="73"/>
        <v>#comment(above,nsize=[15],size=[30],num=[10])</v>
      </c>
      <c r="B432" s="3" t="s">
        <v>0</v>
      </c>
      <c r="C432" s="3" t="s">
        <v>170</v>
      </c>
      <c r="R432" s="3"/>
      <c r="S432" s="3"/>
      <c r="T432" s="3"/>
      <c r="U432" s="3"/>
      <c r="V432" s="3"/>
      <c r="BF432" s="12" t="s">
        <v>0</v>
      </c>
    </row>
    <row r="433" spans="1:58">
      <c r="A433" s="3" t="str">
        <f t="shared" si="73"/>
        <v>&amp;br;&amp;br;</v>
      </c>
      <c r="B433" s="3" t="s">
        <v>0</v>
      </c>
      <c r="C433" s="3" t="s">
        <v>142</v>
      </c>
      <c r="R433" s="3"/>
      <c r="S433" s="3"/>
      <c r="T433" s="3"/>
      <c r="U433" s="3"/>
      <c r="V433" s="3"/>
      <c r="AC433" s="31"/>
      <c r="AD433" s="31"/>
      <c r="BF433" s="12" t="s">
        <v>0</v>
      </c>
    </row>
    <row r="434" spans="1:58">
      <c r="A434" s="3" t="str">
        <f t="shared" si="73"/>
        <v/>
      </c>
      <c r="B434" s="3" t="s">
        <v>0</v>
      </c>
      <c r="Q434" s="8"/>
      <c r="R434" s="9"/>
      <c r="S434" s="9"/>
      <c r="T434" s="9"/>
      <c r="U434" s="9"/>
      <c r="V434" s="10"/>
      <c r="W434" s="11">
        <v>34</v>
      </c>
      <c r="X434" s="8"/>
      <c r="Y434" s="29"/>
      <c r="Z434" s="29"/>
      <c r="AA434" s="30"/>
      <c r="AC434" s="31"/>
      <c r="AD434" s="31"/>
      <c r="BF434" s="12" t="s">
        <v>0</v>
      </c>
    </row>
    <row r="435" spans="1:58">
      <c r="A435" s="3" t="str">
        <f t="shared" si="73"/>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3"/>
        <v>|LEFT:80|LEFT:100|LEFT:100|LEFT:100|LEFT:100|LEFT:100|c</v>
      </c>
      <c r="B436" s="3" t="s">
        <v>0</v>
      </c>
      <c r="C436" s="3" t="s">
        <v>83</v>
      </c>
      <c r="D436" s="6" t="str">
        <f>$Q$1</f>
        <v>LEFT:80</v>
      </c>
      <c r="E436" s="6" t="s">
        <v>83</v>
      </c>
      <c r="F436" s="6" t="str">
        <f t="shared" ref="F436:J436" si="80">$R$1</f>
        <v>LEFT:100</v>
      </c>
      <c r="G436" s="6" t="s">
        <v>83</v>
      </c>
      <c r="H436" s="6" t="str">
        <f t="shared" si="80"/>
        <v>LEFT:100</v>
      </c>
      <c r="I436" s="6" t="s">
        <v>83</v>
      </c>
      <c r="J436" s="6" t="str">
        <f t="shared" si="80"/>
        <v>LEFT:100</v>
      </c>
      <c r="K436" s="6" t="s">
        <v>83</v>
      </c>
      <c r="L436" s="6" t="str">
        <f>$R$1</f>
        <v>LEFT:100</v>
      </c>
      <c r="M436" s="6" t="s">
        <v>83</v>
      </c>
      <c r="N436" s="6" t="str">
        <f>$R$1</f>
        <v>LEFT:100</v>
      </c>
      <c r="O436" s="3" t="s">
        <v>83</v>
      </c>
      <c r="P436" s="3" t="s">
        <v>84</v>
      </c>
      <c r="Q436" s="17" t="s">
        <v>6</v>
      </c>
      <c r="R436" s="13" t="str">
        <f>INDEX(AF:AF,W434+1)</f>
        <v>無色</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3"/>
        <v>|色|無色|レアリティ||マナコスト||</v>
      </c>
      <c r="B437" s="3" t="s">
        <v>0</v>
      </c>
      <c r="C437" s="3" t="s">
        <v>83</v>
      </c>
      <c r="D437" s="7" t="s">
        <v>6</v>
      </c>
      <c r="E437" s="3" t="s">
        <v>83</v>
      </c>
      <c r="F437" s="3" t="str">
        <f>IF(R436=0,"",R436)</f>
        <v>無色</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3"/>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3"/>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81">IF(ISERROR(IF(LEN(X438)&gt;1,X438,VLOOKUP(X437,$AC:$AD,2,FALSE))),"",IF(LEN(X438)&gt;1,X438,VLOOKUP(X437,$AC:$AD,2,FALSE)))</f>
        <v/>
      </c>
      <c r="Y439" s="12" t="str">
        <f t="shared" si="81"/>
        <v/>
      </c>
      <c r="Z439" s="12" t="str">
        <f t="shared" si="81"/>
        <v/>
      </c>
      <c r="AA439" s="12" t="str">
        <f t="shared" si="81"/>
        <v> </v>
      </c>
      <c r="AC439" s="31"/>
      <c r="AD439" s="31"/>
      <c r="BF439" s="12" t="s">
        <v>0</v>
      </c>
    </row>
    <row r="440" spans="1:58">
      <c r="A440" s="3" t="str">
        <f t="shared" si="73"/>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3"/>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3"/>
        <v>&amp;br;&amp;br;</v>
      </c>
      <c r="B442" s="3" t="s">
        <v>0</v>
      </c>
      <c r="C442" s="3" t="s">
        <v>142</v>
      </c>
      <c r="R442" s="3"/>
      <c r="S442" s="3"/>
      <c r="T442" s="3"/>
      <c r="U442" s="3"/>
      <c r="V442" s="3"/>
      <c r="BF442" s="12" t="s">
        <v>0</v>
      </c>
    </row>
    <row r="443" spans="1:58">
      <c r="A443" s="3" t="str">
        <f t="shared" si="73"/>
        <v>#back(text=戻る,left)</v>
      </c>
      <c r="B443" s="3" t="s">
        <v>0</v>
      </c>
      <c r="C443" s="3" t="s">
        <v>151</v>
      </c>
      <c r="R443" s="3"/>
      <c r="S443" s="3"/>
      <c r="T443" s="3"/>
      <c r="U443" s="3"/>
      <c r="V443" s="3"/>
      <c r="BF443" s="12" t="s">
        <v>0</v>
      </c>
    </row>
    <row r="444" spans="1:58">
      <c r="A444" s="3" t="str">
        <f t="shared" si="73"/>
        <v>&amp;br;</v>
      </c>
      <c r="B444" s="3" t="s">
        <v>0</v>
      </c>
      <c r="C444" s="3" t="s">
        <v>161</v>
      </c>
      <c r="R444" s="3"/>
      <c r="S444" s="3"/>
      <c r="T444" s="3"/>
      <c r="U444" s="3"/>
      <c r="V444" s="3"/>
      <c r="BF444" s="12" t="s">
        <v>0</v>
      </c>
    </row>
    <row r="445" spans="1:58">
      <c r="A445" s="3" t="str">
        <f t="shared" si="73"/>
        <v>#comment(above,nsize=[15],size=[30],num=[10])</v>
      </c>
      <c r="B445" s="3" t="s">
        <v>0</v>
      </c>
      <c r="C445" s="3" t="s">
        <v>170</v>
      </c>
      <c r="R445" s="3"/>
      <c r="S445" s="3"/>
      <c r="T445" s="3"/>
      <c r="U445" s="3"/>
      <c r="V445" s="3"/>
      <c r="BF445" s="12" t="s">
        <v>0</v>
      </c>
    </row>
    <row r="446" spans="1:58">
      <c r="A446" s="3" t="str">
        <f t="shared" si="73"/>
        <v>&amp;br;&amp;br;</v>
      </c>
      <c r="B446" s="3" t="s">
        <v>0</v>
      </c>
      <c r="C446" s="3" t="s">
        <v>142</v>
      </c>
      <c r="R446" s="3"/>
      <c r="S446" s="3"/>
      <c r="T446" s="3"/>
      <c r="U446" s="3"/>
      <c r="V446" s="3"/>
      <c r="AC446" s="31"/>
      <c r="AD446" s="31"/>
      <c r="BF446" s="12" t="s">
        <v>0</v>
      </c>
    </row>
    <row r="447" spans="1:58">
      <c r="A447" s="3" t="str">
        <f t="shared" si="73"/>
        <v/>
      </c>
      <c r="B447" s="3" t="s">
        <v>0</v>
      </c>
      <c r="Q447" s="8"/>
      <c r="R447" s="9"/>
      <c r="S447" s="9"/>
      <c r="T447" s="9"/>
      <c r="U447" s="9"/>
      <c r="V447" s="10"/>
      <c r="W447" s="11">
        <v>35</v>
      </c>
      <c r="X447" s="8"/>
      <c r="Y447" s="29"/>
      <c r="Z447" s="29"/>
      <c r="AA447" s="30"/>
      <c r="AC447" s="31"/>
      <c r="AD447" s="31"/>
      <c r="BF447" s="12" t="s">
        <v>0</v>
      </c>
    </row>
    <row r="448" spans="1:58">
      <c r="A448" s="3" t="str">
        <f t="shared" si="73"/>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3"/>
        <v>|LEFT:80|LEFT:100|LEFT:100|LEFT:100|LEFT:100|LEFT:100|c</v>
      </c>
      <c r="B449" s="3" t="s">
        <v>0</v>
      </c>
      <c r="C449" s="3" t="s">
        <v>83</v>
      </c>
      <c r="D449" s="6" t="str">
        <f>$Q$1</f>
        <v>LEFT:80</v>
      </c>
      <c r="E449" s="6" t="s">
        <v>83</v>
      </c>
      <c r="F449" s="6" t="str">
        <f t="shared" ref="F449:J449" si="82">$R$1</f>
        <v>LEFT:100</v>
      </c>
      <c r="G449" s="6" t="s">
        <v>83</v>
      </c>
      <c r="H449" s="6" t="str">
        <f t="shared" si="82"/>
        <v>LEFT:100</v>
      </c>
      <c r="I449" s="6" t="s">
        <v>83</v>
      </c>
      <c r="J449" s="6" t="str">
        <f t="shared" si="82"/>
        <v>LEFT:100</v>
      </c>
      <c r="K449" s="6" t="s">
        <v>83</v>
      </c>
      <c r="L449" s="6" t="str">
        <f>$R$1</f>
        <v>LEFT:100</v>
      </c>
      <c r="M449" s="6" t="s">
        <v>83</v>
      </c>
      <c r="N449" s="6" t="str">
        <f>$R$1</f>
        <v>LEFT:100</v>
      </c>
      <c r="O449" s="3" t="s">
        <v>83</v>
      </c>
      <c r="P449" s="3" t="s">
        <v>84</v>
      </c>
      <c r="Q449" s="17" t="s">
        <v>6</v>
      </c>
      <c r="R449" s="13" t="str">
        <f>INDEX(AF:AF,W447+1)</f>
        <v>無色</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3"/>
        <v>|色|無色|レアリティ||マナコスト||</v>
      </c>
      <c r="B450" s="3" t="s">
        <v>0</v>
      </c>
      <c r="C450" s="3" t="s">
        <v>83</v>
      </c>
      <c r="D450" s="7" t="s">
        <v>6</v>
      </c>
      <c r="E450" s="3" t="s">
        <v>83</v>
      </c>
      <c r="F450" s="3" t="str">
        <f>IF(R449=0,"",R449)</f>
        <v>無色</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3"/>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3"/>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3">IF(ISERROR(IF(LEN(X451)&gt;1,X451,VLOOKUP(X450,$AC:$AD,2,FALSE))),"",IF(LEN(X451)&gt;1,X451,VLOOKUP(X450,$AC:$AD,2,FALSE)))</f>
        <v/>
      </c>
      <c r="Y452" s="12" t="str">
        <f t="shared" si="83"/>
        <v/>
      </c>
      <c r="Z452" s="12" t="str">
        <f t="shared" si="83"/>
        <v/>
      </c>
      <c r="AA452" s="12" t="str">
        <f t="shared" si="83"/>
        <v> </v>
      </c>
      <c r="AC452" s="31"/>
      <c r="AD452" s="31"/>
      <c r="BF452" s="12" t="s">
        <v>0</v>
      </c>
    </row>
    <row r="453" spans="1:58">
      <c r="A453" s="3" t="str">
        <f t="shared" si="73"/>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4">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4"/>
        <v>&amp;br;&amp;br;</v>
      </c>
      <c r="B455" s="3" t="s">
        <v>0</v>
      </c>
      <c r="C455" s="3" t="s">
        <v>142</v>
      </c>
      <c r="R455" s="3"/>
      <c r="S455" s="3"/>
      <c r="T455" s="3"/>
      <c r="U455" s="3"/>
      <c r="V455" s="3"/>
      <c r="BF455" s="12" t="s">
        <v>0</v>
      </c>
    </row>
    <row r="456" spans="1:58">
      <c r="A456" s="3" t="str">
        <f t="shared" si="84"/>
        <v>#back(text=戻る,left)</v>
      </c>
      <c r="B456" s="3" t="s">
        <v>0</v>
      </c>
      <c r="C456" s="3" t="s">
        <v>151</v>
      </c>
      <c r="R456" s="3"/>
      <c r="S456" s="3"/>
      <c r="T456" s="3"/>
      <c r="U456" s="3"/>
      <c r="V456" s="3"/>
      <c r="BF456" s="12" t="s">
        <v>0</v>
      </c>
    </row>
    <row r="457" spans="1:58">
      <c r="A457" s="3" t="str">
        <f t="shared" si="84"/>
        <v>&amp;br;</v>
      </c>
      <c r="B457" s="3" t="s">
        <v>0</v>
      </c>
      <c r="C457" s="3" t="s">
        <v>161</v>
      </c>
      <c r="R457" s="3"/>
      <c r="S457" s="3"/>
      <c r="T457" s="3"/>
      <c r="U457" s="3"/>
      <c r="V457" s="3"/>
      <c r="BF457" s="12" t="s">
        <v>0</v>
      </c>
    </row>
    <row r="458" spans="1:58">
      <c r="A458" s="3" t="str">
        <f t="shared" si="84"/>
        <v>#comment(above,nsize=[15],size=[30],num=[10])</v>
      </c>
      <c r="B458" s="3" t="s">
        <v>0</v>
      </c>
      <c r="C458" s="3" t="s">
        <v>170</v>
      </c>
      <c r="R458" s="3"/>
      <c r="S458" s="3"/>
      <c r="T458" s="3"/>
      <c r="U458" s="3"/>
      <c r="V458" s="3"/>
      <c r="BF458" s="12" t="s">
        <v>0</v>
      </c>
    </row>
    <row r="459" spans="1:58">
      <c r="A459" s="3" t="str">
        <f t="shared" si="84"/>
        <v>&amp;br;&amp;br;</v>
      </c>
      <c r="B459" s="3" t="s">
        <v>0</v>
      </c>
      <c r="C459" s="3" t="s">
        <v>142</v>
      </c>
      <c r="R459" s="3"/>
      <c r="S459" s="3"/>
      <c r="T459" s="3"/>
      <c r="U459" s="3"/>
      <c r="V459" s="3"/>
      <c r="AC459" s="31"/>
      <c r="AD459" s="31"/>
      <c r="BF459" s="12" t="s">
        <v>0</v>
      </c>
    </row>
    <row r="460" spans="1:58">
      <c r="A460" s="3" t="str">
        <f t="shared" si="84"/>
        <v/>
      </c>
      <c r="B460" s="3" t="s">
        <v>0</v>
      </c>
      <c r="Q460" s="8"/>
      <c r="R460" s="9"/>
      <c r="S460" s="9"/>
      <c r="T460" s="9"/>
      <c r="U460" s="9"/>
      <c r="V460" s="10"/>
      <c r="W460" s="11">
        <v>36</v>
      </c>
      <c r="X460" s="8"/>
      <c r="Y460" s="29"/>
      <c r="Z460" s="29"/>
      <c r="AA460" s="30"/>
      <c r="AC460" s="31"/>
      <c r="AD460" s="31"/>
      <c r="BF460" s="12" t="s">
        <v>0</v>
      </c>
    </row>
    <row r="461" spans="1:58">
      <c r="A461" s="3" t="str">
        <f t="shared" si="84"/>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4"/>
        <v>|LEFT:80|LEFT:100|LEFT:100|LEFT:100|LEFT:100|LEFT:100|c</v>
      </c>
      <c r="B462" s="3" t="s">
        <v>0</v>
      </c>
      <c r="C462" s="3" t="s">
        <v>83</v>
      </c>
      <c r="D462" s="6" t="str">
        <f>$Q$1</f>
        <v>LEFT:80</v>
      </c>
      <c r="E462" s="6" t="s">
        <v>83</v>
      </c>
      <c r="F462" s="6" t="str">
        <f t="shared" ref="F462:J462" si="85">$R$1</f>
        <v>LEFT:100</v>
      </c>
      <c r="G462" s="6" t="s">
        <v>83</v>
      </c>
      <c r="H462" s="6" t="str">
        <f t="shared" si="85"/>
        <v>LEFT:100</v>
      </c>
      <c r="I462" s="6" t="s">
        <v>83</v>
      </c>
      <c r="J462" s="6" t="str">
        <f t="shared" si="85"/>
        <v>LEFT:100</v>
      </c>
      <c r="K462" s="6" t="s">
        <v>83</v>
      </c>
      <c r="L462" s="6" t="str">
        <f>$R$1</f>
        <v>LEFT:100</v>
      </c>
      <c r="M462" s="6" t="s">
        <v>83</v>
      </c>
      <c r="N462" s="6" t="str">
        <f>$R$1</f>
        <v>LEFT:100</v>
      </c>
      <c r="O462" s="3" t="s">
        <v>83</v>
      </c>
      <c r="P462" s="3" t="s">
        <v>84</v>
      </c>
      <c r="Q462" s="17" t="s">
        <v>6</v>
      </c>
      <c r="R462" s="13" t="str">
        <f>INDEX(AF:AF,W460+1)</f>
        <v>無色</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4"/>
        <v>|色|無色|レアリティ||マナコスト||</v>
      </c>
      <c r="B463" s="3" t="s">
        <v>0</v>
      </c>
      <c r="C463" s="3" t="s">
        <v>83</v>
      </c>
      <c r="D463" s="7" t="s">
        <v>6</v>
      </c>
      <c r="E463" s="3" t="s">
        <v>83</v>
      </c>
      <c r="F463" s="3" t="str">
        <f>IF(R462=0,"",R462)</f>
        <v>無色</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4"/>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4"/>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6">IF(ISERROR(IF(LEN(X464)&gt;1,X464,VLOOKUP(X463,$AC:$AD,2,FALSE))),"",IF(LEN(X464)&gt;1,X464,VLOOKUP(X463,$AC:$AD,2,FALSE)))</f>
        <v/>
      </c>
      <c r="Y465" s="12" t="str">
        <f t="shared" si="86"/>
        <v/>
      </c>
      <c r="Z465" s="12" t="str">
        <f t="shared" si="86"/>
        <v/>
      </c>
      <c r="AA465" s="12" t="str">
        <f t="shared" si="86"/>
        <v> </v>
      </c>
      <c r="AC465" s="31"/>
      <c r="AD465" s="31"/>
      <c r="BF465" s="12" t="s">
        <v>0</v>
      </c>
    </row>
    <row r="466" spans="1:58">
      <c r="A466" s="3" t="str">
        <f t="shared" si="84"/>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4"/>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4"/>
        <v>&amp;br;&amp;br;</v>
      </c>
      <c r="B468" s="3" t="s">
        <v>0</v>
      </c>
      <c r="C468" s="3" t="s">
        <v>142</v>
      </c>
      <c r="R468" s="3"/>
      <c r="S468" s="3"/>
      <c r="T468" s="3"/>
      <c r="U468" s="3"/>
      <c r="V468" s="3"/>
      <c r="BF468" s="12" t="s">
        <v>0</v>
      </c>
    </row>
    <row r="469" spans="1:58">
      <c r="A469" s="3" t="str">
        <f t="shared" si="84"/>
        <v>#back(text=戻る,left)</v>
      </c>
      <c r="B469" s="3" t="s">
        <v>0</v>
      </c>
      <c r="C469" s="3" t="s">
        <v>151</v>
      </c>
      <c r="R469" s="3"/>
      <c r="S469" s="3"/>
      <c r="T469" s="3"/>
      <c r="U469" s="3"/>
      <c r="V469" s="3"/>
      <c r="BF469" s="12" t="s">
        <v>0</v>
      </c>
    </row>
    <row r="470" spans="1:58">
      <c r="A470" s="3" t="str">
        <f t="shared" si="84"/>
        <v>&amp;br;</v>
      </c>
      <c r="B470" s="3" t="s">
        <v>0</v>
      </c>
      <c r="C470" s="3" t="s">
        <v>161</v>
      </c>
      <c r="R470" s="3"/>
      <c r="S470" s="3"/>
      <c r="T470" s="3"/>
      <c r="U470" s="3"/>
      <c r="V470" s="3"/>
      <c r="BF470" s="12" t="s">
        <v>0</v>
      </c>
    </row>
    <row r="471" spans="1:58">
      <c r="A471" s="3" t="str">
        <f t="shared" si="84"/>
        <v>#comment(above,nsize=[15],size=[30],num=[10])</v>
      </c>
      <c r="B471" s="3" t="s">
        <v>0</v>
      </c>
      <c r="C471" s="3" t="s">
        <v>170</v>
      </c>
      <c r="R471" s="3"/>
      <c r="S471" s="3"/>
      <c r="T471" s="3"/>
      <c r="U471" s="3"/>
      <c r="V471" s="3"/>
      <c r="BF471" s="12" t="s">
        <v>0</v>
      </c>
    </row>
    <row r="472" spans="1:58">
      <c r="A472" s="3" t="str">
        <f t="shared" si="84"/>
        <v>&amp;br;&amp;br;</v>
      </c>
      <c r="B472" s="3" t="s">
        <v>0</v>
      </c>
      <c r="C472" s="3" t="s">
        <v>142</v>
      </c>
      <c r="R472" s="3"/>
      <c r="S472" s="3"/>
      <c r="T472" s="3"/>
      <c r="U472" s="3"/>
      <c r="V472" s="3"/>
      <c r="AC472" s="31"/>
      <c r="AD472" s="31"/>
      <c r="BF472" s="12" t="s">
        <v>0</v>
      </c>
    </row>
    <row r="473" spans="1:58">
      <c r="A473" s="3" t="str">
        <f t="shared" si="84"/>
        <v/>
      </c>
      <c r="B473" s="3" t="s">
        <v>0</v>
      </c>
      <c r="Q473" s="8"/>
      <c r="R473" s="9"/>
      <c r="S473" s="9"/>
      <c r="T473" s="9"/>
      <c r="U473" s="9"/>
      <c r="V473" s="10"/>
      <c r="W473" s="11">
        <v>37</v>
      </c>
      <c r="X473" s="8"/>
      <c r="Y473" s="29"/>
      <c r="Z473" s="29"/>
      <c r="AA473" s="30"/>
      <c r="AC473" s="31"/>
      <c r="AD473" s="31"/>
      <c r="BF473" s="12" t="s">
        <v>0</v>
      </c>
    </row>
    <row r="474" spans="1:58">
      <c r="A474" s="3" t="str">
        <f t="shared" si="84"/>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4"/>
        <v>|LEFT:80|LEFT:100|LEFT:100|LEFT:100|LEFT:100|LEFT:100|c</v>
      </c>
      <c r="B475" s="3" t="s">
        <v>0</v>
      </c>
      <c r="C475" s="3" t="s">
        <v>83</v>
      </c>
      <c r="D475" s="6" t="str">
        <f>$Q$1</f>
        <v>LEFT:80</v>
      </c>
      <c r="E475" s="6" t="s">
        <v>83</v>
      </c>
      <c r="F475" s="6" t="str">
        <f t="shared" ref="F475:J475" si="87">$R$1</f>
        <v>LEFT:100</v>
      </c>
      <c r="G475" s="6" t="s">
        <v>83</v>
      </c>
      <c r="H475" s="6" t="str">
        <f t="shared" si="87"/>
        <v>LEFT:100</v>
      </c>
      <c r="I475" s="6" t="s">
        <v>83</v>
      </c>
      <c r="J475" s="6" t="str">
        <f t="shared" si="87"/>
        <v>LEFT:100</v>
      </c>
      <c r="K475" s="6" t="s">
        <v>83</v>
      </c>
      <c r="L475" s="6" t="str">
        <f>$R$1</f>
        <v>LEFT:100</v>
      </c>
      <c r="M475" s="6" t="s">
        <v>83</v>
      </c>
      <c r="N475" s="6" t="str">
        <f>$R$1</f>
        <v>LEFT:100</v>
      </c>
      <c r="O475" s="3" t="s">
        <v>83</v>
      </c>
      <c r="P475" s="3" t="s">
        <v>84</v>
      </c>
      <c r="Q475" s="17" t="s">
        <v>6</v>
      </c>
      <c r="R475" s="13" t="str">
        <f>INDEX(AF:AF,W473+1)</f>
        <v>無色</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4"/>
        <v>|色|無色|レアリティ||マナコスト||</v>
      </c>
      <c r="B476" s="3" t="s">
        <v>0</v>
      </c>
      <c r="C476" s="3" t="s">
        <v>83</v>
      </c>
      <c r="D476" s="7" t="s">
        <v>6</v>
      </c>
      <c r="E476" s="3" t="s">
        <v>83</v>
      </c>
      <c r="F476" s="3" t="str">
        <f>IF(R475=0,"",R475)</f>
        <v>無色</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4"/>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4"/>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8">IF(ISERROR(IF(LEN(X477)&gt;1,X477,VLOOKUP(X476,$AC:$AD,2,FALSE))),"",IF(LEN(X477)&gt;1,X477,VLOOKUP(X476,$AC:$AD,2,FALSE)))</f>
        <v/>
      </c>
      <c r="Y478" s="12" t="str">
        <f t="shared" si="88"/>
        <v/>
      </c>
      <c r="Z478" s="12" t="str">
        <f t="shared" si="88"/>
        <v/>
      </c>
      <c r="AA478" s="12" t="str">
        <f t="shared" si="88"/>
        <v> </v>
      </c>
      <c r="AC478" s="31"/>
      <c r="AD478" s="31"/>
      <c r="BF478" s="12" t="s">
        <v>0</v>
      </c>
    </row>
    <row r="479" spans="1:58">
      <c r="A479" s="3" t="str">
        <f t="shared" si="84"/>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4"/>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4"/>
        <v>&amp;br;&amp;br;</v>
      </c>
      <c r="B481" s="3" t="s">
        <v>0</v>
      </c>
      <c r="C481" s="3" t="s">
        <v>142</v>
      </c>
      <c r="R481" s="3"/>
      <c r="S481" s="3"/>
      <c r="T481" s="3"/>
      <c r="U481" s="3"/>
      <c r="V481" s="3"/>
      <c r="BF481" s="12" t="s">
        <v>0</v>
      </c>
    </row>
    <row r="482" spans="1:58">
      <c r="A482" s="3" t="str">
        <f t="shared" si="84"/>
        <v>#back(text=戻る,left)</v>
      </c>
      <c r="B482" s="3" t="s">
        <v>0</v>
      </c>
      <c r="C482" s="3" t="s">
        <v>151</v>
      </c>
      <c r="R482" s="3"/>
      <c r="S482" s="3"/>
      <c r="T482" s="3"/>
      <c r="U482" s="3"/>
      <c r="V482" s="3"/>
      <c r="BF482" s="12" t="s">
        <v>0</v>
      </c>
    </row>
    <row r="483" spans="1:58">
      <c r="A483" s="3" t="str">
        <f t="shared" si="84"/>
        <v>&amp;br;</v>
      </c>
      <c r="B483" s="3" t="s">
        <v>0</v>
      </c>
      <c r="C483" s="3" t="s">
        <v>161</v>
      </c>
      <c r="R483" s="3"/>
      <c r="S483" s="3"/>
      <c r="T483" s="3"/>
      <c r="U483" s="3"/>
      <c r="V483" s="3"/>
      <c r="BF483" s="12" t="s">
        <v>0</v>
      </c>
    </row>
    <row r="484" spans="1:58">
      <c r="A484" s="3" t="str">
        <f t="shared" si="84"/>
        <v>#comment(above,nsize=[15],size=[30],num=[10])</v>
      </c>
      <c r="B484" s="3" t="s">
        <v>0</v>
      </c>
      <c r="C484" s="3" t="s">
        <v>170</v>
      </c>
      <c r="R484" s="3"/>
      <c r="S484" s="3"/>
      <c r="T484" s="3"/>
      <c r="U484" s="3"/>
      <c r="V484" s="3"/>
      <c r="BF484" s="12" t="s">
        <v>0</v>
      </c>
    </row>
    <row r="485" spans="1:58">
      <c r="A485" s="3" t="str">
        <f t="shared" si="84"/>
        <v>&amp;br;&amp;br;</v>
      </c>
      <c r="B485" s="3" t="s">
        <v>0</v>
      </c>
      <c r="C485" s="3" t="s">
        <v>142</v>
      </c>
      <c r="R485" s="3"/>
      <c r="S485" s="3"/>
      <c r="T485" s="3"/>
      <c r="U485" s="3"/>
      <c r="V485" s="3"/>
      <c r="AC485" s="31"/>
      <c r="AD485" s="31"/>
      <c r="BF485" s="12" t="s">
        <v>0</v>
      </c>
    </row>
    <row r="486" spans="1:58">
      <c r="A486" s="3" t="str">
        <f t="shared" si="84"/>
        <v/>
      </c>
      <c r="B486" s="3" t="s">
        <v>0</v>
      </c>
      <c r="Q486" s="8"/>
      <c r="R486" s="9"/>
      <c r="S486" s="9"/>
      <c r="T486" s="9"/>
      <c r="U486" s="9"/>
      <c r="V486" s="10"/>
      <c r="W486" s="11">
        <v>38</v>
      </c>
      <c r="X486" s="8"/>
      <c r="Y486" s="29"/>
      <c r="Z486" s="29"/>
      <c r="AA486" s="30"/>
      <c r="AC486" s="31"/>
      <c r="AD486" s="31"/>
      <c r="BF486" s="12" t="s">
        <v>0</v>
      </c>
    </row>
    <row r="487" spans="1:58">
      <c r="A487" s="3" t="str">
        <f t="shared" si="84"/>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4"/>
        <v>|LEFT:80|LEFT:100|LEFT:100|LEFT:100|LEFT:100|LEFT:100|c</v>
      </c>
      <c r="B488" s="3" t="s">
        <v>0</v>
      </c>
      <c r="C488" s="3" t="s">
        <v>83</v>
      </c>
      <c r="D488" s="6" t="str">
        <f>$Q$1</f>
        <v>LEFT:80</v>
      </c>
      <c r="E488" s="6" t="s">
        <v>83</v>
      </c>
      <c r="F488" s="6" t="str">
        <f t="shared" ref="F488:J488" si="89">$R$1</f>
        <v>LEFT:100</v>
      </c>
      <c r="G488" s="6" t="s">
        <v>83</v>
      </c>
      <c r="H488" s="6" t="str">
        <f t="shared" si="89"/>
        <v>LEFT:100</v>
      </c>
      <c r="I488" s="6" t="s">
        <v>83</v>
      </c>
      <c r="J488" s="6" t="str">
        <f t="shared" si="89"/>
        <v>LEFT:100</v>
      </c>
      <c r="K488" s="6" t="s">
        <v>83</v>
      </c>
      <c r="L488" s="6" t="str">
        <f>$R$1</f>
        <v>LEFT:100</v>
      </c>
      <c r="M488" s="6" t="s">
        <v>83</v>
      </c>
      <c r="N488" s="6" t="str">
        <f>$R$1</f>
        <v>LEFT:100</v>
      </c>
      <c r="O488" s="3" t="s">
        <v>83</v>
      </c>
      <c r="P488" s="3" t="s">
        <v>84</v>
      </c>
      <c r="Q488" s="17" t="s">
        <v>6</v>
      </c>
      <c r="R488" s="13" t="str">
        <f>INDEX(AF:AF,W486+1)</f>
        <v>無色</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4"/>
        <v>|色|無色|レアリティ||マナコスト||</v>
      </c>
      <c r="B489" s="3" t="s">
        <v>0</v>
      </c>
      <c r="C489" s="3" t="s">
        <v>83</v>
      </c>
      <c r="D489" s="7" t="s">
        <v>6</v>
      </c>
      <c r="E489" s="3" t="s">
        <v>83</v>
      </c>
      <c r="F489" s="3" t="str">
        <f>IF(R488=0,"",R488)</f>
        <v>無色</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4"/>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4"/>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90">IF(ISERROR(IF(LEN(X490)&gt;1,X490,VLOOKUP(X489,$AC:$AD,2,FALSE))),"",IF(LEN(X490)&gt;1,X490,VLOOKUP(X489,$AC:$AD,2,FALSE)))</f>
        <v/>
      </c>
      <c r="Y491" s="12" t="str">
        <f t="shared" si="90"/>
        <v/>
      </c>
      <c r="Z491" s="12" t="str">
        <f t="shared" si="90"/>
        <v/>
      </c>
      <c r="AA491" s="12" t="str">
        <f t="shared" si="90"/>
        <v> </v>
      </c>
      <c r="AC491" s="31"/>
      <c r="AD491" s="31"/>
      <c r="BF491" s="12" t="s">
        <v>0</v>
      </c>
    </row>
    <row r="492" spans="1:58">
      <c r="A492" s="3" t="str">
        <f t="shared" si="84"/>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4"/>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4"/>
        <v>&amp;br;&amp;br;</v>
      </c>
      <c r="B494" s="3" t="s">
        <v>0</v>
      </c>
      <c r="C494" s="3" t="s">
        <v>142</v>
      </c>
      <c r="R494" s="3"/>
      <c r="S494" s="3"/>
      <c r="T494" s="3"/>
      <c r="U494" s="3"/>
      <c r="V494" s="3"/>
      <c r="BF494" s="12" t="s">
        <v>0</v>
      </c>
    </row>
    <row r="495" spans="1:58">
      <c r="A495" s="3" t="str">
        <f t="shared" si="84"/>
        <v>#back(text=戻る,left)</v>
      </c>
      <c r="B495" s="3" t="s">
        <v>0</v>
      </c>
      <c r="C495" s="3" t="s">
        <v>151</v>
      </c>
      <c r="R495" s="3"/>
      <c r="S495" s="3"/>
      <c r="T495" s="3"/>
      <c r="U495" s="3"/>
      <c r="V495" s="3"/>
      <c r="BF495" s="12" t="s">
        <v>0</v>
      </c>
    </row>
    <row r="496" spans="1:58">
      <c r="A496" s="3" t="str">
        <f t="shared" si="84"/>
        <v>&amp;br;</v>
      </c>
      <c r="B496" s="3" t="s">
        <v>0</v>
      </c>
      <c r="C496" s="3" t="s">
        <v>161</v>
      </c>
      <c r="R496" s="3"/>
      <c r="S496" s="3"/>
      <c r="T496" s="3"/>
      <c r="U496" s="3"/>
      <c r="V496" s="3"/>
      <c r="BF496" s="12" t="s">
        <v>0</v>
      </c>
    </row>
    <row r="497" spans="1:58">
      <c r="A497" s="3" t="str">
        <f t="shared" si="84"/>
        <v>#comment(above,nsize=[15],size=[30],num=[10])</v>
      </c>
      <c r="B497" s="3" t="s">
        <v>0</v>
      </c>
      <c r="C497" s="3" t="s">
        <v>170</v>
      </c>
      <c r="R497" s="3"/>
      <c r="S497" s="3"/>
      <c r="T497" s="3"/>
      <c r="U497" s="3"/>
      <c r="V497" s="3"/>
      <c r="BF497" s="12" t="s">
        <v>0</v>
      </c>
    </row>
    <row r="498" spans="1:58">
      <c r="A498" s="3" t="str">
        <f t="shared" si="84"/>
        <v>&amp;br;&amp;br;</v>
      </c>
      <c r="B498" s="3" t="s">
        <v>0</v>
      </c>
      <c r="C498" s="3" t="s">
        <v>142</v>
      </c>
      <c r="R498" s="3"/>
      <c r="S498" s="3"/>
      <c r="T498" s="3"/>
      <c r="U498" s="3"/>
      <c r="V498" s="3"/>
      <c r="AC498" s="31"/>
      <c r="AD498" s="31"/>
      <c r="BF498" s="12" t="s">
        <v>0</v>
      </c>
    </row>
    <row r="499" spans="1:58">
      <c r="A499" s="3" t="str">
        <f t="shared" si="84"/>
        <v/>
      </c>
      <c r="B499" s="3" t="s">
        <v>0</v>
      </c>
      <c r="Q499" s="8"/>
      <c r="R499" s="9"/>
      <c r="S499" s="9"/>
      <c r="T499" s="9"/>
      <c r="U499" s="9"/>
      <c r="V499" s="10"/>
      <c r="W499" s="11">
        <v>39</v>
      </c>
      <c r="X499" s="8"/>
      <c r="Y499" s="29"/>
      <c r="Z499" s="29"/>
      <c r="AA499" s="30"/>
      <c r="AC499" s="31"/>
      <c r="AD499" s="31"/>
      <c r="BF499" s="12" t="s">
        <v>0</v>
      </c>
    </row>
    <row r="500" spans="1:58">
      <c r="A500" s="3" t="str">
        <f t="shared" si="84"/>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4"/>
        <v>|LEFT:80|LEFT:100|LEFT:100|LEFT:100|LEFT:100|LEFT:100|c</v>
      </c>
      <c r="B501" s="3" t="s">
        <v>0</v>
      </c>
      <c r="C501" s="3" t="s">
        <v>83</v>
      </c>
      <c r="D501" s="6" t="str">
        <f>$Q$1</f>
        <v>LEFT:80</v>
      </c>
      <c r="E501" s="6" t="s">
        <v>83</v>
      </c>
      <c r="F501" s="6" t="str">
        <f t="shared" ref="F501:J501" si="91">$R$1</f>
        <v>LEFT:100</v>
      </c>
      <c r="G501" s="6" t="s">
        <v>83</v>
      </c>
      <c r="H501" s="6" t="str">
        <f t="shared" si="91"/>
        <v>LEFT:100</v>
      </c>
      <c r="I501" s="6" t="s">
        <v>83</v>
      </c>
      <c r="J501" s="6" t="str">
        <f t="shared" si="91"/>
        <v>LEFT:100</v>
      </c>
      <c r="K501" s="6" t="s">
        <v>83</v>
      </c>
      <c r="L501" s="6" t="str">
        <f>$R$1</f>
        <v>LEFT:100</v>
      </c>
      <c r="M501" s="6" t="s">
        <v>83</v>
      </c>
      <c r="N501" s="6" t="str">
        <f>$R$1</f>
        <v>LEFT:100</v>
      </c>
      <c r="O501" s="3" t="s">
        <v>83</v>
      </c>
      <c r="P501" s="3" t="s">
        <v>84</v>
      </c>
      <c r="Q501" s="17" t="s">
        <v>6</v>
      </c>
      <c r="R501" s="13" t="str">
        <f>INDEX(AF:AF,W499+1)</f>
        <v>無色</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4"/>
        <v>|色|無色|レアリティ||マナコスト||</v>
      </c>
      <c r="B502" s="3" t="s">
        <v>0</v>
      </c>
      <c r="C502" s="3" t="s">
        <v>83</v>
      </c>
      <c r="D502" s="7" t="s">
        <v>6</v>
      </c>
      <c r="E502" s="3" t="s">
        <v>83</v>
      </c>
      <c r="F502" s="3" t="str">
        <f>IF(R501=0,"",R501)</f>
        <v>無色</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4"/>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4"/>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92">IF(ISERROR(IF(LEN(X503)&gt;1,X503,VLOOKUP(X502,$AC:$AD,2,FALSE))),"",IF(LEN(X503)&gt;1,X503,VLOOKUP(X502,$AC:$AD,2,FALSE)))</f>
        <v/>
      </c>
      <c r="Y504" s="12" t="str">
        <f t="shared" si="92"/>
        <v/>
      </c>
      <c r="Z504" s="12" t="str">
        <f t="shared" si="92"/>
        <v/>
      </c>
      <c r="AA504" s="12" t="str">
        <f t="shared" si="92"/>
        <v> </v>
      </c>
      <c r="AC504" s="31"/>
      <c r="AD504" s="31"/>
      <c r="BF504" s="12" t="s">
        <v>0</v>
      </c>
    </row>
    <row r="505" spans="1:58">
      <c r="A505" s="3" t="str">
        <f t="shared" si="84"/>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4"/>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4"/>
        <v>&amp;br;&amp;br;</v>
      </c>
      <c r="B507" s="3" t="s">
        <v>0</v>
      </c>
      <c r="C507" s="3" t="s">
        <v>142</v>
      </c>
      <c r="R507" s="3"/>
      <c r="S507" s="3"/>
      <c r="T507" s="3"/>
      <c r="U507" s="3"/>
      <c r="V507" s="3"/>
      <c r="BF507" s="12" t="s">
        <v>0</v>
      </c>
    </row>
    <row r="508" spans="1:58">
      <c r="A508" s="3" t="str">
        <f t="shared" si="84"/>
        <v>#back(text=戻る,left)</v>
      </c>
      <c r="B508" s="3" t="s">
        <v>0</v>
      </c>
      <c r="C508" s="3" t="s">
        <v>151</v>
      </c>
      <c r="R508" s="3"/>
      <c r="S508" s="3"/>
      <c r="T508" s="3"/>
      <c r="U508" s="3"/>
      <c r="V508" s="3"/>
      <c r="BF508" s="12" t="s">
        <v>0</v>
      </c>
    </row>
    <row r="509" spans="1:58">
      <c r="A509" s="3" t="str">
        <f t="shared" si="84"/>
        <v>&amp;br;</v>
      </c>
      <c r="B509" s="3" t="s">
        <v>0</v>
      </c>
      <c r="C509" s="3" t="s">
        <v>161</v>
      </c>
      <c r="R509" s="3"/>
      <c r="S509" s="3"/>
      <c r="T509" s="3"/>
      <c r="U509" s="3"/>
      <c r="V509" s="3"/>
      <c r="BF509" s="12" t="s">
        <v>0</v>
      </c>
    </row>
    <row r="510" spans="1:58">
      <c r="A510" s="3" t="str">
        <f t="shared" si="84"/>
        <v>#comment(above,nsize=[15],size=[30],num=[10])</v>
      </c>
      <c r="B510" s="3" t="s">
        <v>0</v>
      </c>
      <c r="C510" s="3" t="s">
        <v>170</v>
      </c>
      <c r="R510" s="3"/>
      <c r="S510" s="3"/>
      <c r="T510" s="3"/>
      <c r="U510" s="3"/>
      <c r="V510" s="3"/>
      <c r="BF510" s="12" t="s">
        <v>0</v>
      </c>
    </row>
    <row r="511" spans="1:58">
      <c r="A511" s="3" t="str">
        <f t="shared" si="84"/>
        <v>&amp;br;&amp;br;</v>
      </c>
      <c r="B511" s="3" t="s">
        <v>0</v>
      </c>
      <c r="C511" s="3" t="s">
        <v>142</v>
      </c>
      <c r="R511" s="3"/>
      <c r="S511" s="3"/>
      <c r="T511" s="3"/>
      <c r="U511" s="3"/>
      <c r="V511" s="3"/>
      <c r="AC511" s="31"/>
      <c r="AD511" s="31"/>
      <c r="BF511" s="12" t="s">
        <v>0</v>
      </c>
    </row>
    <row r="512" spans="1:58">
      <c r="A512" s="3" t="str">
        <f t="shared" si="84"/>
        <v/>
      </c>
      <c r="B512" s="3" t="s">
        <v>0</v>
      </c>
      <c r="Q512" s="8"/>
      <c r="R512" s="9"/>
      <c r="S512" s="9"/>
      <c r="T512" s="9"/>
      <c r="U512" s="9"/>
      <c r="V512" s="10"/>
      <c r="W512" s="11">
        <v>40</v>
      </c>
      <c r="X512" s="8"/>
      <c r="Y512" s="29"/>
      <c r="Z512" s="29"/>
      <c r="AA512" s="30"/>
      <c r="AC512" s="31"/>
      <c r="AD512" s="31"/>
      <c r="BF512" s="12" t="s">
        <v>0</v>
      </c>
    </row>
    <row r="513" spans="1:58">
      <c r="A513" s="3" t="str">
        <f t="shared" si="84"/>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4"/>
        <v>|LEFT:80|LEFT:100|LEFT:100|LEFT:100|LEFT:100|LEFT:100|c</v>
      </c>
      <c r="B514" s="3" t="s">
        <v>0</v>
      </c>
      <c r="C514" s="3" t="s">
        <v>83</v>
      </c>
      <c r="D514" s="6" t="str">
        <f>$Q$1</f>
        <v>LEFT:80</v>
      </c>
      <c r="E514" s="6" t="s">
        <v>83</v>
      </c>
      <c r="F514" s="6" t="str">
        <f t="shared" ref="F514:J514" si="93">$R$1</f>
        <v>LEFT:100</v>
      </c>
      <c r="G514" s="6" t="s">
        <v>83</v>
      </c>
      <c r="H514" s="6" t="str">
        <f t="shared" si="93"/>
        <v>LEFT:100</v>
      </c>
      <c r="I514" s="6" t="s">
        <v>83</v>
      </c>
      <c r="J514" s="6" t="str">
        <f t="shared" si="93"/>
        <v>LEFT:100</v>
      </c>
      <c r="K514" s="6" t="s">
        <v>83</v>
      </c>
      <c r="L514" s="6" t="str">
        <f>$R$1</f>
        <v>LEFT:100</v>
      </c>
      <c r="M514" s="6" t="s">
        <v>83</v>
      </c>
      <c r="N514" s="6" t="str">
        <f>$R$1</f>
        <v>LEFT:100</v>
      </c>
      <c r="O514" s="3" t="s">
        <v>83</v>
      </c>
      <c r="P514" s="3" t="s">
        <v>84</v>
      </c>
      <c r="Q514" s="17" t="s">
        <v>6</v>
      </c>
      <c r="R514" s="13" t="str">
        <f>INDEX(AF:AF,W512+1)</f>
        <v>無色</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4"/>
        <v>|色|無色|レアリティ||マナコスト||</v>
      </c>
      <c r="B515" s="3" t="s">
        <v>0</v>
      </c>
      <c r="C515" s="3" t="s">
        <v>83</v>
      </c>
      <c r="D515" s="7" t="s">
        <v>6</v>
      </c>
      <c r="E515" s="3" t="s">
        <v>83</v>
      </c>
      <c r="F515" s="3" t="str">
        <f>IF(R514=0,"",R514)</f>
        <v>無色</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4"/>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4"/>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4">IF(ISERROR(IF(LEN(X516)&gt;1,X516,VLOOKUP(X515,$AC:$AD,2,FALSE))),"",IF(LEN(X516)&gt;1,X516,VLOOKUP(X515,$AC:$AD,2,FALSE)))</f>
        <v/>
      </c>
      <c r="Y517" s="12" t="str">
        <f t="shared" si="94"/>
        <v/>
      </c>
      <c r="Z517" s="12" t="str">
        <f t="shared" si="94"/>
        <v/>
      </c>
      <c r="AA517" s="12" t="str">
        <f t="shared" si="94"/>
        <v> </v>
      </c>
      <c r="AC517" s="31"/>
      <c r="AD517" s="31"/>
      <c r="BF517" s="12" t="s">
        <v>0</v>
      </c>
    </row>
    <row r="518" spans="1:58">
      <c r="A518" s="3" t="str">
        <f t="shared" ref="A518:A581" si="95">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5"/>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5"/>
        <v>&amp;br;&amp;br;</v>
      </c>
      <c r="B520" s="3" t="s">
        <v>0</v>
      </c>
      <c r="C520" s="3" t="s">
        <v>142</v>
      </c>
      <c r="R520" s="3"/>
      <c r="S520" s="3"/>
      <c r="T520" s="3"/>
      <c r="U520" s="3"/>
      <c r="V520" s="3"/>
      <c r="BF520" s="12" t="s">
        <v>0</v>
      </c>
    </row>
    <row r="521" spans="1:58">
      <c r="A521" s="3" t="str">
        <f t="shared" si="95"/>
        <v>#back(text=戻る,left)</v>
      </c>
      <c r="B521" s="3" t="s">
        <v>0</v>
      </c>
      <c r="C521" s="3" t="s">
        <v>151</v>
      </c>
      <c r="R521" s="3"/>
      <c r="S521" s="3"/>
      <c r="T521" s="3"/>
      <c r="U521" s="3"/>
      <c r="V521" s="3"/>
      <c r="BF521" s="12" t="s">
        <v>0</v>
      </c>
    </row>
    <row r="522" spans="1:58">
      <c r="A522" s="3" t="str">
        <f t="shared" si="95"/>
        <v>&amp;br;</v>
      </c>
      <c r="B522" s="3" t="s">
        <v>0</v>
      </c>
      <c r="C522" s="3" t="s">
        <v>161</v>
      </c>
      <c r="R522" s="3"/>
      <c r="S522" s="3"/>
      <c r="T522" s="3"/>
      <c r="U522" s="3"/>
      <c r="V522" s="3"/>
      <c r="BF522" s="12" t="s">
        <v>0</v>
      </c>
    </row>
    <row r="523" spans="1:58">
      <c r="A523" s="3" t="str">
        <f t="shared" si="95"/>
        <v>#comment(above,nsize=[15],size=[30],num=[10])</v>
      </c>
      <c r="B523" s="3" t="s">
        <v>0</v>
      </c>
      <c r="C523" s="3" t="s">
        <v>170</v>
      </c>
      <c r="R523" s="3"/>
      <c r="S523" s="3"/>
      <c r="T523" s="3"/>
      <c r="U523" s="3"/>
      <c r="V523" s="3"/>
      <c r="BF523" s="12" t="s">
        <v>0</v>
      </c>
    </row>
    <row r="524" spans="1:58">
      <c r="A524" s="3" t="str">
        <f t="shared" si="95"/>
        <v>&amp;br;&amp;br;</v>
      </c>
      <c r="B524" s="3" t="s">
        <v>0</v>
      </c>
      <c r="C524" s="3" t="s">
        <v>142</v>
      </c>
      <c r="R524" s="3"/>
      <c r="S524" s="3"/>
      <c r="T524" s="3"/>
      <c r="U524" s="3"/>
      <c r="V524" s="3"/>
      <c r="AC524" s="31"/>
      <c r="AD524" s="31"/>
      <c r="BF524" s="12" t="s">
        <v>0</v>
      </c>
    </row>
    <row r="525" spans="1:58">
      <c r="A525" s="3" t="str">
        <f t="shared" si="95"/>
        <v/>
      </c>
      <c r="B525" s="3" t="s">
        <v>0</v>
      </c>
      <c r="Q525" s="8"/>
      <c r="R525" s="9"/>
      <c r="S525" s="9"/>
      <c r="T525" s="9"/>
      <c r="U525" s="9"/>
      <c r="V525" s="10"/>
      <c r="W525" s="11">
        <v>41</v>
      </c>
      <c r="X525" s="8"/>
      <c r="Y525" s="29"/>
      <c r="Z525" s="29"/>
      <c r="AA525" s="30"/>
      <c r="AC525" s="31"/>
      <c r="AD525" s="31"/>
      <c r="BF525" s="12" t="s">
        <v>0</v>
      </c>
    </row>
    <row r="526" spans="1:58">
      <c r="A526" s="3" t="str">
        <f t="shared" si="95"/>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5"/>
        <v>|LEFT:80|LEFT:100|LEFT:100|LEFT:100|LEFT:100|LEFT:100|c</v>
      </c>
      <c r="B527" s="3" t="s">
        <v>0</v>
      </c>
      <c r="C527" s="3" t="s">
        <v>83</v>
      </c>
      <c r="D527" s="6" t="str">
        <f>$Q$1</f>
        <v>LEFT:80</v>
      </c>
      <c r="E527" s="6" t="s">
        <v>83</v>
      </c>
      <c r="F527" s="6" t="str">
        <f t="shared" ref="F527:J527" si="96">$R$1</f>
        <v>LEFT:100</v>
      </c>
      <c r="G527" s="6" t="s">
        <v>83</v>
      </c>
      <c r="H527" s="6" t="str">
        <f t="shared" si="96"/>
        <v>LEFT:100</v>
      </c>
      <c r="I527" s="6" t="s">
        <v>83</v>
      </c>
      <c r="J527" s="6" t="str">
        <f t="shared" si="96"/>
        <v>LEFT:100</v>
      </c>
      <c r="K527" s="6" t="s">
        <v>83</v>
      </c>
      <c r="L527" s="6" t="str">
        <f>$R$1</f>
        <v>LEFT:100</v>
      </c>
      <c r="M527" s="6" t="s">
        <v>83</v>
      </c>
      <c r="N527" s="6" t="str">
        <f>$R$1</f>
        <v>LEFT:100</v>
      </c>
      <c r="O527" s="3" t="s">
        <v>83</v>
      </c>
      <c r="P527" s="3" t="s">
        <v>84</v>
      </c>
      <c r="Q527" s="17" t="s">
        <v>6</v>
      </c>
      <c r="R527" s="13" t="str">
        <f>INDEX(AF:AF,W525+1)</f>
        <v>無色</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5"/>
        <v>|色|無色|レアリティ||マナコスト||</v>
      </c>
      <c r="B528" s="3" t="s">
        <v>0</v>
      </c>
      <c r="C528" s="3" t="s">
        <v>83</v>
      </c>
      <c r="D528" s="7" t="s">
        <v>6</v>
      </c>
      <c r="E528" s="3" t="s">
        <v>83</v>
      </c>
      <c r="F528" s="3" t="str">
        <f>IF(R527=0,"",R527)</f>
        <v>無色</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5"/>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5"/>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7">IF(ISERROR(IF(LEN(X529)&gt;1,X529,VLOOKUP(X528,$AC:$AD,2,FALSE))),"",IF(LEN(X529)&gt;1,X529,VLOOKUP(X528,$AC:$AD,2,FALSE)))</f>
        <v/>
      </c>
      <c r="Y530" s="12" t="str">
        <f t="shared" si="97"/>
        <v/>
      </c>
      <c r="Z530" s="12" t="str">
        <f t="shared" si="97"/>
        <v/>
      </c>
      <c r="AA530" s="12" t="str">
        <f t="shared" si="97"/>
        <v> </v>
      </c>
      <c r="AC530" s="31"/>
      <c r="AD530" s="31"/>
      <c r="BF530" s="12" t="s">
        <v>0</v>
      </c>
    </row>
    <row r="531" spans="1:58">
      <c r="A531" s="3" t="str">
        <f t="shared" si="95"/>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5"/>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5"/>
        <v>&amp;br;&amp;br;</v>
      </c>
      <c r="B533" s="3" t="s">
        <v>0</v>
      </c>
      <c r="C533" s="3" t="s">
        <v>142</v>
      </c>
      <c r="R533" s="3"/>
      <c r="S533" s="3"/>
      <c r="T533" s="3"/>
      <c r="U533" s="3"/>
      <c r="V533" s="3"/>
      <c r="BF533" s="12" t="s">
        <v>0</v>
      </c>
    </row>
    <row r="534" spans="1:58">
      <c r="A534" s="3" t="str">
        <f t="shared" si="95"/>
        <v>#back(text=戻る,left)</v>
      </c>
      <c r="B534" s="3" t="s">
        <v>0</v>
      </c>
      <c r="C534" s="3" t="s">
        <v>151</v>
      </c>
      <c r="R534" s="3"/>
      <c r="S534" s="3"/>
      <c r="T534" s="3"/>
      <c r="U534" s="3"/>
      <c r="V534" s="3"/>
      <c r="BF534" s="12" t="s">
        <v>0</v>
      </c>
    </row>
    <row r="535" spans="1:58">
      <c r="A535" s="3" t="str">
        <f t="shared" si="95"/>
        <v>&amp;br;</v>
      </c>
      <c r="B535" s="3" t="s">
        <v>0</v>
      </c>
      <c r="C535" s="3" t="s">
        <v>161</v>
      </c>
      <c r="R535" s="3"/>
      <c r="S535" s="3"/>
      <c r="T535" s="3"/>
      <c r="U535" s="3"/>
      <c r="V535" s="3"/>
      <c r="BF535" s="12" t="s">
        <v>0</v>
      </c>
    </row>
    <row r="536" spans="1:58">
      <c r="A536" s="3" t="str">
        <f t="shared" si="95"/>
        <v>#comment(above,nsize=[15],size=[30],num=[10])</v>
      </c>
      <c r="B536" s="3" t="s">
        <v>0</v>
      </c>
      <c r="C536" s="3" t="s">
        <v>170</v>
      </c>
      <c r="R536" s="3"/>
      <c r="S536" s="3"/>
      <c r="T536" s="3"/>
      <c r="U536" s="3"/>
      <c r="V536" s="3"/>
      <c r="BF536" s="12" t="s">
        <v>0</v>
      </c>
    </row>
    <row r="537" spans="1:58">
      <c r="A537" s="3" t="str">
        <f t="shared" si="95"/>
        <v>&amp;br;&amp;br;</v>
      </c>
      <c r="B537" s="3" t="s">
        <v>0</v>
      </c>
      <c r="C537" s="3" t="s">
        <v>142</v>
      </c>
      <c r="R537" s="3"/>
      <c r="S537" s="3"/>
      <c r="T537" s="3"/>
      <c r="U537" s="3"/>
      <c r="V537" s="3"/>
      <c r="AC537" s="31"/>
      <c r="AD537" s="31"/>
      <c r="BF537" s="12" t="s">
        <v>0</v>
      </c>
    </row>
    <row r="538" spans="1:58">
      <c r="A538" s="3" t="str">
        <f t="shared" si="95"/>
        <v/>
      </c>
      <c r="B538" s="3" t="s">
        <v>0</v>
      </c>
      <c r="Q538" s="8"/>
      <c r="R538" s="9"/>
      <c r="S538" s="9"/>
      <c r="T538" s="9"/>
      <c r="U538" s="9"/>
      <c r="V538" s="10"/>
      <c r="W538" s="11">
        <v>42</v>
      </c>
      <c r="X538" s="8"/>
      <c r="Y538" s="29"/>
      <c r="Z538" s="29"/>
      <c r="AA538" s="30"/>
      <c r="AC538" s="31"/>
      <c r="AD538" s="31"/>
      <c r="BF538" s="12" t="s">
        <v>0</v>
      </c>
    </row>
    <row r="539" spans="1:58">
      <c r="A539" s="3" t="str">
        <f t="shared" si="95"/>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5"/>
        <v>|LEFT:80|LEFT:100|LEFT:100|LEFT:100|LEFT:100|LEFT:100|c</v>
      </c>
      <c r="B540" s="3" t="s">
        <v>0</v>
      </c>
      <c r="C540" s="3" t="s">
        <v>83</v>
      </c>
      <c r="D540" s="6" t="str">
        <f>$Q$1</f>
        <v>LEFT:80</v>
      </c>
      <c r="E540" s="6" t="s">
        <v>83</v>
      </c>
      <c r="F540" s="6" t="str">
        <f t="shared" ref="F540:J540" si="98">$R$1</f>
        <v>LEFT:100</v>
      </c>
      <c r="G540" s="6" t="s">
        <v>83</v>
      </c>
      <c r="H540" s="6" t="str">
        <f t="shared" si="98"/>
        <v>LEFT:100</v>
      </c>
      <c r="I540" s="6" t="s">
        <v>83</v>
      </c>
      <c r="J540" s="6" t="str">
        <f t="shared" si="98"/>
        <v>LEFT:100</v>
      </c>
      <c r="K540" s="6" t="s">
        <v>83</v>
      </c>
      <c r="L540" s="6" t="str">
        <f>$R$1</f>
        <v>LEFT:100</v>
      </c>
      <c r="M540" s="6" t="s">
        <v>83</v>
      </c>
      <c r="N540" s="6" t="str">
        <f>$R$1</f>
        <v>LEFT:100</v>
      </c>
      <c r="O540" s="3" t="s">
        <v>83</v>
      </c>
      <c r="P540" s="3" t="s">
        <v>84</v>
      </c>
      <c r="Q540" s="17" t="s">
        <v>6</v>
      </c>
      <c r="R540" s="13" t="str">
        <f>INDEX(AF:AF,W538+1)</f>
        <v>無色</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5"/>
        <v>|色|無色|レアリティ||マナコスト||</v>
      </c>
      <c r="B541" s="3" t="s">
        <v>0</v>
      </c>
      <c r="C541" s="3" t="s">
        <v>83</v>
      </c>
      <c r="D541" s="7" t="s">
        <v>6</v>
      </c>
      <c r="E541" s="3" t="s">
        <v>83</v>
      </c>
      <c r="F541" s="3" t="str">
        <f>IF(R540=0,"",R540)</f>
        <v>無色</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5"/>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5"/>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9">IF(ISERROR(IF(LEN(X542)&gt;1,X542,VLOOKUP(X541,$AC:$AD,2,FALSE))),"",IF(LEN(X542)&gt;1,X542,VLOOKUP(X541,$AC:$AD,2,FALSE)))</f>
        <v/>
      </c>
      <c r="Y543" s="12" t="str">
        <f t="shared" si="99"/>
        <v/>
      </c>
      <c r="Z543" s="12" t="str">
        <f t="shared" si="99"/>
        <v/>
      </c>
      <c r="AA543" s="12" t="str">
        <f t="shared" si="99"/>
        <v> </v>
      </c>
      <c r="AC543" s="31"/>
      <c r="AD543" s="31"/>
      <c r="BF543" s="12" t="s">
        <v>0</v>
      </c>
    </row>
    <row r="544" spans="1:58">
      <c r="A544" s="3" t="str">
        <f t="shared" si="95"/>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5"/>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5"/>
        <v>&amp;br;&amp;br;</v>
      </c>
      <c r="B546" s="3" t="s">
        <v>0</v>
      </c>
      <c r="C546" s="3" t="s">
        <v>142</v>
      </c>
      <c r="R546" s="3"/>
      <c r="S546" s="3"/>
      <c r="T546" s="3"/>
      <c r="U546" s="3"/>
      <c r="V546" s="3"/>
      <c r="BF546" s="12" t="s">
        <v>0</v>
      </c>
    </row>
    <row r="547" spans="1:58">
      <c r="A547" s="3" t="str">
        <f t="shared" si="95"/>
        <v>#back(text=戻る,left)</v>
      </c>
      <c r="B547" s="3" t="s">
        <v>0</v>
      </c>
      <c r="C547" s="3" t="s">
        <v>151</v>
      </c>
      <c r="R547" s="3"/>
      <c r="S547" s="3"/>
      <c r="T547" s="3"/>
      <c r="U547" s="3"/>
      <c r="V547" s="3"/>
      <c r="BF547" s="12" t="s">
        <v>0</v>
      </c>
    </row>
    <row r="548" spans="1:58">
      <c r="A548" s="3" t="str">
        <f t="shared" si="95"/>
        <v>&amp;br;</v>
      </c>
      <c r="B548" s="3" t="s">
        <v>0</v>
      </c>
      <c r="C548" s="3" t="s">
        <v>161</v>
      </c>
      <c r="R548" s="3"/>
      <c r="S548" s="3"/>
      <c r="T548" s="3"/>
      <c r="U548" s="3"/>
      <c r="V548" s="3"/>
      <c r="BF548" s="12" t="s">
        <v>0</v>
      </c>
    </row>
    <row r="549" spans="1:58">
      <c r="A549" s="3" t="str">
        <f t="shared" si="95"/>
        <v>#comment(above,nsize=[15],size=[30],num=[10])</v>
      </c>
      <c r="B549" s="3" t="s">
        <v>0</v>
      </c>
      <c r="C549" s="3" t="s">
        <v>170</v>
      </c>
      <c r="R549" s="3"/>
      <c r="S549" s="3"/>
      <c r="T549" s="3"/>
      <c r="U549" s="3"/>
      <c r="V549" s="3"/>
      <c r="BF549" s="12" t="s">
        <v>0</v>
      </c>
    </row>
    <row r="550" spans="1:58">
      <c r="A550" s="3" t="str">
        <f t="shared" si="95"/>
        <v>&amp;br;&amp;br;</v>
      </c>
      <c r="B550" s="3" t="s">
        <v>0</v>
      </c>
      <c r="C550" s="3" t="s">
        <v>142</v>
      </c>
      <c r="R550" s="3"/>
      <c r="S550" s="3"/>
      <c r="T550" s="3"/>
      <c r="U550" s="3"/>
      <c r="V550" s="3"/>
      <c r="AC550" s="31"/>
      <c r="AD550" s="31"/>
      <c r="BF550" s="12" t="s">
        <v>0</v>
      </c>
    </row>
    <row r="551" spans="1:58">
      <c r="A551" s="3" t="str">
        <f t="shared" si="95"/>
        <v/>
      </c>
      <c r="B551" s="3" t="s">
        <v>0</v>
      </c>
      <c r="Q551" s="8"/>
      <c r="R551" s="9"/>
      <c r="S551" s="9"/>
      <c r="T551" s="9"/>
      <c r="U551" s="9"/>
      <c r="V551" s="10"/>
      <c r="W551" s="11">
        <v>43</v>
      </c>
      <c r="X551" s="8"/>
      <c r="Y551" s="29"/>
      <c r="Z551" s="29"/>
      <c r="AA551" s="30"/>
      <c r="AC551" s="31"/>
      <c r="AD551" s="31"/>
      <c r="BF551" s="12" t="s">
        <v>0</v>
      </c>
    </row>
    <row r="552" spans="1:58">
      <c r="A552" s="3" t="str">
        <f t="shared" si="95"/>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5"/>
        <v>|LEFT:80|LEFT:100|LEFT:100|LEFT:100|LEFT:100|LEFT:100|c</v>
      </c>
      <c r="B553" s="3" t="s">
        <v>0</v>
      </c>
      <c r="C553" s="3" t="s">
        <v>83</v>
      </c>
      <c r="D553" s="6" t="str">
        <f>$Q$1</f>
        <v>LEFT:80</v>
      </c>
      <c r="E553" s="6" t="s">
        <v>83</v>
      </c>
      <c r="F553" s="6" t="str">
        <f t="shared" ref="F553:J553" si="100">$R$1</f>
        <v>LEFT:100</v>
      </c>
      <c r="G553" s="6" t="s">
        <v>83</v>
      </c>
      <c r="H553" s="6" t="str">
        <f t="shared" si="100"/>
        <v>LEFT:100</v>
      </c>
      <c r="I553" s="6" t="s">
        <v>83</v>
      </c>
      <c r="J553" s="6" t="str">
        <f t="shared" si="100"/>
        <v>LEFT:100</v>
      </c>
      <c r="K553" s="6" t="s">
        <v>83</v>
      </c>
      <c r="L553" s="6" t="str">
        <f>$R$1</f>
        <v>LEFT:100</v>
      </c>
      <c r="M553" s="6" t="s">
        <v>83</v>
      </c>
      <c r="N553" s="6" t="str">
        <f>$R$1</f>
        <v>LEFT:100</v>
      </c>
      <c r="O553" s="3" t="s">
        <v>83</v>
      </c>
      <c r="P553" s="3" t="s">
        <v>84</v>
      </c>
      <c r="Q553" s="17" t="s">
        <v>6</v>
      </c>
      <c r="R553" s="13" t="str">
        <f>INDEX(AF:AF,W551+1)</f>
        <v>無色</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5"/>
        <v>|色|無色|レアリティ||マナコスト||</v>
      </c>
      <c r="B554" s="3" t="s">
        <v>0</v>
      </c>
      <c r="C554" s="3" t="s">
        <v>83</v>
      </c>
      <c r="D554" s="7" t="s">
        <v>6</v>
      </c>
      <c r="E554" s="3" t="s">
        <v>83</v>
      </c>
      <c r="F554" s="3" t="str">
        <f>IF(R553=0,"",R553)</f>
        <v>無色</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5"/>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5"/>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101">IF(ISERROR(IF(LEN(X555)&gt;1,X555,VLOOKUP(X554,$AC:$AD,2,FALSE))),"",IF(LEN(X555)&gt;1,X555,VLOOKUP(X554,$AC:$AD,2,FALSE)))</f>
        <v/>
      </c>
      <c r="Y556" s="12" t="str">
        <f t="shared" si="101"/>
        <v/>
      </c>
      <c r="Z556" s="12" t="str">
        <f t="shared" si="101"/>
        <v/>
      </c>
      <c r="AA556" s="12" t="str">
        <f t="shared" si="101"/>
        <v> </v>
      </c>
      <c r="AC556" s="31"/>
      <c r="AD556" s="31"/>
      <c r="BF556" s="12" t="s">
        <v>0</v>
      </c>
    </row>
    <row r="557" spans="1:58">
      <c r="A557" s="3" t="str">
        <f t="shared" si="95"/>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5"/>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5"/>
        <v>&amp;br;&amp;br;</v>
      </c>
      <c r="B559" s="3" t="s">
        <v>0</v>
      </c>
      <c r="C559" s="3" t="s">
        <v>142</v>
      </c>
      <c r="R559" s="3"/>
      <c r="S559" s="3"/>
      <c r="T559" s="3"/>
      <c r="U559" s="3"/>
      <c r="V559" s="3"/>
      <c r="BF559" s="12" t="s">
        <v>0</v>
      </c>
    </row>
    <row r="560" spans="1:58">
      <c r="A560" s="3" t="str">
        <f t="shared" si="95"/>
        <v>#back(text=戻る,left)</v>
      </c>
      <c r="B560" s="3" t="s">
        <v>0</v>
      </c>
      <c r="C560" s="3" t="s">
        <v>151</v>
      </c>
      <c r="R560" s="3"/>
      <c r="S560" s="3"/>
      <c r="T560" s="3"/>
      <c r="U560" s="3"/>
      <c r="V560" s="3"/>
      <c r="BF560" s="12" t="s">
        <v>0</v>
      </c>
    </row>
    <row r="561" spans="1:58">
      <c r="A561" s="3" t="str">
        <f t="shared" si="95"/>
        <v>&amp;br;</v>
      </c>
      <c r="B561" s="3" t="s">
        <v>0</v>
      </c>
      <c r="C561" s="3" t="s">
        <v>161</v>
      </c>
      <c r="R561" s="3"/>
      <c r="S561" s="3"/>
      <c r="T561" s="3"/>
      <c r="U561" s="3"/>
      <c r="V561" s="3"/>
      <c r="BF561" s="12" t="s">
        <v>0</v>
      </c>
    </row>
    <row r="562" spans="1:58">
      <c r="A562" s="3" t="str">
        <f t="shared" si="95"/>
        <v>#comment(above,nsize=[15],size=[30],num=[10])</v>
      </c>
      <c r="B562" s="3" t="s">
        <v>0</v>
      </c>
      <c r="C562" s="3" t="s">
        <v>170</v>
      </c>
      <c r="R562" s="3"/>
      <c r="S562" s="3"/>
      <c r="T562" s="3"/>
      <c r="U562" s="3"/>
      <c r="V562" s="3"/>
      <c r="BF562" s="12" t="s">
        <v>0</v>
      </c>
    </row>
    <row r="563" spans="1:58">
      <c r="A563" s="3" t="str">
        <f t="shared" si="95"/>
        <v>&amp;br;&amp;br;</v>
      </c>
      <c r="B563" s="3" t="s">
        <v>0</v>
      </c>
      <c r="C563" s="3" t="s">
        <v>142</v>
      </c>
      <c r="R563" s="3"/>
      <c r="S563" s="3"/>
      <c r="T563" s="3"/>
      <c r="U563" s="3"/>
      <c r="V563" s="3"/>
      <c r="AC563" s="31"/>
      <c r="AD563" s="31"/>
      <c r="BF563" s="12" t="s">
        <v>0</v>
      </c>
    </row>
    <row r="564" spans="1:58">
      <c r="A564" s="3" t="str">
        <f t="shared" si="95"/>
        <v/>
      </c>
      <c r="B564" s="3" t="s">
        <v>0</v>
      </c>
      <c r="Q564" s="8"/>
      <c r="R564" s="9"/>
      <c r="S564" s="9"/>
      <c r="T564" s="9"/>
      <c r="U564" s="9"/>
      <c r="V564" s="10"/>
      <c r="W564" s="11">
        <v>44</v>
      </c>
      <c r="X564" s="8"/>
      <c r="Y564" s="29"/>
      <c r="Z564" s="29"/>
      <c r="AA564" s="30"/>
      <c r="AC564" s="31"/>
      <c r="AD564" s="31"/>
      <c r="BF564" s="12" t="s">
        <v>0</v>
      </c>
    </row>
    <row r="565" spans="1:58">
      <c r="A565" s="3" t="str">
        <f t="shared" si="95"/>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5"/>
        <v>|LEFT:80|LEFT:100|LEFT:100|LEFT:100|LEFT:100|LEFT:100|c</v>
      </c>
      <c r="B566" s="3" t="s">
        <v>0</v>
      </c>
      <c r="C566" s="3" t="s">
        <v>83</v>
      </c>
      <c r="D566" s="6" t="str">
        <f>$Q$1</f>
        <v>LEFT:80</v>
      </c>
      <c r="E566" s="6" t="s">
        <v>83</v>
      </c>
      <c r="F566" s="6" t="str">
        <f t="shared" ref="F566:J566" si="102">$R$1</f>
        <v>LEFT:100</v>
      </c>
      <c r="G566" s="6" t="s">
        <v>83</v>
      </c>
      <c r="H566" s="6" t="str">
        <f t="shared" si="102"/>
        <v>LEFT:100</v>
      </c>
      <c r="I566" s="6" t="s">
        <v>83</v>
      </c>
      <c r="J566" s="6" t="str">
        <f t="shared" si="102"/>
        <v>LEFT:100</v>
      </c>
      <c r="K566" s="6" t="s">
        <v>83</v>
      </c>
      <c r="L566" s="6" t="str">
        <f>$R$1</f>
        <v>LEFT:100</v>
      </c>
      <c r="M566" s="6" t="s">
        <v>83</v>
      </c>
      <c r="N566" s="6" t="str">
        <f>$R$1</f>
        <v>LEFT:100</v>
      </c>
      <c r="O566" s="3" t="s">
        <v>83</v>
      </c>
      <c r="P566" s="3" t="s">
        <v>84</v>
      </c>
      <c r="Q566" s="17" t="s">
        <v>6</v>
      </c>
      <c r="R566" s="13" t="str">
        <f>INDEX(AF:AF,W564+1)</f>
        <v>無色</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5"/>
        <v>|色|無色|レアリティ||マナコスト||</v>
      </c>
      <c r="B567" s="3" t="s">
        <v>0</v>
      </c>
      <c r="C567" s="3" t="s">
        <v>83</v>
      </c>
      <c r="D567" s="7" t="s">
        <v>6</v>
      </c>
      <c r="E567" s="3" t="s">
        <v>83</v>
      </c>
      <c r="F567" s="3" t="str">
        <f>IF(R566=0,"",R566)</f>
        <v>無色</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5"/>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5"/>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3">IF(ISERROR(IF(LEN(X568)&gt;1,X568,VLOOKUP(X567,$AC:$AD,2,FALSE))),"",IF(LEN(X568)&gt;1,X568,VLOOKUP(X567,$AC:$AD,2,FALSE)))</f>
        <v/>
      </c>
      <c r="Y569" s="12" t="str">
        <f t="shared" si="103"/>
        <v/>
      </c>
      <c r="Z569" s="12" t="str">
        <f t="shared" si="103"/>
        <v/>
      </c>
      <c r="AA569" s="12" t="str">
        <f t="shared" si="103"/>
        <v> </v>
      </c>
      <c r="AC569" s="31"/>
      <c r="AD569" s="31"/>
      <c r="BF569" s="12" t="s">
        <v>0</v>
      </c>
    </row>
    <row r="570" spans="1:58">
      <c r="A570" s="3" t="str">
        <f t="shared" si="95"/>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5"/>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5"/>
        <v>&amp;br;&amp;br;</v>
      </c>
      <c r="B572" s="3" t="s">
        <v>0</v>
      </c>
      <c r="C572" s="3" t="s">
        <v>142</v>
      </c>
      <c r="R572" s="3"/>
      <c r="S572" s="3"/>
      <c r="T572" s="3"/>
      <c r="U572" s="3"/>
      <c r="V572" s="3"/>
      <c r="BF572" s="12" t="s">
        <v>0</v>
      </c>
    </row>
    <row r="573" spans="1:58">
      <c r="A573" s="3" t="str">
        <f t="shared" si="95"/>
        <v>#back(text=戻る,left)</v>
      </c>
      <c r="B573" s="3" t="s">
        <v>0</v>
      </c>
      <c r="C573" s="3" t="s">
        <v>151</v>
      </c>
      <c r="R573" s="3"/>
      <c r="S573" s="3"/>
      <c r="T573" s="3"/>
      <c r="U573" s="3"/>
      <c r="V573" s="3"/>
      <c r="BF573" s="12" t="s">
        <v>0</v>
      </c>
    </row>
    <row r="574" spans="1:58">
      <c r="A574" s="3" t="str">
        <f t="shared" si="95"/>
        <v>&amp;br;</v>
      </c>
      <c r="B574" s="3" t="s">
        <v>0</v>
      </c>
      <c r="C574" s="3" t="s">
        <v>161</v>
      </c>
      <c r="R574" s="3"/>
      <c r="S574" s="3"/>
      <c r="T574" s="3"/>
      <c r="U574" s="3"/>
      <c r="V574" s="3"/>
      <c r="BF574" s="12" t="s">
        <v>0</v>
      </c>
    </row>
    <row r="575" spans="1:58">
      <c r="A575" s="3" t="str">
        <f t="shared" si="95"/>
        <v>#comment(above,nsize=[15],size=[30],num=[10])</v>
      </c>
      <c r="B575" s="3" t="s">
        <v>0</v>
      </c>
      <c r="C575" s="3" t="s">
        <v>170</v>
      </c>
      <c r="R575" s="3"/>
      <c r="S575" s="3"/>
      <c r="T575" s="3"/>
      <c r="U575" s="3"/>
      <c r="V575" s="3"/>
      <c r="BF575" s="12" t="s">
        <v>0</v>
      </c>
    </row>
    <row r="576" spans="1:58">
      <c r="A576" s="3" t="str">
        <f t="shared" si="95"/>
        <v>&amp;br;&amp;br;</v>
      </c>
      <c r="B576" s="3" t="s">
        <v>0</v>
      </c>
      <c r="C576" s="3" t="s">
        <v>142</v>
      </c>
      <c r="R576" s="3"/>
      <c r="S576" s="3"/>
      <c r="T576" s="3"/>
      <c r="U576" s="3"/>
      <c r="V576" s="3"/>
      <c r="AC576" s="31"/>
      <c r="AD576" s="31"/>
      <c r="BF576" s="12" t="s">
        <v>0</v>
      </c>
    </row>
    <row r="577" spans="1:58">
      <c r="A577" s="3" t="str">
        <f t="shared" si="95"/>
        <v/>
      </c>
      <c r="B577" s="3" t="s">
        <v>0</v>
      </c>
      <c r="Q577" s="8"/>
      <c r="R577" s="9"/>
      <c r="S577" s="9"/>
      <c r="T577" s="9"/>
      <c r="U577" s="9"/>
      <c r="V577" s="10"/>
      <c r="W577" s="11">
        <v>45</v>
      </c>
      <c r="X577" s="8"/>
      <c r="Y577" s="29"/>
      <c r="Z577" s="29"/>
      <c r="AA577" s="30"/>
      <c r="AC577" s="31"/>
      <c r="AD577" s="31"/>
      <c r="BF577" s="12" t="s">
        <v>0</v>
      </c>
    </row>
    <row r="578" spans="1:58">
      <c r="A578" s="3" t="str">
        <f t="shared" si="95"/>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5"/>
        <v>|LEFT:80|LEFT:100|LEFT:100|LEFT:100|LEFT:100|LEFT:100|c</v>
      </c>
      <c r="B579" s="3" t="s">
        <v>0</v>
      </c>
      <c r="C579" s="3" t="s">
        <v>83</v>
      </c>
      <c r="D579" s="6" t="str">
        <f>$Q$1</f>
        <v>LEFT:80</v>
      </c>
      <c r="E579" s="6" t="s">
        <v>83</v>
      </c>
      <c r="F579" s="6" t="str">
        <f t="shared" ref="F579:J579" si="104">$R$1</f>
        <v>LEFT:100</v>
      </c>
      <c r="G579" s="6" t="s">
        <v>83</v>
      </c>
      <c r="H579" s="6" t="str">
        <f t="shared" si="104"/>
        <v>LEFT:100</v>
      </c>
      <c r="I579" s="6" t="s">
        <v>83</v>
      </c>
      <c r="J579" s="6" t="str">
        <f t="shared" si="104"/>
        <v>LEFT:100</v>
      </c>
      <c r="K579" s="6" t="s">
        <v>83</v>
      </c>
      <c r="L579" s="6" t="str">
        <f>$R$1</f>
        <v>LEFT:100</v>
      </c>
      <c r="M579" s="6" t="s">
        <v>83</v>
      </c>
      <c r="N579" s="6" t="str">
        <f>$R$1</f>
        <v>LEFT:100</v>
      </c>
      <c r="O579" s="3" t="s">
        <v>83</v>
      </c>
      <c r="P579" s="3" t="s">
        <v>84</v>
      </c>
      <c r="Q579" s="17" t="s">
        <v>6</v>
      </c>
      <c r="R579" s="13" t="str">
        <f>INDEX(AF:AF,W577+1)</f>
        <v>無色</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5"/>
        <v>|色|無色|レアリティ||マナコスト||</v>
      </c>
      <c r="B580" s="3" t="s">
        <v>0</v>
      </c>
      <c r="C580" s="3" t="s">
        <v>83</v>
      </c>
      <c r="D580" s="7" t="s">
        <v>6</v>
      </c>
      <c r="E580" s="3" t="s">
        <v>83</v>
      </c>
      <c r="F580" s="3" t="str">
        <f>IF(R579=0,"",R579)</f>
        <v>無色</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5"/>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5">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6">IF(ISERROR(IF(LEN(X581)&gt;1,X581,VLOOKUP(X580,$AC:$AD,2,FALSE))),"",IF(LEN(X581)&gt;1,X581,VLOOKUP(X580,$AC:$AD,2,FALSE)))</f>
        <v/>
      </c>
      <c r="Y582" s="12" t="str">
        <f t="shared" si="106"/>
        <v/>
      </c>
      <c r="Z582" s="12" t="str">
        <f t="shared" si="106"/>
        <v/>
      </c>
      <c r="AA582" s="12" t="str">
        <f t="shared" si="106"/>
        <v> </v>
      </c>
      <c r="AC582" s="31"/>
      <c r="AD582" s="31"/>
      <c r="BF582" s="12" t="s">
        <v>0</v>
      </c>
    </row>
    <row r="583" spans="1:58">
      <c r="A583" s="3" t="str">
        <f t="shared" si="105"/>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5"/>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5"/>
        <v>&amp;br;&amp;br;</v>
      </c>
      <c r="B585" s="3" t="s">
        <v>0</v>
      </c>
      <c r="C585" s="3" t="s">
        <v>142</v>
      </c>
      <c r="R585" s="3"/>
      <c r="S585" s="3"/>
      <c r="T585" s="3"/>
      <c r="U585" s="3"/>
      <c r="V585" s="3"/>
      <c r="BF585" s="12" t="s">
        <v>0</v>
      </c>
    </row>
    <row r="586" spans="1:58">
      <c r="A586" s="3" t="str">
        <f t="shared" si="105"/>
        <v>#back(text=戻る,left)</v>
      </c>
      <c r="B586" s="3" t="s">
        <v>0</v>
      </c>
      <c r="C586" s="3" t="s">
        <v>151</v>
      </c>
      <c r="R586" s="3"/>
      <c r="S586" s="3"/>
      <c r="T586" s="3"/>
      <c r="U586" s="3"/>
      <c r="V586" s="3"/>
      <c r="BF586" s="12" t="s">
        <v>0</v>
      </c>
    </row>
    <row r="587" spans="1:58">
      <c r="A587" s="3" t="str">
        <f t="shared" si="105"/>
        <v>&amp;br;</v>
      </c>
      <c r="B587" s="3" t="s">
        <v>0</v>
      </c>
      <c r="C587" s="3" t="s">
        <v>161</v>
      </c>
      <c r="R587" s="3"/>
      <c r="S587" s="3"/>
      <c r="T587" s="3"/>
      <c r="U587" s="3"/>
      <c r="V587" s="3"/>
      <c r="BF587" s="12" t="s">
        <v>0</v>
      </c>
    </row>
    <row r="588" spans="1:58">
      <c r="A588" s="3" t="str">
        <f t="shared" si="105"/>
        <v>#comment(above,nsize=[15],size=[30],num=[10])</v>
      </c>
      <c r="B588" s="3" t="s">
        <v>0</v>
      </c>
      <c r="C588" s="3" t="s">
        <v>170</v>
      </c>
      <c r="R588" s="3"/>
      <c r="S588" s="3"/>
      <c r="T588" s="3"/>
      <c r="U588" s="3"/>
      <c r="V588" s="3"/>
      <c r="BF588" s="12" t="s">
        <v>0</v>
      </c>
    </row>
    <row r="589" spans="1:58">
      <c r="A589" s="3" t="str">
        <f t="shared" si="105"/>
        <v>&amp;br;&amp;br;</v>
      </c>
      <c r="B589" s="3" t="s">
        <v>0</v>
      </c>
      <c r="C589" s="3" t="s">
        <v>142</v>
      </c>
      <c r="R589" s="3"/>
      <c r="S589" s="3"/>
      <c r="T589" s="3"/>
      <c r="U589" s="3"/>
      <c r="V589" s="3"/>
      <c r="AC589" s="31"/>
      <c r="AD589" s="31"/>
      <c r="BF589" s="12" t="s">
        <v>0</v>
      </c>
    </row>
    <row r="590" spans="1:58">
      <c r="A590" s="3" t="str">
        <f t="shared" si="105"/>
        <v/>
      </c>
      <c r="B590" s="3" t="s">
        <v>0</v>
      </c>
      <c r="Q590" s="8"/>
      <c r="R590" s="9"/>
      <c r="S590" s="9"/>
      <c r="T590" s="9"/>
      <c r="U590" s="9"/>
      <c r="V590" s="10"/>
      <c r="W590" s="11">
        <v>46</v>
      </c>
      <c r="X590" s="8"/>
      <c r="Y590" s="29"/>
      <c r="Z590" s="29"/>
      <c r="AA590" s="30"/>
      <c r="AC590" s="31"/>
      <c r="AD590" s="31"/>
      <c r="BF590" s="12" t="s">
        <v>0</v>
      </c>
    </row>
    <row r="591" spans="1:58">
      <c r="A591" s="3" t="str">
        <f t="shared" si="105"/>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5"/>
        <v>|LEFT:80|LEFT:100|LEFT:100|LEFT:100|LEFT:100|LEFT:100|c</v>
      </c>
      <c r="B592" s="3" t="s">
        <v>0</v>
      </c>
      <c r="C592" s="3" t="s">
        <v>83</v>
      </c>
      <c r="D592" s="6" t="str">
        <f>$Q$1</f>
        <v>LEFT:80</v>
      </c>
      <c r="E592" s="6" t="s">
        <v>83</v>
      </c>
      <c r="F592" s="6" t="str">
        <f t="shared" ref="F592:J592" si="107">$R$1</f>
        <v>LEFT:100</v>
      </c>
      <c r="G592" s="6" t="s">
        <v>83</v>
      </c>
      <c r="H592" s="6" t="str">
        <f t="shared" si="107"/>
        <v>LEFT:100</v>
      </c>
      <c r="I592" s="6" t="s">
        <v>83</v>
      </c>
      <c r="J592" s="6" t="str">
        <f t="shared" si="107"/>
        <v>LEFT:100</v>
      </c>
      <c r="K592" s="6" t="s">
        <v>83</v>
      </c>
      <c r="L592" s="6" t="str">
        <f>$R$1</f>
        <v>LEFT:100</v>
      </c>
      <c r="M592" s="6" t="s">
        <v>83</v>
      </c>
      <c r="N592" s="6" t="str">
        <f>$R$1</f>
        <v>LEFT:100</v>
      </c>
      <c r="O592" s="3" t="s">
        <v>83</v>
      </c>
      <c r="P592" s="3" t="s">
        <v>84</v>
      </c>
      <c r="Q592" s="17" t="s">
        <v>6</v>
      </c>
      <c r="R592" s="13" t="str">
        <f>INDEX(AF:AF,W590+1)</f>
        <v>無色</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5"/>
        <v>|色|無色|レアリティ||マナコスト||</v>
      </c>
      <c r="B593" s="3" t="s">
        <v>0</v>
      </c>
      <c r="C593" s="3" t="s">
        <v>83</v>
      </c>
      <c r="D593" s="7" t="s">
        <v>6</v>
      </c>
      <c r="E593" s="3" t="s">
        <v>83</v>
      </c>
      <c r="F593" s="3" t="str">
        <f>IF(R592=0,"",R592)</f>
        <v>無色</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5"/>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5"/>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8">IF(ISERROR(IF(LEN(X594)&gt;1,X594,VLOOKUP(X593,$AC:$AD,2,FALSE))),"",IF(LEN(X594)&gt;1,X594,VLOOKUP(X593,$AC:$AD,2,FALSE)))</f>
        <v/>
      </c>
      <c r="Y595" s="12" t="str">
        <f t="shared" si="108"/>
        <v/>
      </c>
      <c r="Z595" s="12" t="str">
        <f t="shared" si="108"/>
        <v/>
      </c>
      <c r="AA595" s="12" t="str">
        <f t="shared" si="108"/>
        <v> </v>
      </c>
      <c r="AC595" s="31"/>
      <c r="AD595" s="31"/>
      <c r="BF595" s="12" t="s">
        <v>0</v>
      </c>
    </row>
    <row r="596" spans="1:58">
      <c r="A596" s="3" t="str">
        <f t="shared" si="105"/>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5"/>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5"/>
        <v>&amp;br;&amp;br;</v>
      </c>
      <c r="B598" s="3" t="s">
        <v>0</v>
      </c>
      <c r="C598" s="3" t="s">
        <v>142</v>
      </c>
      <c r="R598" s="3"/>
      <c r="S598" s="3"/>
      <c r="T598" s="3"/>
      <c r="U598" s="3"/>
      <c r="V598" s="3"/>
      <c r="BF598" s="12" t="s">
        <v>0</v>
      </c>
    </row>
    <row r="599" spans="1:58">
      <c r="A599" s="3" t="str">
        <f t="shared" si="105"/>
        <v>#back(text=戻る,left)</v>
      </c>
      <c r="B599" s="3" t="s">
        <v>0</v>
      </c>
      <c r="C599" s="3" t="s">
        <v>151</v>
      </c>
      <c r="R599" s="3"/>
      <c r="S599" s="3"/>
      <c r="T599" s="3"/>
      <c r="U599" s="3"/>
      <c r="V599" s="3"/>
      <c r="BF599" s="12" t="s">
        <v>0</v>
      </c>
    </row>
    <row r="600" spans="1:58">
      <c r="A600" s="3" t="str">
        <f t="shared" si="105"/>
        <v>&amp;br;</v>
      </c>
      <c r="B600" s="3" t="s">
        <v>0</v>
      </c>
      <c r="C600" s="3" t="s">
        <v>161</v>
      </c>
      <c r="R600" s="3"/>
      <c r="S600" s="3"/>
      <c r="T600" s="3"/>
      <c r="U600" s="3"/>
      <c r="V600" s="3"/>
      <c r="BF600" s="12" t="s">
        <v>0</v>
      </c>
    </row>
    <row r="601" spans="1:58">
      <c r="A601" s="3" t="str">
        <f t="shared" si="105"/>
        <v>#comment(above,nsize=[15],size=[30],num=[10])</v>
      </c>
      <c r="B601" s="3" t="s">
        <v>0</v>
      </c>
      <c r="C601" s="3" t="s">
        <v>170</v>
      </c>
      <c r="R601" s="3"/>
      <c r="S601" s="3"/>
      <c r="T601" s="3"/>
      <c r="U601" s="3"/>
      <c r="V601" s="3"/>
      <c r="BF601" s="12" t="s">
        <v>0</v>
      </c>
    </row>
    <row r="602" spans="1:58">
      <c r="A602" s="3" t="str">
        <f t="shared" si="105"/>
        <v>&amp;br;&amp;br;</v>
      </c>
      <c r="B602" s="3" t="s">
        <v>0</v>
      </c>
      <c r="C602" s="3" t="s">
        <v>142</v>
      </c>
      <c r="R602" s="3"/>
      <c r="S602" s="3"/>
      <c r="T602" s="3"/>
      <c r="U602" s="3"/>
      <c r="V602" s="3"/>
      <c r="AC602" s="31"/>
      <c r="AD602" s="31"/>
      <c r="BF602" s="12" t="s">
        <v>0</v>
      </c>
    </row>
    <row r="603" spans="1:58">
      <c r="A603" s="3" t="str">
        <f t="shared" si="105"/>
        <v/>
      </c>
      <c r="B603" s="3" t="s">
        <v>0</v>
      </c>
      <c r="Q603" s="8"/>
      <c r="R603" s="9"/>
      <c r="S603" s="9"/>
      <c r="T603" s="9"/>
      <c r="U603" s="9"/>
      <c r="V603" s="10"/>
      <c r="W603" s="11">
        <v>47</v>
      </c>
      <c r="X603" s="8"/>
      <c r="Y603" s="29"/>
      <c r="Z603" s="29"/>
      <c r="AA603" s="30"/>
      <c r="AC603" s="31"/>
      <c r="AD603" s="31"/>
      <c r="BF603" s="12" t="s">
        <v>0</v>
      </c>
    </row>
    <row r="604" spans="1:58">
      <c r="A604" s="3" t="str">
        <f t="shared" si="105"/>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5"/>
        <v>|LEFT:80|LEFT:100|LEFT:100|LEFT:100|LEFT:100|LEFT:100|c</v>
      </c>
      <c r="B605" s="3" t="s">
        <v>0</v>
      </c>
      <c r="C605" s="3" t="s">
        <v>83</v>
      </c>
      <c r="D605" s="6" t="str">
        <f>$Q$1</f>
        <v>LEFT:80</v>
      </c>
      <c r="E605" s="6" t="s">
        <v>83</v>
      </c>
      <c r="F605" s="6" t="str">
        <f t="shared" ref="F605:J605" si="109">$R$1</f>
        <v>LEFT:100</v>
      </c>
      <c r="G605" s="6" t="s">
        <v>83</v>
      </c>
      <c r="H605" s="6" t="str">
        <f t="shared" si="109"/>
        <v>LEFT:100</v>
      </c>
      <c r="I605" s="6" t="s">
        <v>83</v>
      </c>
      <c r="J605" s="6" t="str">
        <f t="shared" si="109"/>
        <v>LEFT:100</v>
      </c>
      <c r="K605" s="6" t="s">
        <v>83</v>
      </c>
      <c r="L605" s="6" t="str">
        <f>$R$1</f>
        <v>LEFT:100</v>
      </c>
      <c r="M605" s="6" t="s">
        <v>83</v>
      </c>
      <c r="N605" s="6" t="str">
        <f>$R$1</f>
        <v>LEFT:100</v>
      </c>
      <c r="O605" s="3" t="s">
        <v>83</v>
      </c>
      <c r="P605" s="3" t="s">
        <v>84</v>
      </c>
      <c r="Q605" s="17" t="s">
        <v>6</v>
      </c>
      <c r="R605" s="13" t="str">
        <f>INDEX(AF:AF,W603+1)</f>
        <v>無色</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5"/>
        <v>|色|無色|レアリティ||マナコスト||</v>
      </c>
      <c r="B606" s="3" t="s">
        <v>0</v>
      </c>
      <c r="C606" s="3" t="s">
        <v>83</v>
      </c>
      <c r="D606" s="7" t="s">
        <v>6</v>
      </c>
      <c r="E606" s="3" t="s">
        <v>83</v>
      </c>
      <c r="F606" s="3" t="str">
        <f>IF(R605=0,"",R605)</f>
        <v>無色</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5"/>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5"/>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10">IF(ISERROR(IF(LEN(X607)&gt;1,X607,VLOOKUP(X606,$AC:$AD,2,FALSE))),"",IF(LEN(X607)&gt;1,X607,VLOOKUP(X606,$AC:$AD,2,FALSE)))</f>
        <v/>
      </c>
      <c r="Y608" s="12" t="str">
        <f t="shared" si="110"/>
        <v/>
      </c>
      <c r="Z608" s="12" t="str">
        <f t="shared" si="110"/>
        <v/>
      </c>
      <c r="AA608" s="12" t="str">
        <f t="shared" si="110"/>
        <v> </v>
      </c>
      <c r="AC608" s="31"/>
      <c r="AD608" s="31"/>
      <c r="BF608" s="12" t="s">
        <v>0</v>
      </c>
    </row>
    <row r="609" spans="1:58">
      <c r="A609" s="3" t="str">
        <f t="shared" si="105"/>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5"/>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5"/>
        <v>&amp;br;&amp;br;</v>
      </c>
      <c r="B611" s="3" t="s">
        <v>0</v>
      </c>
      <c r="C611" s="3" t="s">
        <v>142</v>
      </c>
      <c r="R611" s="3"/>
      <c r="S611" s="3"/>
      <c r="T611" s="3"/>
      <c r="U611" s="3"/>
      <c r="V611" s="3"/>
      <c r="BF611" s="12" t="s">
        <v>0</v>
      </c>
    </row>
    <row r="612" spans="1:58">
      <c r="A612" s="3" t="str">
        <f t="shared" si="105"/>
        <v>#back(text=戻る,left)</v>
      </c>
      <c r="B612" s="3" t="s">
        <v>0</v>
      </c>
      <c r="C612" s="3" t="s">
        <v>151</v>
      </c>
      <c r="R612" s="3"/>
      <c r="S612" s="3"/>
      <c r="T612" s="3"/>
      <c r="U612" s="3"/>
      <c r="V612" s="3"/>
      <c r="BF612" s="12" t="s">
        <v>0</v>
      </c>
    </row>
    <row r="613" spans="1:58">
      <c r="A613" s="3" t="str">
        <f t="shared" si="105"/>
        <v>&amp;br;</v>
      </c>
      <c r="B613" s="3" t="s">
        <v>0</v>
      </c>
      <c r="C613" s="3" t="s">
        <v>161</v>
      </c>
      <c r="R613" s="3"/>
      <c r="S613" s="3"/>
      <c r="T613" s="3"/>
      <c r="U613" s="3"/>
      <c r="V613" s="3"/>
      <c r="BF613" s="12" t="s">
        <v>0</v>
      </c>
    </row>
    <row r="614" spans="1:58">
      <c r="A614" s="3" t="str">
        <f t="shared" si="105"/>
        <v>#comment(above,nsize=[15],size=[30],num=[10])</v>
      </c>
      <c r="B614" s="3" t="s">
        <v>0</v>
      </c>
      <c r="C614" s="3" t="s">
        <v>170</v>
      </c>
      <c r="R614" s="3"/>
      <c r="S614" s="3"/>
      <c r="T614" s="3"/>
      <c r="U614" s="3"/>
      <c r="V614" s="3"/>
      <c r="BF614" s="12" t="s">
        <v>0</v>
      </c>
    </row>
    <row r="615" spans="1:58">
      <c r="A615" s="3" t="str">
        <f t="shared" si="105"/>
        <v>&amp;br;&amp;br;</v>
      </c>
      <c r="B615" s="3" t="s">
        <v>0</v>
      </c>
      <c r="C615" s="3" t="s">
        <v>142</v>
      </c>
      <c r="R615" s="3"/>
      <c r="S615" s="3"/>
      <c r="T615" s="3"/>
      <c r="U615" s="3"/>
      <c r="V615" s="3"/>
      <c r="AC615" s="31"/>
      <c r="AD615" s="31"/>
      <c r="BF615" s="12" t="s">
        <v>0</v>
      </c>
    </row>
    <row r="616" spans="1:58">
      <c r="A616" s="3" t="str">
        <f t="shared" si="105"/>
        <v/>
      </c>
      <c r="B616" s="3" t="s">
        <v>0</v>
      </c>
      <c r="Q616" s="8"/>
      <c r="R616" s="9"/>
      <c r="S616" s="9"/>
      <c r="T616" s="9"/>
      <c r="U616" s="9"/>
      <c r="V616" s="10"/>
      <c r="W616" s="11">
        <v>48</v>
      </c>
      <c r="X616" s="8"/>
      <c r="Y616" s="29"/>
      <c r="Z616" s="29"/>
      <c r="AA616" s="30"/>
      <c r="AC616" s="31"/>
      <c r="AD616" s="31"/>
      <c r="BF616" s="12" t="s">
        <v>0</v>
      </c>
    </row>
    <row r="617" spans="1:58">
      <c r="A617" s="3" t="str">
        <f t="shared" si="105"/>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5"/>
        <v>|LEFT:80|LEFT:100|LEFT:100|LEFT:100|LEFT:100|LEFT:100|c</v>
      </c>
      <c r="B618" s="3" t="s">
        <v>0</v>
      </c>
      <c r="C618" s="3" t="s">
        <v>83</v>
      </c>
      <c r="D618" s="6" t="str">
        <f>$Q$1</f>
        <v>LEFT:80</v>
      </c>
      <c r="E618" s="6" t="s">
        <v>83</v>
      </c>
      <c r="F618" s="6" t="str">
        <f t="shared" ref="F618:J618" si="111">$R$1</f>
        <v>LEFT:100</v>
      </c>
      <c r="G618" s="6" t="s">
        <v>83</v>
      </c>
      <c r="H618" s="6" t="str">
        <f t="shared" si="111"/>
        <v>LEFT:100</v>
      </c>
      <c r="I618" s="6" t="s">
        <v>83</v>
      </c>
      <c r="J618" s="6" t="str">
        <f t="shared" si="111"/>
        <v>LEFT:100</v>
      </c>
      <c r="K618" s="6" t="s">
        <v>83</v>
      </c>
      <c r="L618" s="6" t="str">
        <f>$R$1</f>
        <v>LEFT:100</v>
      </c>
      <c r="M618" s="6" t="s">
        <v>83</v>
      </c>
      <c r="N618" s="6" t="str">
        <f>$R$1</f>
        <v>LEFT:100</v>
      </c>
      <c r="O618" s="3" t="s">
        <v>83</v>
      </c>
      <c r="P618" s="3" t="s">
        <v>84</v>
      </c>
      <c r="Q618" s="17" t="s">
        <v>6</v>
      </c>
      <c r="R618" s="13" t="str">
        <f>INDEX(AF:AF,W616+1)</f>
        <v>無色</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5"/>
        <v>|色|無色|レアリティ||マナコスト||</v>
      </c>
      <c r="B619" s="3" t="s">
        <v>0</v>
      </c>
      <c r="C619" s="3" t="s">
        <v>83</v>
      </c>
      <c r="D619" s="7" t="s">
        <v>6</v>
      </c>
      <c r="E619" s="3" t="s">
        <v>83</v>
      </c>
      <c r="F619" s="3" t="str">
        <f>IF(R618=0,"",R618)</f>
        <v>無色</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5"/>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5"/>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12">IF(ISERROR(IF(LEN(X620)&gt;1,X620,VLOOKUP(X619,$AC:$AD,2,FALSE))),"",IF(LEN(X620)&gt;1,X620,VLOOKUP(X619,$AC:$AD,2,FALSE)))</f>
        <v/>
      </c>
      <c r="Y621" s="12" t="str">
        <f t="shared" si="112"/>
        <v/>
      </c>
      <c r="Z621" s="12" t="str">
        <f t="shared" si="112"/>
        <v/>
      </c>
      <c r="AA621" s="12" t="str">
        <f t="shared" si="112"/>
        <v> </v>
      </c>
      <c r="AC621" s="31"/>
      <c r="AD621" s="31"/>
      <c r="BF621" s="12" t="s">
        <v>0</v>
      </c>
    </row>
    <row r="622" spans="1:58">
      <c r="A622" s="3" t="str">
        <f t="shared" si="105"/>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5"/>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5"/>
        <v>&amp;br;&amp;br;</v>
      </c>
      <c r="B624" s="3" t="s">
        <v>0</v>
      </c>
      <c r="C624" s="3" t="s">
        <v>142</v>
      </c>
      <c r="R624" s="3"/>
      <c r="S624" s="3"/>
      <c r="T624" s="3"/>
      <c r="U624" s="3"/>
      <c r="V624" s="3"/>
      <c r="BF624" s="12" t="s">
        <v>0</v>
      </c>
    </row>
    <row r="625" spans="1:58">
      <c r="A625" s="3" t="str">
        <f t="shared" si="105"/>
        <v>#back(text=戻る,left)</v>
      </c>
      <c r="B625" s="3" t="s">
        <v>0</v>
      </c>
      <c r="C625" s="3" t="s">
        <v>151</v>
      </c>
      <c r="R625" s="3"/>
      <c r="S625" s="3"/>
      <c r="T625" s="3"/>
      <c r="U625" s="3"/>
      <c r="V625" s="3"/>
      <c r="BF625" s="12" t="s">
        <v>0</v>
      </c>
    </row>
    <row r="626" spans="1:58">
      <c r="A626" s="3" t="str">
        <f t="shared" si="105"/>
        <v>&amp;br;</v>
      </c>
      <c r="B626" s="3" t="s">
        <v>0</v>
      </c>
      <c r="C626" s="3" t="s">
        <v>161</v>
      </c>
      <c r="R626" s="3"/>
      <c r="S626" s="3"/>
      <c r="T626" s="3"/>
      <c r="U626" s="3"/>
      <c r="V626" s="3"/>
      <c r="BF626" s="12" t="s">
        <v>0</v>
      </c>
    </row>
    <row r="627" spans="1:58">
      <c r="A627" s="3" t="str">
        <f t="shared" si="105"/>
        <v>#comment(above,nsize=[15],size=[30],num=[10])</v>
      </c>
      <c r="B627" s="3" t="s">
        <v>0</v>
      </c>
      <c r="C627" s="3" t="s">
        <v>170</v>
      </c>
      <c r="R627" s="3"/>
      <c r="S627" s="3"/>
      <c r="T627" s="3"/>
      <c r="U627" s="3"/>
      <c r="V627" s="3"/>
      <c r="BF627" s="12" t="s">
        <v>0</v>
      </c>
    </row>
    <row r="628" spans="1:58">
      <c r="A628" s="3" t="str">
        <f t="shared" si="105"/>
        <v>&amp;br;&amp;br;</v>
      </c>
      <c r="B628" s="3" t="s">
        <v>0</v>
      </c>
      <c r="C628" s="3" t="s">
        <v>142</v>
      </c>
      <c r="R628" s="3"/>
      <c r="S628" s="3"/>
      <c r="T628" s="3"/>
      <c r="U628" s="3"/>
      <c r="V628" s="3"/>
      <c r="AC628" s="31"/>
      <c r="AD628" s="31"/>
      <c r="BF628" s="12" t="s">
        <v>0</v>
      </c>
    </row>
    <row r="629" spans="1:58">
      <c r="A629" s="3" t="str">
        <f t="shared" si="105"/>
        <v/>
      </c>
      <c r="B629" s="3" t="s">
        <v>0</v>
      </c>
      <c r="Q629" s="8"/>
      <c r="R629" s="9"/>
      <c r="S629" s="9"/>
      <c r="T629" s="9"/>
      <c r="U629" s="9"/>
      <c r="V629" s="10"/>
      <c r="W629" s="11">
        <v>49</v>
      </c>
      <c r="X629" s="8"/>
      <c r="Y629" s="29"/>
      <c r="Z629" s="29"/>
      <c r="AA629" s="30"/>
      <c r="AC629" s="31"/>
      <c r="AD629" s="31"/>
      <c r="BF629" s="12" t="s">
        <v>0</v>
      </c>
    </row>
    <row r="630" spans="1:58">
      <c r="A630" s="3" t="str">
        <f t="shared" si="105"/>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5"/>
        <v>|LEFT:80|LEFT:100|LEFT:100|LEFT:100|LEFT:100|LEFT:100|c</v>
      </c>
      <c r="B631" s="3" t="s">
        <v>0</v>
      </c>
      <c r="C631" s="3" t="s">
        <v>83</v>
      </c>
      <c r="D631" s="6" t="str">
        <f>$Q$1</f>
        <v>LEFT:80</v>
      </c>
      <c r="E631" s="6" t="s">
        <v>83</v>
      </c>
      <c r="F631" s="6" t="str">
        <f t="shared" ref="F631:J631" si="113">$R$1</f>
        <v>LEFT:100</v>
      </c>
      <c r="G631" s="6" t="s">
        <v>83</v>
      </c>
      <c r="H631" s="6" t="str">
        <f t="shared" si="113"/>
        <v>LEFT:100</v>
      </c>
      <c r="I631" s="6" t="s">
        <v>83</v>
      </c>
      <c r="J631" s="6" t="str">
        <f t="shared" si="113"/>
        <v>LEFT:100</v>
      </c>
      <c r="K631" s="6" t="s">
        <v>83</v>
      </c>
      <c r="L631" s="6" t="str">
        <f>$R$1</f>
        <v>LEFT:100</v>
      </c>
      <c r="M631" s="6" t="s">
        <v>83</v>
      </c>
      <c r="N631" s="6" t="str">
        <f>$R$1</f>
        <v>LEFT:100</v>
      </c>
      <c r="O631" s="3" t="s">
        <v>83</v>
      </c>
      <c r="P631" s="3" t="s">
        <v>84</v>
      </c>
      <c r="Q631" s="17" t="s">
        <v>6</v>
      </c>
      <c r="R631" s="13" t="str">
        <f>INDEX(AF:AF,W629+1)</f>
        <v>無色</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5"/>
        <v>|色|無色|レアリティ||マナコスト||</v>
      </c>
      <c r="B632" s="3" t="s">
        <v>0</v>
      </c>
      <c r="C632" s="3" t="s">
        <v>83</v>
      </c>
      <c r="D632" s="7" t="s">
        <v>6</v>
      </c>
      <c r="E632" s="3" t="s">
        <v>83</v>
      </c>
      <c r="F632" s="3" t="str">
        <f>IF(R631=0,"",R631)</f>
        <v>無色</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5"/>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5"/>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4">IF(ISERROR(IF(LEN(X633)&gt;1,X633,VLOOKUP(X632,$AC:$AD,2,FALSE))),"",IF(LEN(X633)&gt;1,X633,VLOOKUP(X632,$AC:$AD,2,FALSE)))</f>
        <v/>
      </c>
      <c r="Y634" s="12" t="str">
        <f t="shared" si="114"/>
        <v/>
      </c>
      <c r="Z634" s="12" t="str">
        <f t="shared" si="114"/>
        <v/>
      </c>
      <c r="AA634" s="12" t="str">
        <f t="shared" si="114"/>
        <v> </v>
      </c>
      <c r="AC634" s="31"/>
      <c r="AD634" s="31"/>
      <c r="BF634" s="12" t="s">
        <v>0</v>
      </c>
    </row>
    <row r="635" spans="1:58">
      <c r="A635" s="3" t="str">
        <f t="shared" si="105"/>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5"/>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5"/>
        <v>&amp;br;&amp;br;</v>
      </c>
      <c r="B637" s="3" t="s">
        <v>0</v>
      </c>
      <c r="C637" s="3" t="s">
        <v>142</v>
      </c>
      <c r="R637" s="3"/>
      <c r="S637" s="3"/>
      <c r="T637" s="3"/>
      <c r="U637" s="3"/>
      <c r="V637" s="3"/>
      <c r="BF637" s="12" t="s">
        <v>0</v>
      </c>
    </row>
    <row r="638" spans="1:58">
      <c r="A638" s="3" t="str">
        <f t="shared" si="105"/>
        <v>#back(text=戻る,left)</v>
      </c>
      <c r="B638" s="3" t="s">
        <v>0</v>
      </c>
      <c r="C638" s="3" t="s">
        <v>151</v>
      </c>
      <c r="R638" s="3"/>
      <c r="S638" s="3"/>
      <c r="T638" s="3"/>
      <c r="U638" s="3"/>
      <c r="V638" s="3"/>
      <c r="BF638" s="12" t="s">
        <v>0</v>
      </c>
    </row>
    <row r="639" spans="1:58">
      <c r="A639" s="3" t="str">
        <f t="shared" si="105"/>
        <v>&amp;br;</v>
      </c>
      <c r="B639" s="3" t="s">
        <v>0</v>
      </c>
      <c r="C639" s="3" t="s">
        <v>161</v>
      </c>
      <c r="R639" s="3"/>
      <c r="S639" s="3"/>
      <c r="T639" s="3"/>
      <c r="U639" s="3"/>
      <c r="V639" s="3"/>
      <c r="BF639" s="12" t="s">
        <v>0</v>
      </c>
    </row>
    <row r="640" spans="1:58">
      <c r="A640" s="3" t="str">
        <f t="shared" si="105"/>
        <v>#comment(above,nsize=[15],size=[30],num=[10])</v>
      </c>
      <c r="B640" s="3" t="s">
        <v>0</v>
      </c>
      <c r="C640" s="3" t="s">
        <v>170</v>
      </c>
      <c r="R640" s="3"/>
      <c r="S640" s="3"/>
      <c r="T640" s="3"/>
      <c r="U640" s="3"/>
      <c r="V640" s="3"/>
      <c r="BF640" s="12" t="s">
        <v>0</v>
      </c>
    </row>
    <row r="641" spans="1:58">
      <c r="A641" s="3" t="str">
        <f t="shared" si="105"/>
        <v>&amp;br;&amp;br;</v>
      </c>
      <c r="B641" s="3" t="s">
        <v>0</v>
      </c>
      <c r="C641" s="3" t="s">
        <v>142</v>
      </c>
      <c r="R641" s="3"/>
      <c r="S641" s="3"/>
      <c r="T641" s="3"/>
      <c r="U641" s="3"/>
      <c r="V641" s="3"/>
      <c r="AC641" s="31"/>
      <c r="AD641" s="31"/>
      <c r="BF641" s="12" t="s">
        <v>0</v>
      </c>
    </row>
    <row r="642" spans="1:58">
      <c r="A642" s="3" t="str">
        <f t="shared" si="105"/>
        <v/>
      </c>
      <c r="B642" s="3" t="s">
        <v>0</v>
      </c>
      <c r="Q642" s="8"/>
      <c r="R642" s="9"/>
      <c r="S642" s="9"/>
      <c r="T642" s="9"/>
      <c r="U642" s="9"/>
      <c r="V642" s="10"/>
      <c r="W642" s="11">
        <v>50</v>
      </c>
      <c r="X642" s="8"/>
      <c r="Y642" s="29"/>
      <c r="Z642" s="29"/>
      <c r="AA642" s="30"/>
      <c r="AC642" s="31"/>
      <c r="AD642" s="31"/>
      <c r="BF642" s="12" t="s">
        <v>0</v>
      </c>
    </row>
    <row r="643" spans="1:58">
      <c r="A643" s="3" t="str">
        <f t="shared" si="105"/>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5"/>
        <v>|LEFT:80|LEFT:100|LEFT:100|LEFT:100|LEFT:100|LEFT:100|c</v>
      </c>
      <c r="B644" s="3" t="s">
        <v>0</v>
      </c>
      <c r="C644" s="3" t="s">
        <v>83</v>
      </c>
      <c r="D644" s="6" t="str">
        <f>$Q$1</f>
        <v>LEFT:80</v>
      </c>
      <c r="E644" s="6" t="s">
        <v>83</v>
      </c>
      <c r="F644" s="6" t="str">
        <f t="shared" ref="F644:J644" si="115">$R$1</f>
        <v>LEFT:100</v>
      </c>
      <c r="G644" s="6" t="s">
        <v>83</v>
      </c>
      <c r="H644" s="6" t="str">
        <f t="shared" si="115"/>
        <v>LEFT:100</v>
      </c>
      <c r="I644" s="6" t="s">
        <v>83</v>
      </c>
      <c r="J644" s="6" t="str">
        <f t="shared" si="115"/>
        <v>LEFT:100</v>
      </c>
      <c r="K644" s="6" t="s">
        <v>83</v>
      </c>
      <c r="L644" s="6" t="str">
        <f>$R$1</f>
        <v>LEFT:100</v>
      </c>
      <c r="M644" s="6" t="s">
        <v>83</v>
      </c>
      <c r="N644" s="6" t="str">
        <f>$R$1</f>
        <v>LEFT:100</v>
      </c>
      <c r="O644" s="3" t="s">
        <v>83</v>
      </c>
      <c r="P644" s="3" t="s">
        <v>84</v>
      </c>
      <c r="Q644" s="17" t="s">
        <v>6</v>
      </c>
      <c r="R644" s="13" t="str">
        <f>INDEX(AF:AF,W642+1)</f>
        <v>無色</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5"/>
        <v>|色|無色|レアリティ||マナコスト||</v>
      </c>
      <c r="B645" s="3" t="s">
        <v>0</v>
      </c>
      <c r="C645" s="3" t="s">
        <v>83</v>
      </c>
      <c r="D645" s="7" t="s">
        <v>6</v>
      </c>
      <c r="E645" s="3" t="s">
        <v>83</v>
      </c>
      <c r="F645" s="3" t="str">
        <f>IF(R644=0,"",R644)</f>
        <v>無色</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6">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6"/>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7">IF(ISERROR(IF(LEN(X646)&gt;1,X646,VLOOKUP(X645,$AC:$AD,2,FALSE))),"",IF(LEN(X646)&gt;1,X646,VLOOKUP(X645,$AC:$AD,2,FALSE)))</f>
        <v/>
      </c>
      <c r="Y647" s="12" t="str">
        <f t="shared" si="117"/>
        <v/>
      </c>
      <c r="Z647" s="12" t="str">
        <f t="shared" si="117"/>
        <v/>
      </c>
      <c r="AA647" s="12" t="str">
        <f t="shared" si="117"/>
        <v> </v>
      </c>
      <c r="AC647" s="31"/>
      <c r="AD647" s="31"/>
      <c r="BF647" s="12" t="s">
        <v>0</v>
      </c>
    </row>
    <row r="648" spans="1:58">
      <c r="A648" s="3" t="str">
        <f t="shared" si="116"/>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6"/>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6"/>
        <v>&amp;br;&amp;br;</v>
      </c>
      <c r="B650" s="3" t="s">
        <v>0</v>
      </c>
      <c r="C650" s="3" t="s">
        <v>142</v>
      </c>
      <c r="R650" s="3"/>
      <c r="S650" s="3"/>
      <c r="T650" s="3"/>
      <c r="U650" s="3"/>
      <c r="V650" s="3"/>
      <c r="BF650" s="12" t="s">
        <v>0</v>
      </c>
    </row>
    <row r="651" spans="1:58">
      <c r="A651" s="3" t="str">
        <f t="shared" si="116"/>
        <v>#back(text=戻る,left)</v>
      </c>
      <c r="B651" s="3" t="s">
        <v>0</v>
      </c>
      <c r="C651" s="3" t="s">
        <v>151</v>
      </c>
      <c r="R651" s="3"/>
      <c r="S651" s="3"/>
      <c r="T651" s="3"/>
      <c r="U651" s="3"/>
      <c r="V651" s="3"/>
      <c r="BF651" s="12" t="s">
        <v>0</v>
      </c>
    </row>
    <row r="652" spans="1:58">
      <c r="A652" s="3" t="str">
        <f t="shared" si="116"/>
        <v>&amp;br;</v>
      </c>
      <c r="B652" s="3" t="s">
        <v>0</v>
      </c>
      <c r="C652" s="3" t="s">
        <v>161</v>
      </c>
      <c r="R652" s="3"/>
      <c r="S652" s="3"/>
      <c r="T652" s="3"/>
      <c r="U652" s="3"/>
      <c r="V652" s="3"/>
      <c r="BF652" s="12" t="s">
        <v>0</v>
      </c>
    </row>
    <row r="653" spans="1:58">
      <c r="A653" s="3" t="str">
        <f t="shared" si="116"/>
        <v>#comment(above,nsize=[15],size=[30],num=[10])</v>
      </c>
      <c r="B653" s="3" t="s">
        <v>0</v>
      </c>
      <c r="C653" s="3" t="s">
        <v>170</v>
      </c>
      <c r="R653" s="3"/>
      <c r="S653" s="3"/>
      <c r="T653" s="3"/>
      <c r="U653" s="3"/>
      <c r="V653" s="3"/>
      <c r="BF653" s="12" t="s">
        <v>0</v>
      </c>
    </row>
    <row r="654" spans="1:58">
      <c r="A654" s="3" t="str">
        <f t="shared" si="116"/>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87"/>
  <sheetViews>
    <sheetView workbookViewId="0">
      <selection activeCell="A87" sqref="A3:A87"/>
    </sheetView>
  </sheetViews>
  <sheetFormatPr defaultColWidth="9" defaultRowHeight="13.5"/>
  <cols>
    <col min="1" max="1" width="9" style="3"/>
    <col min="2" max="4" width="2" style="3" customWidth="1"/>
    <col min="5" max="5" width="24.875" style="3" customWidth="1"/>
    <col min="6" max="7" width="2.5" style="3" customWidth="1"/>
    <col min="8" max="8" width="9" style="3"/>
    <col min="9" max="9" width="2.75" style="3" customWidth="1"/>
    <col min="10" max="10" width="2" style="3" customWidth="1"/>
    <col min="11" max="11" width="5.25" style="3" customWidth="1"/>
    <col min="12" max="12" width="4" style="3" customWidth="1"/>
    <col min="13" max="13" width="2" style="3" customWidth="1"/>
    <col min="14" max="14" width="7.875" style="3" customWidth="1"/>
    <col min="15" max="15" width="4.375" style="3" customWidth="1"/>
    <col min="16" max="16" width="2" style="3" customWidth="1"/>
    <col min="17" max="17" width="8.5" style="3" customWidth="1"/>
    <col min="18" max="18" width="3.5" style="3" customWidth="1"/>
    <col min="19" max="19" width="3" style="3" customWidth="1"/>
    <col min="20" max="16384" width="9" style="3"/>
  </cols>
  <sheetData>
    <row r="1" spans="1:2">
      <c r="A1" s="3" t="str">
        <f t="shared" ref="A1:A64" si="0">B1&amp;C1&amp;D1&amp;E1&amp;F1&amp;G1&amp;H1&amp;I1&amp;J1&amp;K1&amp;L1&amp;M1&amp;N1&amp;O1&amp;P1&amp;Q1&amp;R1&amp;S1</f>
        <v>#contents()</v>
      </c>
      <c r="B1" s="3" t="s">
        <v>1150</v>
      </c>
    </row>
    <row r="2" spans="1:1">
      <c r="A2" s="3" t="str">
        <f t="shared" si="0"/>
        <v/>
      </c>
    </row>
    <row r="3" spans="1:2">
      <c r="A3" s="3" t="str">
        <f t="shared" si="0"/>
        <v>**白</v>
      </c>
      <c r="B3" s="3" t="s">
        <v>890</v>
      </c>
    </row>
    <row r="4" spans="1:19">
      <c r="A4" s="3" t="str">
        <f t="shared" si="0"/>
        <v>|LEFT:500|LEFT:50|LEFT:80|LEFT:100|c</v>
      </c>
      <c r="B4" s="3" t="s">
        <v>83</v>
      </c>
      <c r="H4" s="3" t="s">
        <v>891</v>
      </c>
      <c r="J4" s="3" t="s">
        <v>83</v>
      </c>
      <c r="L4" s="3" t="s">
        <v>892</v>
      </c>
      <c r="M4" s="3" t="s">
        <v>83</v>
      </c>
      <c r="O4" s="3" t="s">
        <v>1</v>
      </c>
      <c r="P4" s="3" t="s">
        <v>83</v>
      </c>
      <c r="R4" s="3" t="s">
        <v>2</v>
      </c>
      <c r="S4" s="3" t="s">
        <v>893</v>
      </c>
    </row>
    <row r="5" spans="1:19">
      <c r="A5" s="3" t="str">
        <f t="shared" si="0"/>
        <v>|カード名|コスト|レアリティ|種別|</v>
      </c>
      <c r="B5" s="3" t="s">
        <v>83</v>
      </c>
      <c r="H5" s="3" t="s">
        <v>894</v>
      </c>
      <c r="J5" s="3" t="s">
        <v>83</v>
      </c>
      <c r="L5" s="3" t="s">
        <v>895</v>
      </c>
      <c r="M5" s="3" t="s">
        <v>83</v>
      </c>
      <c r="O5" s="3" t="s">
        <v>92</v>
      </c>
      <c r="P5" s="3" t="s">
        <v>83</v>
      </c>
      <c r="R5" s="3" t="s">
        <v>11</v>
      </c>
      <c r="S5" s="3" t="s">
        <v>83</v>
      </c>
    </row>
    <row r="6" spans="1:22">
      <c r="A6" s="3" t="str">
        <f t="shared" si="0"/>
        <v>|[[《飛空士の提督/Aeronaut Admiral》&gt;飛空士の提督/Aeronaut Admiral]]|8|アンコモン|クリーチャー|</v>
      </c>
      <c r="B6" s="3" t="s">
        <v>83</v>
      </c>
      <c r="C6" s="3" t="s">
        <v>1151</v>
      </c>
      <c r="D6" s="3" t="s">
        <v>1152</v>
      </c>
      <c r="E6" s="50" t="s">
        <v>1153</v>
      </c>
      <c r="F6" s="3" t="s">
        <v>1154</v>
      </c>
      <c r="G6" s="3" t="s">
        <v>115</v>
      </c>
      <c r="H6" s="3" t="str">
        <f t="shared" ref="H6:H15" si="1">E6</f>
        <v>飛空士の提督/Aeronaut Admiral</v>
      </c>
      <c r="I6" s="3" t="s">
        <v>899</v>
      </c>
      <c r="J6" s="3" t="s">
        <v>83</v>
      </c>
      <c r="K6" s="3">
        <v>8</v>
      </c>
      <c r="M6" s="3" t="s">
        <v>83</v>
      </c>
      <c r="N6" s="50" t="s">
        <v>55</v>
      </c>
      <c r="P6" s="3" t="s">
        <v>83</v>
      </c>
      <c r="Q6" s="50" t="s">
        <v>34</v>
      </c>
      <c r="S6" s="3" t="s">
        <v>83</v>
      </c>
      <c r="U6" s="3" t="s">
        <v>1153</v>
      </c>
      <c r="V6" s="3">
        <v>8</v>
      </c>
    </row>
    <row r="7" spans="1:22">
      <c r="A7" s="3" t="str">
        <f t="shared" si="0"/>
        <v>|[[《急降下飛空士/Airdrop Aeronauts》&gt;急降下飛空士/Airdrop Aeronauts]]|10|アンコモン|クリーチャー|</v>
      </c>
      <c r="B7" s="3" t="s">
        <v>83</v>
      </c>
      <c r="C7" s="3" t="s">
        <v>1151</v>
      </c>
      <c r="D7" s="3" t="s">
        <v>1152</v>
      </c>
      <c r="E7" s="50" t="s">
        <v>1155</v>
      </c>
      <c r="F7" s="3" t="s">
        <v>1154</v>
      </c>
      <c r="G7" s="3" t="s">
        <v>115</v>
      </c>
      <c r="H7" s="3" t="str">
        <f t="shared" si="1"/>
        <v>急降下飛空士/Airdrop Aeronauts</v>
      </c>
      <c r="I7" s="3" t="s">
        <v>899</v>
      </c>
      <c r="J7" s="3" t="s">
        <v>83</v>
      </c>
      <c r="K7" s="3">
        <v>10</v>
      </c>
      <c r="M7" s="3" t="s">
        <v>83</v>
      </c>
      <c r="N7" s="50" t="s">
        <v>55</v>
      </c>
      <c r="P7" s="3" t="s">
        <v>83</v>
      </c>
      <c r="Q7" s="50" t="s">
        <v>34</v>
      </c>
      <c r="S7" s="3" t="s">
        <v>83</v>
      </c>
      <c r="U7" s="3" t="s">
        <v>1155</v>
      </c>
      <c r="V7" s="3">
        <v>10</v>
      </c>
    </row>
    <row r="8" spans="1:22">
      <c r="A8" s="3" t="str">
        <f t="shared" si="0"/>
        <v>|[[《修復専門家/Restoration Specialist》&gt;修復専門家/Restoration Specialist]]|21|アンコモン|クリーチャー|</v>
      </c>
      <c r="B8" s="3" t="s">
        <v>83</v>
      </c>
      <c r="C8" s="3" t="s">
        <v>1151</v>
      </c>
      <c r="D8" s="3" t="s">
        <v>1152</v>
      </c>
      <c r="E8" s="50" t="s">
        <v>1156</v>
      </c>
      <c r="F8" s="3" t="s">
        <v>1154</v>
      </c>
      <c r="G8" s="3" t="s">
        <v>115</v>
      </c>
      <c r="H8" s="3" t="str">
        <f t="shared" si="1"/>
        <v>修復専門家/Restoration Specialist</v>
      </c>
      <c r="I8" s="3" t="s">
        <v>899</v>
      </c>
      <c r="J8" s="3" t="s">
        <v>83</v>
      </c>
      <c r="K8" s="3">
        <v>21</v>
      </c>
      <c r="M8" s="3" t="s">
        <v>83</v>
      </c>
      <c r="N8" s="50" t="s">
        <v>55</v>
      </c>
      <c r="P8" s="3" t="s">
        <v>83</v>
      </c>
      <c r="Q8" s="50" t="s">
        <v>34</v>
      </c>
      <c r="S8" s="3" t="s">
        <v>83</v>
      </c>
      <c r="U8" s="3" t="s">
        <v>1156</v>
      </c>
      <c r="V8" s="3">
        <v>21</v>
      </c>
    </row>
    <row r="9" spans="1:22">
      <c r="A9" s="3" t="str">
        <f t="shared" si="0"/>
        <v>|[[《浮遊化改造/Aerial Modification》&gt;浮遊化改造/Aerial Modification]]|4|アンコモン|呪文|</v>
      </c>
      <c r="B9" s="3" t="s">
        <v>83</v>
      </c>
      <c r="C9" s="3" t="s">
        <v>1151</v>
      </c>
      <c r="D9" s="3" t="s">
        <v>1152</v>
      </c>
      <c r="E9" s="50" t="s">
        <v>1157</v>
      </c>
      <c r="F9" s="3" t="s">
        <v>1154</v>
      </c>
      <c r="G9" s="3" t="s">
        <v>115</v>
      </c>
      <c r="H9" s="3" t="str">
        <f t="shared" si="1"/>
        <v>浮遊化改造/Aerial Modification</v>
      </c>
      <c r="I9" s="3" t="s">
        <v>899</v>
      </c>
      <c r="J9" s="3" t="s">
        <v>83</v>
      </c>
      <c r="K9" s="3">
        <v>4</v>
      </c>
      <c r="M9" s="3" t="s">
        <v>83</v>
      </c>
      <c r="N9" s="50" t="s">
        <v>55</v>
      </c>
      <c r="P9" s="3" t="s">
        <v>83</v>
      </c>
      <c r="Q9" s="50" t="s">
        <v>111</v>
      </c>
      <c r="S9" s="3" t="s">
        <v>83</v>
      </c>
      <c r="U9" s="3" t="s">
        <v>1157</v>
      </c>
      <c r="V9" s="3">
        <v>4</v>
      </c>
    </row>
    <row r="10" spans="1:22">
      <c r="A10" s="3" t="str">
        <f t="shared" si="0"/>
        <v>|[[《生真面目な補充兵/Solemn Recruit》&gt;生真面目な補充兵/Solemn Recruit]]|6|レア|クリーチャー|</v>
      </c>
      <c r="B10" s="3" t="s">
        <v>83</v>
      </c>
      <c r="C10" s="3" t="s">
        <v>1151</v>
      </c>
      <c r="D10" s="3" t="s">
        <v>1152</v>
      </c>
      <c r="E10" s="50" t="s">
        <v>1158</v>
      </c>
      <c r="F10" s="3" t="s">
        <v>1154</v>
      </c>
      <c r="G10" s="3" t="s">
        <v>115</v>
      </c>
      <c r="H10" s="3" t="str">
        <f t="shared" si="1"/>
        <v>生真面目な補充兵/Solemn Recruit</v>
      </c>
      <c r="I10" s="3" t="s">
        <v>899</v>
      </c>
      <c r="J10" s="3" t="s">
        <v>83</v>
      </c>
      <c r="K10" s="3">
        <v>6</v>
      </c>
      <c r="M10" s="3" t="s">
        <v>83</v>
      </c>
      <c r="N10" s="50" t="s">
        <v>56</v>
      </c>
      <c r="P10" s="3" t="s">
        <v>83</v>
      </c>
      <c r="Q10" s="50" t="s">
        <v>34</v>
      </c>
      <c r="S10" s="3" t="s">
        <v>83</v>
      </c>
      <c r="U10" s="3" t="s">
        <v>1158</v>
      </c>
      <c r="V10" s="3">
        <v>6</v>
      </c>
    </row>
    <row r="11" spans="1:22">
      <c r="A11" s="3" t="str">
        <f t="shared" si="0"/>
        <v>|[[《領事府の弾圧/Consulate Crackdown》&gt;領事府の弾圧/Consulate Crackdown]]|24|レア|呪文|</v>
      </c>
      <c r="B11" s="3" t="s">
        <v>83</v>
      </c>
      <c r="C11" s="3" t="s">
        <v>1151</v>
      </c>
      <c r="D11" s="3" t="s">
        <v>1152</v>
      </c>
      <c r="E11" s="50" t="s">
        <v>1159</v>
      </c>
      <c r="F11" s="3" t="s">
        <v>1154</v>
      </c>
      <c r="G11" s="3" t="s">
        <v>115</v>
      </c>
      <c r="H11" s="3" t="str">
        <f t="shared" si="1"/>
        <v>領事府の弾圧/Consulate Crackdown</v>
      </c>
      <c r="I11" s="3" t="s">
        <v>899</v>
      </c>
      <c r="J11" s="3" t="s">
        <v>83</v>
      </c>
      <c r="K11" s="3">
        <v>24</v>
      </c>
      <c r="M11" s="3" t="s">
        <v>83</v>
      </c>
      <c r="N11" s="50" t="s">
        <v>56</v>
      </c>
      <c r="P11" s="3" t="s">
        <v>83</v>
      </c>
      <c r="Q11" s="50" t="s">
        <v>111</v>
      </c>
      <c r="S11" s="3" t="s">
        <v>83</v>
      </c>
      <c r="U11" s="3" t="s">
        <v>1159</v>
      </c>
      <c r="V11" s="3">
        <v>24</v>
      </c>
    </row>
    <row r="12" spans="1:22">
      <c r="A12" s="3" t="str">
        <f t="shared" si="0"/>
        <v>|[[《スラムの巧技/Sram's Expertise》&gt;スラムの巧技/Sram's Expertise]]|13|レア|呪文|</v>
      </c>
      <c r="B12" s="3" t="s">
        <v>83</v>
      </c>
      <c r="C12" s="3" t="s">
        <v>1151</v>
      </c>
      <c r="D12" s="3" t="s">
        <v>1152</v>
      </c>
      <c r="E12" s="50" t="s">
        <v>1160</v>
      </c>
      <c r="F12" s="3" t="s">
        <v>1154</v>
      </c>
      <c r="G12" s="3" t="s">
        <v>115</v>
      </c>
      <c r="H12" s="3" t="str">
        <f t="shared" si="1"/>
        <v>スラムの巧技/Sram's Expertise</v>
      </c>
      <c r="I12" s="3" t="s">
        <v>899</v>
      </c>
      <c r="J12" s="3" t="s">
        <v>83</v>
      </c>
      <c r="K12" s="3">
        <v>13</v>
      </c>
      <c r="M12" s="3" t="s">
        <v>83</v>
      </c>
      <c r="N12" s="50" t="s">
        <v>56</v>
      </c>
      <c r="P12" s="3" t="s">
        <v>83</v>
      </c>
      <c r="Q12" s="50" t="s">
        <v>111</v>
      </c>
      <c r="S12" s="3" t="s">
        <v>83</v>
      </c>
      <c r="U12" s="3" t="s">
        <v>1160</v>
      </c>
      <c r="V12" s="3">
        <v>13</v>
      </c>
    </row>
    <row r="13" spans="1:22">
      <c r="A13" s="3" t="str">
        <f t="shared" si="0"/>
        <v>|[[《霊気晶の鉱夫/Aethergeode Miner》&gt;霊気晶の鉱夫/Aethergeode Miner]]|9|神話レア|クリーチャー|</v>
      </c>
      <c r="B13" s="3" t="s">
        <v>83</v>
      </c>
      <c r="C13" s="3" t="s">
        <v>1151</v>
      </c>
      <c r="D13" s="3" t="s">
        <v>1152</v>
      </c>
      <c r="E13" s="50" t="s">
        <v>1161</v>
      </c>
      <c r="F13" s="3" t="s">
        <v>1154</v>
      </c>
      <c r="G13" s="3" t="s">
        <v>115</v>
      </c>
      <c r="H13" s="3" t="str">
        <f t="shared" si="1"/>
        <v>霊気晶の鉱夫/Aethergeode Miner</v>
      </c>
      <c r="I13" s="3" t="s">
        <v>899</v>
      </c>
      <c r="J13" s="3" t="s">
        <v>83</v>
      </c>
      <c r="K13" s="3">
        <v>9</v>
      </c>
      <c r="M13" s="3" t="s">
        <v>83</v>
      </c>
      <c r="N13" s="50" t="s">
        <v>57</v>
      </c>
      <c r="P13" s="3" t="s">
        <v>83</v>
      </c>
      <c r="Q13" s="50" t="s">
        <v>34</v>
      </c>
      <c r="S13" s="3" t="s">
        <v>83</v>
      </c>
      <c r="U13" s="3" t="s">
        <v>1161</v>
      </c>
      <c r="V13" s="3">
        <v>9</v>
      </c>
    </row>
    <row r="14" spans="1:22">
      <c r="A14" s="3" t="str">
        <f t="shared" si="0"/>
        <v>|[[《極上の大天使/Exquisite Archangel》&gt;極上の大天使/Exquisite Archangel]]|16|神話レア|クリーチャー|</v>
      </c>
      <c r="B14" s="3" t="s">
        <v>83</v>
      </c>
      <c r="C14" s="3" t="s">
        <v>1151</v>
      </c>
      <c r="D14" s="3" t="s">
        <v>1152</v>
      </c>
      <c r="E14" s="50" t="s">
        <v>1162</v>
      </c>
      <c r="F14" s="3" t="s">
        <v>1154</v>
      </c>
      <c r="G14" s="3" t="s">
        <v>115</v>
      </c>
      <c r="H14" s="3" t="str">
        <f t="shared" si="1"/>
        <v>極上の大天使/Exquisite Archangel</v>
      </c>
      <c r="I14" s="3" t="s">
        <v>899</v>
      </c>
      <c r="J14" s="3" t="s">
        <v>83</v>
      </c>
      <c r="K14" s="3">
        <v>16</v>
      </c>
      <c r="M14" s="3" t="s">
        <v>83</v>
      </c>
      <c r="N14" s="50" t="s">
        <v>57</v>
      </c>
      <c r="P14" s="3" t="s">
        <v>83</v>
      </c>
      <c r="Q14" s="50" t="s">
        <v>34</v>
      </c>
      <c r="S14" s="3" t="s">
        <v>83</v>
      </c>
      <c r="U14" s="3" t="s">
        <v>1162</v>
      </c>
      <c r="V14" s="3">
        <v>16</v>
      </c>
    </row>
    <row r="15" spans="1:22">
      <c r="A15" s="3" t="str">
        <f t="shared" si="0"/>
        <v>|[[《上級建設官、スラム/Sram, Senior Edificer》&gt;上級建設官、スラム/Sram, Senior Edificer]]|4|神話レア|クリーチャー|</v>
      </c>
      <c r="B15" s="3" t="s">
        <v>83</v>
      </c>
      <c r="C15" s="3" t="s">
        <v>1151</v>
      </c>
      <c r="D15" s="3" t="s">
        <v>1152</v>
      </c>
      <c r="E15" s="50" t="s">
        <v>1163</v>
      </c>
      <c r="F15" s="3" t="s">
        <v>1154</v>
      </c>
      <c r="G15" s="3" t="s">
        <v>115</v>
      </c>
      <c r="H15" s="3" t="str">
        <f t="shared" si="1"/>
        <v>上級建設官、スラム/Sram, Senior Edificer</v>
      </c>
      <c r="I15" s="3" t="s">
        <v>899</v>
      </c>
      <c r="J15" s="3" t="s">
        <v>83</v>
      </c>
      <c r="K15" s="3">
        <v>4</v>
      </c>
      <c r="M15" s="3" t="s">
        <v>83</v>
      </c>
      <c r="N15" s="50" t="s">
        <v>57</v>
      </c>
      <c r="P15" s="3" t="s">
        <v>83</v>
      </c>
      <c r="Q15" s="50" t="s">
        <v>34</v>
      </c>
      <c r="S15" s="3" t="s">
        <v>83</v>
      </c>
      <c r="U15" s="3" t="s">
        <v>1163</v>
      </c>
      <c r="V15" s="3">
        <v>4</v>
      </c>
    </row>
    <row r="16" spans="1:1">
      <c r="A16" s="3" t="str">
        <f t="shared" si="0"/>
        <v/>
      </c>
    </row>
    <row r="17" spans="1:3">
      <c r="A17" s="3" t="str">
        <f t="shared" si="0"/>
        <v>**青</v>
      </c>
      <c r="B17" s="3" t="s">
        <v>1164</v>
      </c>
      <c r="C17" s="3" t="s">
        <v>28</v>
      </c>
    </row>
    <row r="18" spans="1:19">
      <c r="A18" s="3" t="str">
        <f t="shared" si="0"/>
        <v>|LEFT:500|LEFT:50|LEFT:80|LEFT:100|c</v>
      </c>
      <c r="B18" s="3" t="s">
        <v>83</v>
      </c>
      <c r="H18" s="3" t="s">
        <v>891</v>
      </c>
      <c r="J18" s="3" t="s">
        <v>83</v>
      </c>
      <c r="L18" s="3" t="s">
        <v>892</v>
      </c>
      <c r="M18" s="3" t="s">
        <v>83</v>
      </c>
      <c r="O18" s="3" t="s">
        <v>1</v>
      </c>
      <c r="P18" s="3" t="s">
        <v>83</v>
      </c>
      <c r="R18" s="3" t="s">
        <v>2</v>
      </c>
      <c r="S18" s="3" t="s">
        <v>893</v>
      </c>
    </row>
    <row r="19" spans="1:19">
      <c r="A19" s="3" t="str">
        <f t="shared" si="0"/>
        <v>|カード名|コスト|レアリティ|種別|</v>
      </c>
      <c r="B19" s="3" t="s">
        <v>83</v>
      </c>
      <c r="H19" s="3" t="s">
        <v>894</v>
      </c>
      <c r="J19" s="3" t="s">
        <v>83</v>
      </c>
      <c r="L19" s="3" t="s">
        <v>895</v>
      </c>
      <c r="M19" s="3" t="s">
        <v>83</v>
      </c>
      <c r="O19" s="3" t="s">
        <v>92</v>
      </c>
      <c r="P19" s="3" t="s">
        <v>83</v>
      </c>
      <c r="R19" s="3" t="s">
        <v>11</v>
      </c>
      <c r="S19" s="3" t="s">
        <v>83</v>
      </c>
    </row>
    <row r="20" spans="1:22">
      <c r="A20" s="3" t="str">
        <f t="shared" si="0"/>
        <v>|[[《守られた霊気泥棒/Shielded Aether Thief》&gt;守られた霊気泥棒/Shielded Aether Thief]]|10|アンコモン|クリーチャー|</v>
      </c>
      <c r="B20" s="3" t="s">
        <v>83</v>
      </c>
      <c r="C20" s="3" t="s">
        <v>1151</v>
      </c>
      <c r="D20" s="3" t="s">
        <v>1152</v>
      </c>
      <c r="E20" s="50" t="s">
        <v>1165</v>
      </c>
      <c r="F20" s="3" t="s">
        <v>1154</v>
      </c>
      <c r="G20" s="3" t="s">
        <v>115</v>
      </c>
      <c r="H20" s="3" t="str">
        <f t="shared" ref="H20:H27" si="2">E20</f>
        <v>守られた霊気泥棒/Shielded Aether Thief</v>
      </c>
      <c r="I20" s="3" t="s">
        <v>899</v>
      </c>
      <c r="J20" s="3" t="s">
        <v>83</v>
      </c>
      <c r="K20" s="3">
        <v>10</v>
      </c>
      <c r="M20" s="3" t="s">
        <v>83</v>
      </c>
      <c r="N20" s="50" t="s">
        <v>55</v>
      </c>
      <c r="P20" s="3" t="s">
        <v>83</v>
      </c>
      <c r="Q20" s="50" t="s">
        <v>34</v>
      </c>
      <c r="S20" s="3" t="s">
        <v>83</v>
      </c>
      <c r="U20" s="3" t="s">
        <v>1165</v>
      </c>
      <c r="V20" s="3">
        <v>10</v>
      </c>
    </row>
    <row r="21" spans="1:22">
      <c r="A21" s="3" t="str">
        <f t="shared" si="0"/>
        <v>|[[《風友会の強襲者/Wind-Kin Raiders》&gt;風友会の強襲者/Wind-Kin Raiders]]|7|アンコモン|クリーチャー|</v>
      </c>
      <c r="B21" s="3" t="s">
        <v>83</v>
      </c>
      <c r="C21" s="3" t="s">
        <v>1151</v>
      </c>
      <c r="D21" s="3" t="s">
        <v>1152</v>
      </c>
      <c r="E21" s="50" t="s">
        <v>1166</v>
      </c>
      <c r="F21" s="3" t="s">
        <v>1154</v>
      </c>
      <c r="G21" s="3" t="s">
        <v>115</v>
      </c>
      <c r="H21" s="3" t="str">
        <f t="shared" si="2"/>
        <v>風友会の強襲者/Wind-Kin Raiders</v>
      </c>
      <c r="I21" s="3" t="s">
        <v>899</v>
      </c>
      <c r="J21" s="3" t="s">
        <v>83</v>
      </c>
      <c r="K21" s="3">
        <v>7</v>
      </c>
      <c r="M21" s="3" t="s">
        <v>83</v>
      </c>
      <c r="N21" s="50" t="s">
        <v>55</v>
      </c>
      <c r="P21" s="3" t="s">
        <v>83</v>
      </c>
      <c r="Q21" s="50" t="s">
        <v>34</v>
      </c>
      <c r="S21" s="3" t="s">
        <v>83</v>
      </c>
      <c r="U21" s="3" t="s">
        <v>1166</v>
      </c>
      <c r="V21" s="3">
        <v>7</v>
      </c>
    </row>
    <row r="22" spans="1:22">
      <c r="A22" s="3" t="str">
        <f t="shared" si="0"/>
        <v>|[[《速製職人のスパイ/Quicksmith Spy》&gt;速製職人のスパイ/Quicksmith Spy]]|11|レア|クリーチャー|</v>
      </c>
      <c r="B22" s="3" t="s">
        <v>83</v>
      </c>
      <c r="C22" s="3" t="s">
        <v>1151</v>
      </c>
      <c r="D22" s="3" t="s">
        <v>1152</v>
      </c>
      <c r="E22" s="50" t="s">
        <v>1167</v>
      </c>
      <c r="F22" s="3" t="s">
        <v>1154</v>
      </c>
      <c r="G22" s="3" t="s">
        <v>115</v>
      </c>
      <c r="H22" s="3" t="str">
        <f t="shared" si="2"/>
        <v>速製職人のスパイ/Quicksmith Spy</v>
      </c>
      <c r="I22" s="3" t="s">
        <v>899</v>
      </c>
      <c r="J22" s="3" t="s">
        <v>83</v>
      </c>
      <c r="K22" s="3">
        <v>11</v>
      </c>
      <c r="M22" s="3" t="s">
        <v>83</v>
      </c>
      <c r="N22" s="50" t="s">
        <v>56</v>
      </c>
      <c r="P22" s="3" t="s">
        <v>83</v>
      </c>
      <c r="Q22" s="50" t="s">
        <v>34</v>
      </c>
      <c r="S22" s="3" t="s">
        <v>83</v>
      </c>
      <c r="U22" s="3" t="s">
        <v>1167</v>
      </c>
      <c r="V22" s="3">
        <v>11</v>
      </c>
    </row>
    <row r="23" spans="1:22">
      <c r="A23" s="3" t="str">
        <f t="shared" si="0"/>
        <v>|[[《バラルの巧技/Baral's Expertise》&gt;バラルの巧技/Baral's Expertise]]|10|レア|呪文|</v>
      </c>
      <c r="B23" s="3" t="s">
        <v>83</v>
      </c>
      <c r="C23" s="3" t="s">
        <v>1151</v>
      </c>
      <c r="D23" s="3" t="s">
        <v>1152</v>
      </c>
      <c r="E23" s="50" t="s">
        <v>1168</v>
      </c>
      <c r="F23" s="3" t="s">
        <v>1154</v>
      </c>
      <c r="G23" s="3" t="s">
        <v>115</v>
      </c>
      <c r="H23" s="3" t="str">
        <f t="shared" si="2"/>
        <v>バラルの巧技/Baral's Expertise</v>
      </c>
      <c r="I23" s="3" t="s">
        <v>899</v>
      </c>
      <c r="J23" s="3" t="s">
        <v>83</v>
      </c>
      <c r="K23" s="3">
        <v>10</v>
      </c>
      <c r="M23" s="3" t="s">
        <v>83</v>
      </c>
      <c r="N23" s="50" t="s">
        <v>56</v>
      </c>
      <c r="P23" s="3" t="s">
        <v>83</v>
      </c>
      <c r="Q23" s="50" t="s">
        <v>111</v>
      </c>
      <c r="S23" s="3" t="s">
        <v>83</v>
      </c>
      <c r="U23" s="3" t="s">
        <v>1168</v>
      </c>
      <c r="V23" s="3">
        <v>10</v>
      </c>
    </row>
    <row r="24" spans="1:22">
      <c r="A24" s="3" t="str">
        <f t="shared" si="0"/>
        <v>|[[《発明品の唸り/Whir of Invention》&gt;発明品の唸り/Whir of Invention]]|11|レア|呪文|</v>
      </c>
      <c r="B24" s="3" t="s">
        <v>83</v>
      </c>
      <c r="C24" s="3" t="s">
        <v>1151</v>
      </c>
      <c r="D24" s="3" t="s">
        <v>1152</v>
      </c>
      <c r="E24" s="50" t="s">
        <v>1169</v>
      </c>
      <c r="F24" s="3" t="s">
        <v>1154</v>
      </c>
      <c r="G24" s="3" t="s">
        <v>115</v>
      </c>
      <c r="H24" s="3" t="str">
        <f t="shared" si="2"/>
        <v>発明品の唸り/Whir of Invention</v>
      </c>
      <c r="I24" s="3" t="s">
        <v>899</v>
      </c>
      <c r="J24" s="3" t="s">
        <v>83</v>
      </c>
      <c r="K24" s="3">
        <v>11</v>
      </c>
      <c r="M24" s="3" t="s">
        <v>83</v>
      </c>
      <c r="N24" s="50" t="s">
        <v>56</v>
      </c>
      <c r="P24" s="3" t="s">
        <v>83</v>
      </c>
      <c r="Q24" s="50" t="s">
        <v>111</v>
      </c>
      <c r="S24" s="3" t="s">
        <v>83</v>
      </c>
      <c r="U24" s="3" t="s">
        <v>1169</v>
      </c>
      <c r="V24" s="3">
        <v>11</v>
      </c>
    </row>
    <row r="25" spans="1:22">
      <c r="A25" s="3" t="str">
        <f t="shared" si="0"/>
        <v>|[[《霊気海嘯の鯨/Aethertide Whale》&gt;霊気海嘯の鯨/Aethertide Whale]]|17|神話レア|クリーチャー|</v>
      </c>
      <c r="B25" s="3" t="s">
        <v>83</v>
      </c>
      <c r="C25" s="3" t="s">
        <v>1151</v>
      </c>
      <c r="D25" s="3" t="s">
        <v>1152</v>
      </c>
      <c r="E25" s="50" t="s">
        <v>1170</v>
      </c>
      <c r="F25" s="3" t="s">
        <v>1154</v>
      </c>
      <c r="G25" s="3" t="s">
        <v>115</v>
      </c>
      <c r="H25" s="3" t="str">
        <f t="shared" si="2"/>
        <v>霊気海嘯の鯨/Aethertide Whale</v>
      </c>
      <c r="I25" s="3" t="s">
        <v>899</v>
      </c>
      <c r="J25" s="3" t="s">
        <v>83</v>
      </c>
      <c r="K25" s="3">
        <v>17</v>
      </c>
      <c r="M25" s="3" t="s">
        <v>83</v>
      </c>
      <c r="N25" s="50" t="s">
        <v>57</v>
      </c>
      <c r="P25" s="3" t="s">
        <v>83</v>
      </c>
      <c r="Q25" s="50" t="s">
        <v>34</v>
      </c>
      <c r="S25" s="3" t="s">
        <v>83</v>
      </c>
      <c r="U25" s="3" t="s">
        <v>1170</v>
      </c>
      <c r="V25" s="3">
        <v>17</v>
      </c>
    </row>
    <row r="26" spans="1:22">
      <c r="A26" s="3" t="str">
        <f t="shared" si="0"/>
        <v>|[[《遵法長、バラル/Baral, Chief of Compliance》&gt;遵法長、バラル/Baral, Chief of Compliance]]|8|神話レア|クリーチャー|</v>
      </c>
      <c r="B26" s="3" t="s">
        <v>83</v>
      </c>
      <c r="C26" s="3" t="s">
        <v>1151</v>
      </c>
      <c r="D26" s="3" t="s">
        <v>1152</v>
      </c>
      <c r="E26" s="50" t="s">
        <v>1171</v>
      </c>
      <c r="F26" s="3" t="s">
        <v>1154</v>
      </c>
      <c r="G26" s="3" t="s">
        <v>115</v>
      </c>
      <c r="H26" s="3" t="str">
        <f t="shared" si="2"/>
        <v>遵法長、バラル/Baral, Chief of Compliance</v>
      </c>
      <c r="I26" s="3" t="s">
        <v>899</v>
      </c>
      <c r="J26" s="3" t="s">
        <v>83</v>
      </c>
      <c r="K26" s="3">
        <v>8</v>
      </c>
      <c r="M26" s="3" t="s">
        <v>83</v>
      </c>
      <c r="N26" s="50" t="s">
        <v>57</v>
      </c>
      <c r="P26" s="3" t="s">
        <v>83</v>
      </c>
      <c r="Q26" s="50" t="s">
        <v>34</v>
      </c>
      <c r="S26" s="3" t="s">
        <v>83</v>
      </c>
      <c r="U26" s="3" t="s">
        <v>1171</v>
      </c>
      <c r="V26" s="3">
        <v>8</v>
      </c>
    </row>
    <row r="27" spans="1:22">
      <c r="A27" s="3" t="str">
        <f t="shared" si="0"/>
        <v>|[[《機械化製法/Mechanized Production》&gt;機械化製法/Mechanized Production]]|6|神話レア|サポート|</v>
      </c>
      <c r="B27" s="3" t="s">
        <v>83</v>
      </c>
      <c r="C27" s="3" t="s">
        <v>1151</v>
      </c>
      <c r="D27" s="3" t="s">
        <v>1152</v>
      </c>
      <c r="E27" s="50" t="s">
        <v>1172</v>
      </c>
      <c r="F27" s="3" t="s">
        <v>1154</v>
      </c>
      <c r="G27" s="3" t="s">
        <v>115</v>
      </c>
      <c r="H27" s="3" t="str">
        <f t="shared" si="2"/>
        <v>機械化製法/Mechanized Production</v>
      </c>
      <c r="I27" s="3" t="s">
        <v>899</v>
      </c>
      <c r="J27" s="3" t="s">
        <v>83</v>
      </c>
      <c r="K27" s="3">
        <v>6</v>
      </c>
      <c r="M27" s="3" t="s">
        <v>83</v>
      </c>
      <c r="N27" s="50" t="s">
        <v>57</v>
      </c>
      <c r="P27" s="3" t="s">
        <v>83</v>
      </c>
      <c r="Q27" s="50" t="s">
        <v>182</v>
      </c>
      <c r="S27" s="3" t="s">
        <v>83</v>
      </c>
      <c r="U27" s="3" t="s">
        <v>1172</v>
      </c>
      <c r="V27" s="3">
        <v>6</v>
      </c>
    </row>
    <row r="28" spans="1:1">
      <c r="A28" s="3" t="str">
        <f t="shared" si="0"/>
        <v/>
      </c>
    </row>
    <row r="29" spans="1:3">
      <c r="A29" s="3" t="str">
        <f t="shared" si="0"/>
        <v>**黒</v>
      </c>
      <c r="B29" s="3" t="s">
        <v>1164</v>
      </c>
      <c r="C29" s="3" t="s">
        <v>41</v>
      </c>
    </row>
    <row r="30" spans="1:19">
      <c r="A30" s="3" t="str">
        <f t="shared" si="0"/>
        <v>|LEFT:500|LEFT:50|LEFT:80|LEFT:100|c</v>
      </c>
      <c r="B30" s="3" t="s">
        <v>83</v>
      </c>
      <c r="H30" s="3" t="s">
        <v>891</v>
      </c>
      <c r="J30" s="3" t="s">
        <v>83</v>
      </c>
      <c r="L30" s="3" t="s">
        <v>892</v>
      </c>
      <c r="M30" s="3" t="s">
        <v>83</v>
      </c>
      <c r="O30" s="3" t="s">
        <v>1</v>
      </c>
      <c r="P30" s="3" t="s">
        <v>83</v>
      </c>
      <c r="R30" s="3" t="s">
        <v>2</v>
      </c>
      <c r="S30" s="3" t="s">
        <v>893</v>
      </c>
    </row>
    <row r="31" spans="1:19">
      <c r="A31" s="3" t="str">
        <f t="shared" si="0"/>
        <v>|カード名|コスト|レアリティ|種別|</v>
      </c>
      <c r="B31" s="3" t="s">
        <v>83</v>
      </c>
      <c r="H31" s="3" t="s">
        <v>894</v>
      </c>
      <c r="J31" s="3" t="s">
        <v>83</v>
      </c>
      <c r="L31" s="3" t="s">
        <v>895</v>
      </c>
      <c r="M31" s="3" t="s">
        <v>83</v>
      </c>
      <c r="O31" s="3" t="s">
        <v>92</v>
      </c>
      <c r="P31" s="3" t="s">
        <v>83</v>
      </c>
      <c r="R31" s="3" t="s">
        <v>11</v>
      </c>
      <c r="S31" s="3" t="s">
        <v>83</v>
      </c>
    </row>
    <row r="32" spans="1:22">
      <c r="A32" s="3" t="str">
        <f t="shared" si="0"/>
        <v>|[[《才気ある霊基体/Gifted Aetherborn》&gt;才気ある霊基体/Gifted Aetherborn]]|13|アンコモン|クリーチャー|</v>
      </c>
      <c r="B32" s="3" t="s">
        <v>83</v>
      </c>
      <c r="C32" s="3" t="s">
        <v>1151</v>
      </c>
      <c r="D32" s="3" t="s">
        <v>1152</v>
      </c>
      <c r="E32" s="50" t="s">
        <v>1173</v>
      </c>
      <c r="F32" s="3" t="s">
        <v>1154</v>
      </c>
      <c r="G32" s="3" t="s">
        <v>115</v>
      </c>
      <c r="H32" s="3" t="str">
        <f t="shared" ref="H32:H40" si="3">E32</f>
        <v>才気ある霊基体/Gifted Aetherborn</v>
      </c>
      <c r="I32" s="3" t="s">
        <v>899</v>
      </c>
      <c r="J32" s="3" t="s">
        <v>83</v>
      </c>
      <c r="K32" s="3">
        <v>13</v>
      </c>
      <c r="M32" s="3" t="s">
        <v>83</v>
      </c>
      <c r="N32" s="50" t="s">
        <v>55</v>
      </c>
      <c r="P32" s="3" t="s">
        <v>83</v>
      </c>
      <c r="Q32" s="50" t="s">
        <v>34</v>
      </c>
      <c r="S32" s="3" t="s">
        <v>83</v>
      </c>
      <c r="U32" s="3" t="s">
        <v>1173</v>
      </c>
      <c r="V32" s="3">
        <v>13</v>
      </c>
    </row>
    <row r="33" spans="1:22">
      <c r="A33" s="3" t="str">
        <f t="shared" si="0"/>
        <v>|[[《鉄覆いの革命家/Ironclad Revolutionary》&gt;鉄覆いの革命家/Ironclad Revolutionary]]|8|アンコモン|クリーチャー|</v>
      </c>
      <c r="B33" s="3" t="s">
        <v>83</v>
      </c>
      <c r="C33" s="3" t="s">
        <v>1151</v>
      </c>
      <c r="D33" s="3" t="s">
        <v>1152</v>
      </c>
      <c r="E33" s="50" t="s">
        <v>1174</v>
      </c>
      <c r="F33" s="3" t="s">
        <v>1154</v>
      </c>
      <c r="G33" s="3" t="s">
        <v>115</v>
      </c>
      <c r="H33" s="3" t="str">
        <f t="shared" si="3"/>
        <v>鉄覆いの革命家/Ironclad Revolutionary</v>
      </c>
      <c r="I33" s="3" t="s">
        <v>899</v>
      </c>
      <c r="J33" s="3" t="s">
        <v>83</v>
      </c>
      <c r="K33" s="3">
        <v>8</v>
      </c>
      <c r="M33" s="3" t="s">
        <v>83</v>
      </c>
      <c r="N33" s="50" t="s">
        <v>55</v>
      </c>
      <c r="P33" s="3" t="s">
        <v>83</v>
      </c>
      <c r="Q33" s="50" t="s">
        <v>34</v>
      </c>
      <c r="S33" s="3" t="s">
        <v>83</v>
      </c>
      <c r="U33" s="3" t="s">
        <v>1174</v>
      </c>
      <c r="V33" s="3">
        <v>8</v>
      </c>
    </row>
    <row r="34" spans="1:22">
      <c r="A34" s="3" t="str">
        <f t="shared" si="0"/>
        <v>|[[《枉惑な調達者/Sly Requisitioner》&gt;枉惑な調達者/Sly Requisitioner]]|10|アンコモン|クリーチャー|</v>
      </c>
      <c r="B34" s="3" t="s">
        <v>83</v>
      </c>
      <c r="C34" s="3" t="s">
        <v>1151</v>
      </c>
      <c r="D34" s="3" t="s">
        <v>1152</v>
      </c>
      <c r="E34" s="50" t="s">
        <v>1175</v>
      </c>
      <c r="F34" s="3" t="s">
        <v>1154</v>
      </c>
      <c r="G34" s="3" t="s">
        <v>115</v>
      </c>
      <c r="H34" s="3" t="str">
        <f t="shared" si="3"/>
        <v>枉惑な調達者/Sly Requisitioner</v>
      </c>
      <c r="I34" s="3" t="s">
        <v>899</v>
      </c>
      <c r="J34" s="3" t="s">
        <v>83</v>
      </c>
      <c r="K34" s="3">
        <v>10</v>
      </c>
      <c r="M34" s="3" t="s">
        <v>83</v>
      </c>
      <c r="N34" s="50" t="s">
        <v>55</v>
      </c>
      <c r="P34" s="3" t="s">
        <v>83</v>
      </c>
      <c r="Q34" s="50" t="s">
        <v>34</v>
      </c>
      <c r="S34" s="3" t="s">
        <v>83</v>
      </c>
      <c r="U34" s="3" t="s">
        <v>1175</v>
      </c>
      <c r="V34" s="3">
        <v>10</v>
      </c>
    </row>
    <row r="35" spans="1:22">
      <c r="A35" s="3" t="str">
        <f t="shared" si="0"/>
        <v>|[[《ゴンティの策謀/Gonti's Machinations》&gt;ゴンティの策謀/Gonti's Machinations]]|11|アンコモン|サポート|</v>
      </c>
      <c r="B35" s="3" t="s">
        <v>83</v>
      </c>
      <c r="C35" s="3" t="s">
        <v>1151</v>
      </c>
      <c r="D35" s="3" t="s">
        <v>1152</v>
      </c>
      <c r="E35" s="50" t="s">
        <v>1176</v>
      </c>
      <c r="F35" s="3" t="s">
        <v>1154</v>
      </c>
      <c r="G35" s="3" t="s">
        <v>115</v>
      </c>
      <c r="H35" s="3" t="str">
        <f t="shared" si="3"/>
        <v>ゴンティの策謀/Gonti's Machinations</v>
      </c>
      <c r="I35" s="3" t="s">
        <v>899</v>
      </c>
      <c r="J35" s="3" t="s">
        <v>83</v>
      </c>
      <c r="K35" s="3">
        <v>11</v>
      </c>
      <c r="M35" s="3" t="s">
        <v>83</v>
      </c>
      <c r="N35" s="50" t="s">
        <v>55</v>
      </c>
      <c r="P35" s="3" t="s">
        <v>83</v>
      </c>
      <c r="Q35" s="50" t="s">
        <v>182</v>
      </c>
      <c r="S35" s="3" t="s">
        <v>83</v>
      </c>
      <c r="U35" s="3" t="s">
        <v>1176</v>
      </c>
      <c r="V35" s="3">
        <v>11</v>
      </c>
    </row>
    <row r="36" spans="1:22">
      <c r="A36" s="3" t="str">
        <f t="shared" si="0"/>
        <v>|[[《光袖会の収集者/Glint-Sleeve Siphoner》&gt;光袖会の収集者/Glint-Sleeve Siphoner]]|17|レア|クリーチャー|</v>
      </c>
      <c r="B36" s="3" t="s">
        <v>83</v>
      </c>
      <c r="C36" s="3" t="s">
        <v>1151</v>
      </c>
      <c r="D36" s="3" t="s">
        <v>1152</v>
      </c>
      <c r="E36" s="50" t="s">
        <v>1177</v>
      </c>
      <c r="F36" s="3" t="s">
        <v>1154</v>
      </c>
      <c r="G36" s="3" t="s">
        <v>115</v>
      </c>
      <c r="H36" s="3" t="str">
        <f t="shared" si="3"/>
        <v>光袖会の収集者/Glint-Sleeve Siphoner</v>
      </c>
      <c r="I36" s="3" t="s">
        <v>899</v>
      </c>
      <c r="J36" s="3" t="s">
        <v>83</v>
      </c>
      <c r="K36" s="3">
        <v>17</v>
      </c>
      <c r="M36" s="3" t="s">
        <v>83</v>
      </c>
      <c r="N36" s="50" t="s">
        <v>56</v>
      </c>
      <c r="P36" s="3" t="s">
        <v>83</v>
      </c>
      <c r="Q36" s="50" t="s">
        <v>34</v>
      </c>
      <c r="S36" s="3" t="s">
        <v>83</v>
      </c>
      <c r="U36" s="3" t="s">
        <v>1177</v>
      </c>
      <c r="V36" s="3">
        <v>17</v>
      </c>
    </row>
    <row r="37" spans="1:22">
      <c r="A37" s="3" t="str">
        <f t="shared" si="0"/>
        <v>|[[《橋上の戦い/Battle at the Bridge》&gt;橋上の戦い/Battle at the Bridge]]|7|レア|呪文|</v>
      </c>
      <c r="B37" s="3" t="s">
        <v>83</v>
      </c>
      <c r="C37" s="3" t="s">
        <v>1151</v>
      </c>
      <c r="D37" s="3" t="s">
        <v>1152</v>
      </c>
      <c r="E37" s="50" t="s">
        <v>1178</v>
      </c>
      <c r="F37" s="3" t="s">
        <v>1154</v>
      </c>
      <c r="G37" s="3" t="s">
        <v>115</v>
      </c>
      <c r="H37" s="3" t="str">
        <f t="shared" si="3"/>
        <v>橋上の戦い/Battle at the Bridge</v>
      </c>
      <c r="I37" s="3" t="s">
        <v>899</v>
      </c>
      <c r="J37" s="3" t="s">
        <v>83</v>
      </c>
      <c r="K37" s="3">
        <v>7</v>
      </c>
      <c r="M37" s="3" t="s">
        <v>83</v>
      </c>
      <c r="N37" s="50" t="s">
        <v>56</v>
      </c>
      <c r="P37" s="3" t="s">
        <v>83</v>
      </c>
      <c r="Q37" s="50" t="s">
        <v>111</v>
      </c>
      <c r="S37" s="3" t="s">
        <v>83</v>
      </c>
      <c r="U37" s="3" t="s">
        <v>1178</v>
      </c>
      <c r="V37" s="3">
        <v>7</v>
      </c>
    </row>
    <row r="38" spans="1:22">
      <c r="A38" s="3" t="str">
        <f t="shared" si="0"/>
        <v>|[[《ヤヘンニの巧技/Yahenni's Expertise》&gt;ヤヘンニの巧技/Yahenni's Expertise]]|14|レア|呪文|</v>
      </c>
      <c r="B38" s="3" t="s">
        <v>83</v>
      </c>
      <c r="C38" s="3" t="s">
        <v>1151</v>
      </c>
      <c r="D38" s="3" t="s">
        <v>1152</v>
      </c>
      <c r="E38" s="50" t="s">
        <v>1179</v>
      </c>
      <c r="F38" s="3" t="s">
        <v>1154</v>
      </c>
      <c r="G38" s="3" t="s">
        <v>115</v>
      </c>
      <c r="H38" s="3" t="str">
        <f t="shared" si="3"/>
        <v>ヤヘンニの巧技/Yahenni's Expertise</v>
      </c>
      <c r="I38" s="3" t="s">
        <v>899</v>
      </c>
      <c r="J38" s="3" t="s">
        <v>83</v>
      </c>
      <c r="K38" s="3">
        <v>14</v>
      </c>
      <c r="M38" s="3" t="s">
        <v>83</v>
      </c>
      <c r="N38" s="50" t="s">
        <v>56</v>
      </c>
      <c r="P38" s="3" t="s">
        <v>83</v>
      </c>
      <c r="Q38" s="50" t="s">
        <v>111</v>
      </c>
      <c r="S38" s="3" t="s">
        <v>83</v>
      </c>
      <c r="U38" s="3" t="s">
        <v>1179</v>
      </c>
      <c r="V38" s="3">
        <v>14</v>
      </c>
    </row>
    <row r="39" spans="1:22">
      <c r="A39" s="3" t="str">
        <f t="shared" si="0"/>
        <v>|[[《艱苦の伝令/Herald of Anguish》&gt;艱苦の伝令/Herald of Anguish]]|13|神話レア|クリーチャー|</v>
      </c>
      <c r="B39" s="3" t="s">
        <v>83</v>
      </c>
      <c r="C39" s="3" t="s">
        <v>1151</v>
      </c>
      <c r="D39" s="3" t="s">
        <v>1152</v>
      </c>
      <c r="E39" s="50" t="s">
        <v>1180</v>
      </c>
      <c r="F39" s="3" t="s">
        <v>1154</v>
      </c>
      <c r="G39" s="3" t="s">
        <v>115</v>
      </c>
      <c r="H39" s="3" t="str">
        <f t="shared" si="3"/>
        <v>艱苦の伝令/Herald of Anguish</v>
      </c>
      <c r="I39" s="3" t="s">
        <v>899</v>
      </c>
      <c r="J39" s="3" t="s">
        <v>83</v>
      </c>
      <c r="K39" s="3">
        <v>13</v>
      </c>
      <c r="M39" s="3" t="s">
        <v>83</v>
      </c>
      <c r="N39" s="50" t="s">
        <v>57</v>
      </c>
      <c r="P39" s="3" t="s">
        <v>83</v>
      </c>
      <c r="Q39" s="50" t="s">
        <v>34</v>
      </c>
      <c r="S39" s="3" t="s">
        <v>83</v>
      </c>
      <c r="U39" s="3" t="s">
        <v>1180</v>
      </c>
      <c r="V39" s="3">
        <v>13</v>
      </c>
    </row>
    <row r="40" spans="1:22">
      <c r="A40" s="3" t="str">
        <f t="shared" si="0"/>
        <v>|[[《不死の援護者、ヤヘンニ/Yahenni, Undying Partisan》&gt;不死の援護者、ヤヘンニ/Yahenni, Undying Partisan]]|11|神話レア|クリーチャー|</v>
      </c>
      <c r="B40" s="3" t="s">
        <v>83</v>
      </c>
      <c r="C40" s="3" t="s">
        <v>1151</v>
      </c>
      <c r="D40" s="3" t="s">
        <v>1152</v>
      </c>
      <c r="E40" s="50" t="s">
        <v>1181</v>
      </c>
      <c r="F40" s="3" t="s">
        <v>1154</v>
      </c>
      <c r="G40" s="3" t="s">
        <v>115</v>
      </c>
      <c r="H40" s="3" t="str">
        <f t="shared" si="3"/>
        <v>不死の援護者、ヤヘンニ/Yahenni, Undying Partisan</v>
      </c>
      <c r="I40" s="3" t="s">
        <v>899</v>
      </c>
      <c r="J40" s="3" t="s">
        <v>83</v>
      </c>
      <c r="K40" s="3">
        <v>11</v>
      </c>
      <c r="M40" s="3" t="s">
        <v>83</v>
      </c>
      <c r="N40" s="50" t="s">
        <v>57</v>
      </c>
      <c r="P40" s="3" t="s">
        <v>83</v>
      </c>
      <c r="Q40" s="50" t="s">
        <v>34</v>
      </c>
      <c r="S40" s="3" t="s">
        <v>83</v>
      </c>
      <c r="U40" s="3" t="s">
        <v>1181</v>
      </c>
      <c r="V40" s="3">
        <v>11</v>
      </c>
    </row>
    <row r="41" spans="1:1">
      <c r="A41" s="3" t="str">
        <f t="shared" si="0"/>
        <v/>
      </c>
    </row>
    <row r="42" spans="1:3">
      <c r="A42" s="3" t="str">
        <f t="shared" si="0"/>
        <v>**赤</v>
      </c>
      <c r="B42" s="3" t="s">
        <v>1164</v>
      </c>
      <c r="C42" s="3" t="s">
        <v>42</v>
      </c>
    </row>
    <row r="43" spans="1:19">
      <c r="A43" s="3" t="str">
        <f t="shared" si="0"/>
        <v>|LEFT:500|LEFT:50|LEFT:80|LEFT:100|c</v>
      </c>
      <c r="B43" s="3" t="s">
        <v>83</v>
      </c>
      <c r="H43" s="3" t="s">
        <v>891</v>
      </c>
      <c r="J43" s="3" t="s">
        <v>83</v>
      </c>
      <c r="L43" s="3" t="s">
        <v>892</v>
      </c>
      <c r="M43" s="3" t="s">
        <v>83</v>
      </c>
      <c r="O43" s="3" t="s">
        <v>1</v>
      </c>
      <c r="P43" s="3" t="s">
        <v>83</v>
      </c>
      <c r="R43" s="3" t="s">
        <v>2</v>
      </c>
      <c r="S43" s="3" t="s">
        <v>893</v>
      </c>
    </row>
    <row r="44" spans="1:19">
      <c r="A44" s="3" t="str">
        <f t="shared" si="0"/>
        <v>|カード名|コスト|レアリティ|種別|</v>
      </c>
      <c r="B44" s="3" t="s">
        <v>83</v>
      </c>
      <c r="H44" s="3" t="s">
        <v>894</v>
      </c>
      <c r="J44" s="3" t="s">
        <v>83</v>
      </c>
      <c r="L44" s="3" t="s">
        <v>895</v>
      </c>
      <c r="M44" s="3" t="s">
        <v>83</v>
      </c>
      <c r="O44" s="3" t="s">
        <v>92</v>
      </c>
      <c r="P44" s="3" t="s">
        <v>83</v>
      </c>
      <c r="R44" s="3" t="s">
        <v>11</v>
      </c>
      <c r="S44" s="3" t="s">
        <v>83</v>
      </c>
    </row>
    <row r="45" spans="1:22">
      <c r="A45" s="3" t="str">
        <f t="shared" si="0"/>
        <v>|[[《怒れる巨人/Enraged Giant》&gt;怒れる巨人/Enraged Giant]]|13|アンコモン|クリーチャー|</v>
      </c>
      <c r="B45" s="3" t="s">
        <v>83</v>
      </c>
      <c r="C45" s="3" t="s">
        <v>1151</v>
      </c>
      <c r="D45" s="3" t="s">
        <v>1152</v>
      </c>
      <c r="E45" s="50" t="s">
        <v>1182</v>
      </c>
      <c r="F45" s="3" t="s">
        <v>1154</v>
      </c>
      <c r="G45" s="3" t="s">
        <v>115</v>
      </c>
      <c r="H45" s="3" t="str">
        <f t="shared" ref="H45:H53" si="4">E45</f>
        <v>怒れる巨人/Enraged Giant</v>
      </c>
      <c r="I45" s="3" t="s">
        <v>899</v>
      </c>
      <c r="J45" s="3" t="s">
        <v>83</v>
      </c>
      <c r="K45" s="3">
        <v>13</v>
      </c>
      <c r="M45" s="3" t="s">
        <v>83</v>
      </c>
      <c r="N45" s="50" t="s">
        <v>55</v>
      </c>
      <c r="P45" s="3" t="s">
        <v>83</v>
      </c>
      <c r="Q45" s="50" t="s">
        <v>34</v>
      </c>
      <c r="S45" s="3" t="s">
        <v>83</v>
      </c>
      <c r="U45" s="3" t="s">
        <v>1182</v>
      </c>
      <c r="V45" s="3">
        <v>13</v>
      </c>
    </row>
    <row r="46" spans="1:22">
      <c r="A46" s="3" t="str">
        <f t="shared" si="0"/>
        <v>|[[《無謀なレーサー/Reckless Racer》&gt;無謀なレーサー/Reckless Racer]]|9|アンコモン|クリーチャー|</v>
      </c>
      <c r="B46" s="3" t="s">
        <v>83</v>
      </c>
      <c r="C46" s="3" t="s">
        <v>1151</v>
      </c>
      <c r="D46" s="3" t="s">
        <v>1152</v>
      </c>
      <c r="E46" s="50" t="s">
        <v>1183</v>
      </c>
      <c r="F46" s="3" t="s">
        <v>1154</v>
      </c>
      <c r="G46" s="3" t="s">
        <v>115</v>
      </c>
      <c r="H46" s="3" t="str">
        <f t="shared" si="4"/>
        <v>無謀なレーサー/Reckless Racer</v>
      </c>
      <c r="I46" s="3" t="s">
        <v>899</v>
      </c>
      <c r="J46" s="3" t="s">
        <v>83</v>
      </c>
      <c r="K46" s="3">
        <v>9</v>
      </c>
      <c r="M46" s="3" t="s">
        <v>83</v>
      </c>
      <c r="N46" s="50" t="s">
        <v>55</v>
      </c>
      <c r="P46" s="3" t="s">
        <v>83</v>
      </c>
      <c r="Q46" s="50" t="s">
        <v>34</v>
      </c>
      <c r="S46" s="3" t="s">
        <v>83</v>
      </c>
      <c r="U46" s="3" t="s">
        <v>1183</v>
      </c>
      <c r="V46" s="3">
        <v>9</v>
      </c>
    </row>
    <row r="47" spans="1:22">
      <c r="A47" s="3" t="str">
        <f t="shared" si="0"/>
        <v>|[[《飲み込む炎/Hungry Flames》&gt;飲み込む炎/Hungry Flames]]|9|アンコモン|呪文|</v>
      </c>
      <c r="B47" s="3" t="s">
        <v>83</v>
      </c>
      <c r="C47" s="3" t="s">
        <v>1151</v>
      </c>
      <c r="D47" s="3" t="s">
        <v>1152</v>
      </c>
      <c r="E47" s="50" t="s">
        <v>1184</v>
      </c>
      <c r="F47" s="3" t="s">
        <v>1154</v>
      </c>
      <c r="G47" s="3" t="s">
        <v>115</v>
      </c>
      <c r="H47" s="3" t="str">
        <f t="shared" si="4"/>
        <v>飲み込む炎/Hungry Flames</v>
      </c>
      <c r="I47" s="3" t="s">
        <v>899</v>
      </c>
      <c r="J47" s="3" t="s">
        <v>83</v>
      </c>
      <c r="K47" s="3">
        <v>9</v>
      </c>
      <c r="M47" s="3" t="s">
        <v>83</v>
      </c>
      <c r="N47" s="50" t="s">
        <v>55</v>
      </c>
      <c r="P47" s="3" t="s">
        <v>83</v>
      </c>
      <c r="Q47" s="50" t="s">
        <v>111</v>
      </c>
      <c r="S47" s="3" t="s">
        <v>83</v>
      </c>
      <c r="U47" s="3" t="s">
        <v>1184</v>
      </c>
      <c r="V47" s="3">
        <v>9</v>
      </c>
    </row>
    <row r="48" spans="1:22">
      <c r="A48" s="3" t="str">
        <f t="shared" si="0"/>
        <v>|[[《グレムリンの侵入/Gremlin Infestation》&gt;グレムリンの侵入/Gremlin Infestation]]|8|アンコモン|サポート|</v>
      </c>
      <c r="B48" s="3" t="s">
        <v>83</v>
      </c>
      <c r="C48" s="3" t="s">
        <v>1151</v>
      </c>
      <c r="D48" s="3" t="s">
        <v>1152</v>
      </c>
      <c r="E48" s="50" t="s">
        <v>1185</v>
      </c>
      <c r="F48" s="3" t="s">
        <v>1154</v>
      </c>
      <c r="G48" s="3" t="s">
        <v>115</v>
      </c>
      <c r="H48" s="3" t="str">
        <f t="shared" si="4"/>
        <v>グレムリンの侵入/Gremlin Infestation</v>
      </c>
      <c r="I48" s="3" t="s">
        <v>899</v>
      </c>
      <c r="J48" s="3" t="s">
        <v>83</v>
      </c>
      <c r="K48" s="3">
        <v>8</v>
      </c>
      <c r="M48" s="3" t="s">
        <v>83</v>
      </c>
      <c r="N48" s="50" t="s">
        <v>55</v>
      </c>
      <c r="P48" s="3" t="s">
        <v>83</v>
      </c>
      <c r="Q48" s="50" t="s">
        <v>182</v>
      </c>
      <c r="S48" s="3" t="s">
        <v>83</v>
      </c>
      <c r="U48" s="3" t="s">
        <v>1185</v>
      </c>
      <c r="V48" s="3">
        <v>8</v>
      </c>
    </row>
    <row r="49" spans="1:22">
      <c r="A49" s="3" t="str">
        <f t="shared" si="0"/>
        <v>|[[《無秩序街の主/Freejam Regent》&gt;無秩序街の主/Freejam Regent]]|15|レア|クリーチャー|</v>
      </c>
      <c r="B49" s="3" t="s">
        <v>83</v>
      </c>
      <c r="C49" s="3" t="s">
        <v>1151</v>
      </c>
      <c r="D49" s="3" t="s">
        <v>1152</v>
      </c>
      <c r="E49" s="50" t="s">
        <v>1186</v>
      </c>
      <c r="F49" s="3" t="s">
        <v>1154</v>
      </c>
      <c r="G49" s="3" t="s">
        <v>115</v>
      </c>
      <c r="H49" s="3" t="str">
        <f t="shared" si="4"/>
        <v>無秩序街の主/Freejam Regent</v>
      </c>
      <c r="I49" s="3" t="s">
        <v>899</v>
      </c>
      <c r="J49" s="3" t="s">
        <v>83</v>
      </c>
      <c r="K49" s="3">
        <v>15</v>
      </c>
      <c r="M49" s="3" t="s">
        <v>83</v>
      </c>
      <c r="N49" s="50" t="s">
        <v>56</v>
      </c>
      <c r="P49" s="3" t="s">
        <v>83</v>
      </c>
      <c r="Q49" s="50" t="s">
        <v>34</v>
      </c>
      <c r="S49" s="3" t="s">
        <v>83</v>
      </c>
      <c r="U49" s="3" t="s">
        <v>1186</v>
      </c>
      <c r="V49" s="3">
        <v>15</v>
      </c>
    </row>
    <row r="50" spans="1:22">
      <c r="A50" s="3" t="str">
        <f t="shared" si="0"/>
        <v>|[[《カーリ・ゼヴの巧技/Kari Zev's Expertise》&gt;カーリ・ゼヴの巧技/Kari Zev's Expertise]]|6|レア|呪文|</v>
      </c>
      <c r="B50" s="3" t="s">
        <v>83</v>
      </c>
      <c r="C50" s="3" t="s">
        <v>1151</v>
      </c>
      <c r="D50" s="3" t="s">
        <v>1152</v>
      </c>
      <c r="E50" s="50" t="s">
        <v>1187</v>
      </c>
      <c r="F50" s="3" t="s">
        <v>1154</v>
      </c>
      <c r="G50" s="3" t="s">
        <v>115</v>
      </c>
      <c r="H50" s="3" t="str">
        <f t="shared" si="4"/>
        <v>カーリ・ゼヴの巧技/Kari Zev's Expertise</v>
      </c>
      <c r="I50" s="3" t="s">
        <v>899</v>
      </c>
      <c r="J50" s="3" t="s">
        <v>83</v>
      </c>
      <c r="K50" s="3">
        <v>6</v>
      </c>
      <c r="M50" s="3" t="s">
        <v>83</v>
      </c>
      <c r="N50" s="50" t="s">
        <v>56</v>
      </c>
      <c r="P50" s="3" t="s">
        <v>83</v>
      </c>
      <c r="Q50" s="50" t="s">
        <v>111</v>
      </c>
      <c r="S50" s="3" t="s">
        <v>83</v>
      </c>
      <c r="U50" s="3" t="s">
        <v>1187</v>
      </c>
      <c r="V50" s="3">
        <v>6</v>
      </c>
    </row>
    <row r="51" spans="1:22">
      <c r="A51" s="3" t="str">
        <f t="shared" si="0"/>
        <v>|[[《グレムリン解放/Release the Gremlins》&gt;グレムリン解放/Release the Gremlins]]|16|レア|呪文|</v>
      </c>
      <c r="B51" s="3" t="s">
        <v>83</v>
      </c>
      <c r="C51" s="3" t="s">
        <v>1151</v>
      </c>
      <c r="D51" s="3" t="s">
        <v>1152</v>
      </c>
      <c r="E51" s="50" t="s">
        <v>1188</v>
      </c>
      <c r="F51" s="3" t="s">
        <v>1154</v>
      </c>
      <c r="G51" s="3" t="s">
        <v>115</v>
      </c>
      <c r="H51" s="3" t="str">
        <f t="shared" si="4"/>
        <v>グレムリン解放/Release the Gremlins</v>
      </c>
      <c r="I51" s="3" t="s">
        <v>899</v>
      </c>
      <c r="J51" s="3" t="s">
        <v>83</v>
      </c>
      <c r="K51" s="3">
        <v>16</v>
      </c>
      <c r="M51" s="3" t="s">
        <v>83</v>
      </c>
      <c r="N51" s="50" t="s">
        <v>56</v>
      </c>
      <c r="P51" s="3" t="s">
        <v>83</v>
      </c>
      <c r="Q51" s="50" t="s">
        <v>111</v>
      </c>
      <c r="S51" s="3" t="s">
        <v>83</v>
      </c>
      <c r="U51" s="3" t="s">
        <v>1188</v>
      </c>
      <c r="V51" s="3">
        <v>16</v>
      </c>
    </row>
    <row r="52" spans="1:22">
      <c r="A52" s="3" t="str">
        <f t="shared" si="0"/>
        <v>|[[《航空船を強襲する者、カーリ・ゼヴ/Kari Zev, Skyship Raider》&gt;航空船を強襲する者、カーリ・ゼヴ/Kari Zev, Skyship Raider]]|5|神話レア|クリーチャー|</v>
      </c>
      <c r="B52" s="3" t="s">
        <v>83</v>
      </c>
      <c r="C52" s="3" t="s">
        <v>1151</v>
      </c>
      <c r="D52" s="3" t="s">
        <v>1152</v>
      </c>
      <c r="E52" s="50" t="s">
        <v>1189</v>
      </c>
      <c r="F52" s="3" t="s">
        <v>1154</v>
      </c>
      <c r="G52" s="3" t="s">
        <v>115</v>
      </c>
      <c r="H52" s="3" t="str">
        <f t="shared" si="4"/>
        <v>航空船を強襲する者、カーリ・ゼヴ/Kari Zev, Skyship Raider</v>
      </c>
      <c r="I52" s="3" t="s">
        <v>899</v>
      </c>
      <c r="J52" s="3" t="s">
        <v>83</v>
      </c>
      <c r="K52" s="3">
        <v>5</v>
      </c>
      <c r="M52" s="3" t="s">
        <v>83</v>
      </c>
      <c r="N52" s="50" t="s">
        <v>57</v>
      </c>
      <c r="P52" s="3" t="s">
        <v>83</v>
      </c>
      <c r="Q52" s="50" t="s">
        <v>34</v>
      </c>
      <c r="S52" s="3" t="s">
        <v>83</v>
      </c>
      <c r="U52" s="3" t="s">
        <v>1189</v>
      </c>
      <c r="V52" s="3">
        <v>5</v>
      </c>
    </row>
    <row r="53" spans="1:22">
      <c r="A53" s="3" t="str">
        <f t="shared" si="0"/>
        <v>|[[《稲妻駆け/Lightning Runner》&gt;稲妻駆け/Lightning Runner]]|6|神話レア|クリーチャー|</v>
      </c>
      <c r="B53" s="3" t="s">
        <v>83</v>
      </c>
      <c r="C53" s="3" t="s">
        <v>1151</v>
      </c>
      <c r="D53" s="3" t="s">
        <v>1152</v>
      </c>
      <c r="E53" s="50" t="s">
        <v>1190</v>
      </c>
      <c r="F53" s="3" t="s">
        <v>1154</v>
      </c>
      <c r="G53" s="3" t="s">
        <v>115</v>
      </c>
      <c r="H53" s="3" t="str">
        <f t="shared" si="4"/>
        <v>稲妻駆け/Lightning Runner</v>
      </c>
      <c r="I53" s="3" t="s">
        <v>899</v>
      </c>
      <c r="J53" s="3" t="s">
        <v>83</v>
      </c>
      <c r="K53" s="3">
        <v>6</v>
      </c>
      <c r="M53" s="3" t="s">
        <v>83</v>
      </c>
      <c r="N53" s="50" t="s">
        <v>57</v>
      </c>
      <c r="P53" s="3" t="s">
        <v>83</v>
      </c>
      <c r="Q53" s="50" t="s">
        <v>34</v>
      </c>
      <c r="S53" s="3" t="s">
        <v>83</v>
      </c>
      <c r="U53" s="3" t="s">
        <v>1190</v>
      </c>
      <c r="V53" s="3">
        <v>6</v>
      </c>
    </row>
    <row r="54" spans="1:1">
      <c r="A54" s="3" t="str">
        <f t="shared" si="0"/>
        <v/>
      </c>
    </row>
    <row r="55" spans="1:3">
      <c r="A55" s="3" t="str">
        <f t="shared" si="0"/>
        <v>**緑</v>
      </c>
      <c r="B55" s="3" t="s">
        <v>1164</v>
      </c>
      <c r="C55" s="3" t="s">
        <v>43</v>
      </c>
    </row>
    <row r="56" spans="1:19">
      <c r="A56" s="3" t="str">
        <f t="shared" si="0"/>
        <v>|LEFT:500|LEFT:50|LEFT:80|LEFT:100|c</v>
      </c>
      <c r="B56" s="3" t="s">
        <v>83</v>
      </c>
      <c r="H56" s="3" t="s">
        <v>891</v>
      </c>
      <c r="J56" s="3" t="s">
        <v>83</v>
      </c>
      <c r="L56" s="3" t="s">
        <v>892</v>
      </c>
      <c r="M56" s="3" t="s">
        <v>83</v>
      </c>
      <c r="O56" s="3" t="s">
        <v>1</v>
      </c>
      <c r="P56" s="3" t="s">
        <v>83</v>
      </c>
      <c r="R56" s="3" t="s">
        <v>2</v>
      </c>
      <c r="S56" s="3" t="s">
        <v>893</v>
      </c>
    </row>
    <row r="57" spans="1:19">
      <c r="A57" s="3" t="str">
        <f t="shared" si="0"/>
        <v>|カード名|コスト|レアリティ|種別|</v>
      </c>
      <c r="B57" s="3" t="s">
        <v>83</v>
      </c>
      <c r="H57" s="3" t="s">
        <v>894</v>
      </c>
      <c r="J57" s="3" t="s">
        <v>83</v>
      </c>
      <c r="L57" s="3" t="s">
        <v>895</v>
      </c>
      <c r="M57" s="3" t="s">
        <v>83</v>
      </c>
      <c r="O57" s="3" t="s">
        <v>92</v>
      </c>
      <c r="P57" s="3" t="s">
        <v>83</v>
      </c>
      <c r="R57" s="3" t="s">
        <v>11</v>
      </c>
      <c r="S57" s="3" t="s">
        <v>83</v>
      </c>
    </row>
    <row r="58" spans="1:22">
      <c r="A58" s="3" t="str">
        <f t="shared" si="0"/>
        <v>|[[《隠れた薬草医/Hidden Herbalists》&gt;隠れた薬草医/Hidden Herbalists]]|10|アンコモン|クリーチャー|</v>
      </c>
      <c r="B58" s="3" t="s">
        <v>83</v>
      </c>
      <c r="C58" s="3" t="s">
        <v>1151</v>
      </c>
      <c r="D58" s="3" t="s">
        <v>1152</v>
      </c>
      <c r="E58" s="50" t="s">
        <v>1191</v>
      </c>
      <c r="F58" s="3" t="s">
        <v>1154</v>
      </c>
      <c r="G58" s="3" t="s">
        <v>115</v>
      </c>
      <c r="H58" s="3" t="str">
        <f t="shared" ref="H58:H65" si="5">E58</f>
        <v>隠れた薬草医/Hidden Herbalists</v>
      </c>
      <c r="I58" s="3" t="s">
        <v>899</v>
      </c>
      <c r="J58" s="3" t="s">
        <v>83</v>
      </c>
      <c r="K58" s="3">
        <v>10</v>
      </c>
      <c r="M58" s="3" t="s">
        <v>83</v>
      </c>
      <c r="N58" s="50" t="s">
        <v>55</v>
      </c>
      <c r="P58" s="3" t="s">
        <v>83</v>
      </c>
      <c r="Q58" s="50" t="s">
        <v>34</v>
      </c>
      <c r="S58" s="3" t="s">
        <v>83</v>
      </c>
      <c r="U58" s="3" t="s">
        <v>1191</v>
      </c>
      <c r="V58" s="3">
        <v>10</v>
      </c>
    </row>
    <row r="59" spans="1:22">
      <c r="A59" s="3" t="str">
        <f t="shared" si="0"/>
        <v>|[[《ナーナムの改革派/Narnam Renegade》&gt;ナーナムの改革派/Narnam Renegade]]|11|アンコモン|クリーチャー|</v>
      </c>
      <c r="B59" s="3" t="s">
        <v>83</v>
      </c>
      <c r="C59" s="3" t="s">
        <v>1151</v>
      </c>
      <c r="D59" s="3" t="s">
        <v>1152</v>
      </c>
      <c r="E59" s="50" t="s">
        <v>1192</v>
      </c>
      <c r="F59" s="3" t="s">
        <v>1154</v>
      </c>
      <c r="G59" s="3" t="s">
        <v>115</v>
      </c>
      <c r="H59" s="3" t="str">
        <f t="shared" si="5"/>
        <v>ナーナムの改革派/Narnam Renegade</v>
      </c>
      <c r="I59" s="3" t="s">
        <v>899</v>
      </c>
      <c r="J59" s="3" t="s">
        <v>83</v>
      </c>
      <c r="K59" s="3">
        <v>11</v>
      </c>
      <c r="M59" s="3" t="s">
        <v>83</v>
      </c>
      <c r="N59" s="50" t="s">
        <v>55</v>
      </c>
      <c r="P59" s="3" t="s">
        <v>83</v>
      </c>
      <c r="Q59" s="50" t="s">
        <v>34</v>
      </c>
      <c r="S59" s="3" t="s">
        <v>83</v>
      </c>
      <c r="U59" s="3" t="s">
        <v>1192</v>
      </c>
      <c r="V59" s="3">
        <v>11</v>
      </c>
    </row>
    <row r="60" spans="1:22">
      <c r="A60" s="3" t="str">
        <f t="shared" si="0"/>
        <v>|[[《ピーマの霊気予見者/Peema Aether-Seer》&gt;ピーマの霊気予見者/Peema Aether-Seer]]|13|アンコモン|クリーチャー|</v>
      </c>
      <c r="B60" s="3" t="s">
        <v>83</v>
      </c>
      <c r="C60" s="3" t="s">
        <v>1151</v>
      </c>
      <c r="D60" s="3" t="s">
        <v>1152</v>
      </c>
      <c r="E60" s="50" t="s">
        <v>1193</v>
      </c>
      <c r="F60" s="3" t="s">
        <v>1154</v>
      </c>
      <c r="G60" s="3" t="s">
        <v>115</v>
      </c>
      <c r="H60" s="3" t="str">
        <f t="shared" si="5"/>
        <v>ピーマの霊気予見者/Peema Aether-Seer</v>
      </c>
      <c r="I60" s="3" t="s">
        <v>899</v>
      </c>
      <c r="J60" s="3" t="s">
        <v>83</v>
      </c>
      <c r="K60" s="3">
        <v>13</v>
      </c>
      <c r="M60" s="3" t="s">
        <v>83</v>
      </c>
      <c r="N60" s="50" t="s">
        <v>55</v>
      </c>
      <c r="P60" s="3" t="s">
        <v>83</v>
      </c>
      <c r="Q60" s="50" t="s">
        <v>34</v>
      </c>
      <c r="S60" s="3" t="s">
        <v>83</v>
      </c>
      <c r="U60" s="3" t="s">
        <v>1193</v>
      </c>
      <c r="V60" s="3">
        <v>13</v>
      </c>
    </row>
    <row r="61" spans="1:22">
      <c r="A61" s="3" t="str">
        <f t="shared" si="0"/>
        <v>|[[《緑地帯の暴れ者/Greenbelt Rampager》&gt;緑地帯の暴れ者/Greenbelt Rampager]]|7|レア|クリーチャー|</v>
      </c>
      <c r="B61" s="3" t="s">
        <v>83</v>
      </c>
      <c r="C61" s="3" t="s">
        <v>1151</v>
      </c>
      <c r="D61" s="3" t="s">
        <v>1152</v>
      </c>
      <c r="E61" s="50" t="s">
        <v>1194</v>
      </c>
      <c r="F61" s="3" t="s">
        <v>1154</v>
      </c>
      <c r="G61" s="3" t="s">
        <v>115</v>
      </c>
      <c r="H61" s="3" t="str">
        <f t="shared" si="5"/>
        <v>緑地帯の暴れ者/Greenbelt Rampager</v>
      </c>
      <c r="I61" s="3" t="s">
        <v>899</v>
      </c>
      <c r="J61" s="3" t="s">
        <v>83</v>
      </c>
      <c r="K61" s="3">
        <v>7</v>
      </c>
      <c r="M61" s="3" t="s">
        <v>83</v>
      </c>
      <c r="N61" s="50" t="s">
        <v>56</v>
      </c>
      <c r="P61" s="3" t="s">
        <v>83</v>
      </c>
      <c r="Q61" s="50" t="s">
        <v>34</v>
      </c>
      <c r="S61" s="3" t="s">
        <v>83</v>
      </c>
      <c r="U61" s="3" t="s">
        <v>1194</v>
      </c>
      <c r="V61" s="3">
        <v>7</v>
      </c>
    </row>
    <row r="62" spans="1:22">
      <c r="A62" s="3" t="str">
        <f t="shared" si="0"/>
        <v>|[[《英雄的介入/Heroic Intervention》&gt;英雄的介入/Heroic Intervention]]|14|レア|呪文|</v>
      </c>
      <c r="B62" s="3" t="s">
        <v>83</v>
      </c>
      <c r="C62" s="3" t="s">
        <v>1151</v>
      </c>
      <c r="D62" s="3" t="s">
        <v>1152</v>
      </c>
      <c r="E62" s="50" t="s">
        <v>1195</v>
      </c>
      <c r="F62" s="3" t="s">
        <v>1154</v>
      </c>
      <c r="G62" s="3" t="s">
        <v>115</v>
      </c>
      <c r="H62" s="3" t="str">
        <f t="shared" si="5"/>
        <v>英雄的介入/Heroic Intervention</v>
      </c>
      <c r="I62" s="3" t="s">
        <v>899</v>
      </c>
      <c r="J62" s="3" t="s">
        <v>83</v>
      </c>
      <c r="K62" s="3">
        <v>14</v>
      </c>
      <c r="M62" s="3" t="s">
        <v>83</v>
      </c>
      <c r="N62" s="50" t="s">
        <v>56</v>
      </c>
      <c r="P62" s="3" t="s">
        <v>83</v>
      </c>
      <c r="Q62" s="50" t="s">
        <v>111</v>
      </c>
      <c r="S62" s="3" t="s">
        <v>83</v>
      </c>
      <c r="U62" s="3" t="s">
        <v>1195</v>
      </c>
      <c r="V62" s="3">
        <v>14</v>
      </c>
    </row>
    <row r="63" spans="1:22">
      <c r="A63" s="3" t="str">
        <f t="shared" si="0"/>
        <v>|[[《霊気風浴び/Aetherwind Basker》&gt;霊気風浴び/Aetherwind Basker]]|20|神話レア|クリーチャー|</v>
      </c>
      <c r="B63" s="3" t="s">
        <v>83</v>
      </c>
      <c r="C63" s="3" t="s">
        <v>1151</v>
      </c>
      <c r="D63" s="3" t="s">
        <v>1152</v>
      </c>
      <c r="E63" s="50" t="s">
        <v>1196</v>
      </c>
      <c r="F63" s="3" t="s">
        <v>1154</v>
      </c>
      <c r="G63" s="3" t="s">
        <v>115</v>
      </c>
      <c r="H63" s="3" t="str">
        <f t="shared" si="5"/>
        <v>霊気風浴び/Aetherwind Basker</v>
      </c>
      <c r="I63" s="3" t="s">
        <v>899</v>
      </c>
      <c r="J63" s="3" t="s">
        <v>83</v>
      </c>
      <c r="K63" s="3">
        <v>20</v>
      </c>
      <c r="M63" s="3" t="s">
        <v>83</v>
      </c>
      <c r="N63" s="50" t="s">
        <v>57</v>
      </c>
      <c r="P63" s="3" t="s">
        <v>83</v>
      </c>
      <c r="Q63" s="50" t="s">
        <v>34</v>
      </c>
      <c r="S63" s="3" t="s">
        <v>83</v>
      </c>
      <c r="U63" s="3" t="s">
        <v>1196</v>
      </c>
      <c r="V63" s="3">
        <v>20</v>
      </c>
    </row>
    <row r="64" spans="1:22">
      <c r="A64" s="3" t="str">
        <f t="shared" si="0"/>
        <v>|[[《ピーマの改革派、リシュカー/Rishkar, Peema Renegade》&gt;ピーマの改革派、リシュカー/Rishkar, Peema Renegade]]|16|神話レア|クリーチャー|</v>
      </c>
      <c r="B64" s="3" t="s">
        <v>83</v>
      </c>
      <c r="C64" s="3" t="s">
        <v>1151</v>
      </c>
      <c r="D64" s="3" t="s">
        <v>1152</v>
      </c>
      <c r="E64" s="50" t="s">
        <v>1197</v>
      </c>
      <c r="F64" s="3" t="s">
        <v>1154</v>
      </c>
      <c r="G64" s="3" t="s">
        <v>115</v>
      </c>
      <c r="H64" s="3" t="str">
        <f t="shared" si="5"/>
        <v>ピーマの改革派、リシュカー/Rishkar, Peema Renegade</v>
      </c>
      <c r="I64" s="3" t="s">
        <v>899</v>
      </c>
      <c r="J64" s="3" t="s">
        <v>83</v>
      </c>
      <c r="K64" s="3">
        <v>16</v>
      </c>
      <c r="M64" s="3" t="s">
        <v>83</v>
      </c>
      <c r="N64" s="50" t="s">
        <v>57</v>
      </c>
      <c r="P64" s="3" t="s">
        <v>83</v>
      </c>
      <c r="Q64" s="50" t="s">
        <v>34</v>
      </c>
      <c r="S64" s="3" t="s">
        <v>83</v>
      </c>
      <c r="U64" s="3" t="s">
        <v>1197</v>
      </c>
      <c r="V64" s="3">
        <v>16</v>
      </c>
    </row>
    <row r="65" spans="1:22">
      <c r="A65" s="3" t="str">
        <f t="shared" ref="A65:A87" si="6">B65&amp;C65&amp;D65&amp;E65&amp;F65&amp;G65&amp;H65&amp;I65&amp;J65&amp;K65&amp;L65&amp;M65&amp;N65&amp;O65&amp;P65&amp;Q65&amp;R65&amp;S65</f>
        <v>|[[《リシュカーの巧技/Rishkar's Expertise》&gt;リシュカーの巧技/Rishkar's Expertise]]|5|神話レア|呪文|</v>
      </c>
      <c r="B65" s="3" t="s">
        <v>83</v>
      </c>
      <c r="C65" s="3" t="s">
        <v>1151</v>
      </c>
      <c r="D65" s="3" t="s">
        <v>1152</v>
      </c>
      <c r="E65" s="50" t="s">
        <v>1198</v>
      </c>
      <c r="F65" s="3" t="s">
        <v>1154</v>
      </c>
      <c r="G65" s="3" t="s">
        <v>115</v>
      </c>
      <c r="H65" s="3" t="str">
        <f t="shared" si="5"/>
        <v>リシュカーの巧技/Rishkar's Expertise</v>
      </c>
      <c r="I65" s="3" t="s">
        <v>899</v>
      </c>
      <c r="J65" s="3" t="s">
        <v>83</v>
      </c>
      <c r="K65" s="3">
        <v>5</v>
      </c>
      <c r="M65" s="3" t="s">
        <v>83</v>
      </c>
      <c r="N65" s="50" t="s">
        <v>57</v>
      </c>
      <c r="P65" s="3" t="s">
        <v>83</v>
      </c>
      <c r="Q65" s="50" t="s">
        <v>111</v>
      </c>
      <c r="S65" s="3" t="s">
        <v>83</v>
      </c>
      <c r="U65" s="3" t="s">
        <v>1198</v>
      </c>
      <c r="V65" s="3">
        <v>5</v>
      </c>
    </row>
    <row r="66" spans="1:1">
      <c r="A66" s="3" t="str">
        <f t="shared" si="6"/>
        <v/>
      </c>
    </row>
    <row r="67" spans="1:3">
      <c r="A67" s="3" t="str">
        <f t="shared" si="6"/>
        <v>**多色</v>
      </c>
      <c r="B67" s="3" t="s">
        <v>1164</v>
      </c>
      <c r="C67" s="3" t="s">
        <v>44</v>
      </c>
    </row>
    <row r="68" spans="1:19">
      <c r="A68" s="3" t="str">
        <f t="shared" si="6"/>
        <v>|LEFT:500|LEFT:50|LEFT:80|LEFT:100|c</v>
      </c>
      <c r="B68" s="3" t="s">
        <v>83</v>
      </c>
      <c r="H68" s="3" t="s">
        <v>891</v>
      </c>
      <c r="J68" s="3" t="s">
        <v>83</v>
      </c>
      <c r="L68" s="3" t="s">
        <v>892</v>
      </c>
      <c r="M68" s="3" t="s">
        <v>83</v>
      </c>
      <c r="O68" s="3" t="s">
        <v>1</v>
      </c>
      <c r="P68" s="3" t="s">
        <v>83</v>
      </c>
      <c r="R68" s="3" t="s">
        <v>2</v>
      </c>
      <c r="S68" s="3" t="s">
        <v>893</v>
      </c>
    </row>
    <row r="69" spans="1:19">
      <c r="A69" s="3" t="str">
        <f t="shared" si="6"/>
        <v>|カード名|コスト|レアリティ|種別|</v>
      </c>
      <c r="B69" s="3" t="s">
        <v>83</v>
      </c>
      <c r="H69" s="3" t="s">
        <v>894</v>
      </c>
      <c r="J69" s="3" t="s">
        <v>83</v>
      </c>
      <c r="L69" s="3" t="s">
        <v>895</v>
      </c>
      <c r="M69" s="3" t="s">
        <v>83</v>
      </c>
      <c r="O69" s="3" t="s">
        <v>92</v>
      </c>
      <c r="P69" s="3" t="s">
        <v>83</v>
      </c>
      <c r="R69" s="3" t="s">
        <v>11</v>
      </c>
      <c r="S69" s="3" t="s">
        <v>83</v>
      </c>
    </row>
    <row r="70" spans="1:22">
      <c r="A70" s="3" t="str">
        <f t="shared" si="6"/>
        <v>|[[《異端の飛行機械職人/Maverick Thopterist》&gt;異端の飛行機械職人/Maverick Thopterist]]|6|アンコモン|クリーチャー|</v>
      </c>
      <c r="B70" s="3" t="s">
        <v>83</v>
      </c>
      <c r="C70" s="3" t="s">
        <v>1151</v>
      </c>
      <c r="D70" s="3" t="s">
        <v>1152</v>
      </c>
      <c r="E70" s="50" t="s">
        <v>1199</v>
      </c>
      <c r="F70" s="3" t="s">
        <v>1154</v>
      </c>
      <c r="G70" s="3" t="s">
        <v>115</v>
      </c>
      <c r="H70" s="3" t="str">
        <f t="shared" ref="H70:H73" si="7">E70</f>
        <v>異端の飛行機械職人/Maverick Thopterist</v>
      </c>
      <c r="I70" s="3" t="s">
        <v>899</v>
      </c>
      <c r="J70" s="3" t="s">
        <v>83</v>
      </c>
      <c r="K70" s="3">
        <v>6</v>
      </c>
      <c r="M70" s="3" t="s">
        <v>83</v>
      </c>
      <c r="N70" s="3" t="s">
        <v>55</v>
      </c>
      <c r="P70" s="3" t="s">
        <v>83</v>
      </c>
      <c r="Q70" s="3" t="s">
        <v>34</v>
      </c>
      <c r="S70" s="3" t="s">
        <v>83</v>
      </c>
      <c r="U70" s="3" t="s">
        <v>1199</v>
      </c>
      <c r="V70" s="3">
        <v>6</v>
      </c>
    </row>
    <row r="71" spans="1:22">
      <c r="A71" s="3" t="str">
        <f t="shared" si="6"/>
        <v>|[[《辺境地の猪/Outland Boar》&gt;辺境地の猪/Outland Boar]]|9|アンコモン|クリーチャー|</v>
      </c>
      <c r="B71" s="3" t="s">
        <v>83</v>
      </c>
      <c r="C71" s="3" t="s">
        <v>1151</v>
      </c>
      <c r="D71" s="3" t="s">
        <v>1152</v>
      </c>
      <c r="E71" s="50" t="s">
        <v>1200</v>
      </c>
      <c r="F71" s="3" t="s">
        <v>1154</v>
      </c>
      <c r="G71" s="3" t="s">
        <v>115</v>
      </c>
      <c r="H71" s="3" t="str">
        <f t="shared" si="7"/>
        <v>辺境地の猪/Outland Boar</v>
      </c>
      <c r="I71" s="3" t="s">
        <v>899</v>
      </c>
      <c r="J71" s="3" t="s">
        <v>83</v>
      </c>
      <c r="K71" s="3">
        <v>9</v>
      </c>
      <c r="M71" s="3" t="s">
        <v>83</v>
      </c>
      <c r="N71" s="3" t="s">
        <v>55</v>
      </c>
      <c r="P71" s="3" t="s">
        <v>83</v>
      </c>
      <c r="Q71" s="3" t="s">
        <v>34</v>
      </c>
      <c r="S71" s="3" t="s">
        <v>83</v>
      </c>
      <c r="U71" s="3" t="s">
        <v>1200</v>
      </c>
      <c r="V71" s="3">
        <v>9</v>
      </c>
    </row>
    <row r="72" spans="1:22">
      <c r="A72" s="3" t="str">
        <f t="shared" si="6"/>
        <v>|[[《ならず者の精製屋/Rogue Refiner》&gt;ならず者の精製屋/Rogue Refiner]]|11|アンコモン|クリーチャー|</v>
      </c>
      <c r="B72" s="3" t="s">
        <v>83</v>
      </c>
      <c r="C72" s="3" t="s">
        <v>1151</v>
      </c>
      <c r="D72" s="3" t="s">
        <v>1152</v>
      </c>
      <c r="E72" s="50" t="s">
        <v>1201</v>
      </c>
      <c r="F72" s="3" t="s">
        <v>1154</v>
      </c>
      <c r="G72" s="3" t="s">
        <v>115</v>
      </c>
      <c r="H72" s="3" t="str">
        <f t="shared" si="7"/>
        <v>ならず者の精製屋/Rogue Refiner</v>
      </c>
      <c r="I72" s="3" t="s">
        <v>899</v>
      </c>
      <c r="J72" s="3" t="s">
        <v>83</v>
      </c>
      <c r="K72" s="3">
        <v>11</v>
      </c>
      <c r="M72" s="3" t="s">
        <v>83</v>
      </c>
      <c r="N72" s="3" t="s">
        <v>55</v>
      </c>
      <c r="P72" s="3" t="s">
        <v>83</v>
      </c>
      <c r="Q72" s="51" t="s">
        <v>34</v>
      </c>
      <c r="S72" s="3" t="s">
        <v>83</v>
      </c>
      <c r="U72" s="3" t="s">
        <v>1201</v>
      </c>
      <c r="V72" s="3">
        <v>11</v>
      </c>
    </row>
    <row r="73" spans="1:22">
      <c r="A73" s="3" t="str">
        <f t="shared" si="6"/>
        <v>|[[《アジャニの誓い/Oath of Ajani》&gt;アジャニの誓い/Oath of Ajani]]|10|レア|サポート|</v>
      </c>
      <c r="B73" s="3" t="s">
        <v>83</v>
      </c>
      <c r="C73" s="3" t="s">
        <v>1151</v>
      </c>
      <c r="D73" s="3" t="s">
        <v>1152</v>
      </c>
      <c r="E73" s="50" t="s">
        <v>1202</v>
      </c>
      <c r="F73" s="3" t="s">
        <v>1154</v>
      </c>
      <c r="G73" s="3" t="s">
        <v>115</v>
      </c>
      <c r="H73" s="3" t="str">
        <f t="shared" si="7"/>
        <v>アジャニの誓い/Oath of Ajani</v>
      </c>
      <c r="I73" s="3" t="s">
        <v>899</v>
      </c>
      <c r="J73" s="3" t="s">
        <v>83</v>
      </c>
      <c r="K73" s="3">
        <v>10</v>
      </c>
      <c r="M73" s="3" t="s">
        <v>83</v>
      </c>
      <c r="N73" s="3" t="s">
        <v>56</v>
      </c>
      <c r="P73" s="3" t="s">
        <v>83</v>
      </c>
      <c r="Q73" s="51" t="s">
        <v>182</v>
      </c>
      <c r="S73" s="3" t="s">
        <v>83</v>
      </c>
      <c r="U73" s="3" t="s">
        <v>1202</v>
      </c>
      <c r="V73" s="3">
        <v>10</v>
      </c>
    </row>
    <row r="74" spans="1:1">
      <c r="A74" s="3" t="str">
        <f t="shared" si="6"/>
        <v/>
      </c>
    </row>
    <row r="75" spans="1:3">
      <c r="A75" s="3" t="str">
        <f t="shared" si="6"/>
        <v>**無色</v>
      </c>
      <c r="B75" s="3" t="s">
        <v>1164</v>
      </c>
      <c r="C75" s="3" t="s">
        <v>73</v>
      </c>
    </row>
    <row r="76" spans="1:19">
      <c r="A76" s="3" t="str">
        <f t="shared" si="6"/>
        <v>|LEFT:500|LEFT:50|LEFT:80|LEFT:100|c</v>
      </c>
      <c r="B76" s="3" t="s">
        <v>83</v>
      </c>
      <c r="H76" s="3" t="s">
        <v>891</v>
      </c>
      <c r="J76" s="3" t="s">
        <v>83</v>
      </c>
      <c r="L76" s="3" t="s">
        <v>892</v>
      </c>
      <c r="M76" s="3" t="s">
        <v>83</v>
      </c>
      <c r="O76" s="3" t="s">
        <v>1</v>
      </c>
      <c r="P76" s="3" t="s">
        <v>83</v>
      </c>
      <c r="R76" s="3" t="s">
        <v>2</v>
      </c>
      <c r="S76" s="3" t="s">
        <v>893</v>
      </c>
    </row>
    <row r="77" spans="1:19">
      <c r="A77" s="3" t="str">
        <f t="shared" si="6"/>
        <v>|カード名|コスト|レアリティ|種別|</v>
      </c>
      <c r="B77" s="3" t="s">
        <v>83</v>
      </c>
      <c r="H77" s="3" t="s">
        <v>894</v>
      </c>
      <c r="J77" s="3" t="s">
        <v>83</v>
      </c>
      <c r="L77" s="3" t="s">
        <v>895</v>
      </c>
      <c r="M77" s="3" t="s">
        <v>83</v>
      </c>
      <c r="O77" s="3" t="s">
        <v>92</v>
      </c>
      <c r="P77" s="3" t="s">
        <v>83</v>
      </c>
      <c r="R77" s="3" t="s">
        <v>11</v>
      </c>
      <c r="S77" s="3" t="s">
        <v>83</v>
      </c>
    </row>
    <row r="78" spans="1:22">
      <c r="A78" s="3" t="str">
        <f t="shared" si="6"/>
        <v>|[[《領事府の弩級艦/Consulate Dreadnought》&gt;領事府の弩級艦/Consulate Dreadnought]]|10|アンコモン|クリーチャー|</v>
      </c>
      <c r="B78" s="3" t="s">
        <v>83</v>
      </c>
      <c r="C78" s="3" t="s">
        <v>1151</v>
      </c>
      <c r="D78" s="3" t="s">
        <v>1152</v>
      </c>
      <c r="E78" s="50" t="s">
        <v>1203</v>
      </c>
      <c r="F78" s="3" t="s">
        <v>1154</v>
      </c>
      <c r="G78" s="3" t="s">
        <v>115</v>
      </c>
      <c r="H78" s="3" t="str">
        <f t="shared" ref="H78:H87" si="8">E78</f>
        <v>領事府の弩級艦/Consulate Dreadnought</v>
      </c>
      <c r="I78" s="3" t="s">
        <v>899</v>
      </c>
      <c r="J78" s="3" t="s">
        <v>83</v>
      </c>
      <c r="K78" s="3">
        <v>10</v>
      </c>
      <c r="M78" s="3" t="s">
        <v>83</v>
      </c>
      <c r="N78" s="50" t="s">
        <v>55</v>
      </c>
      <c r="P78" s="3" t="s">
        <v>83</v>
      </c>
      <c r="Q78" s="3" t="s">
        <v>34</v>
      </c>
      <c r="S78" s="3" t="s">
        <v>83</v>
      </c>
      <c r="U78" s="3" t="s">
        <v>1203</v>
      </c>
      <c r="V78" s="3">
        <v>10</v>
      </c>
    </row>
    <row r="79" spans="1:22">
      <c r="A79" s="3" t="str">
        <f t="shared" si="6"/>
        <v>|[[《弾圧する構築物/Crackdown Construct》&gt;弾圧する構築物/Crackdown Construct]]|9|アンコモン|クリーチャー|</v>
      </c>
      <c r="B79" s="3" t="s">
        <v>83</v>
      </c>
      <c r="C79" s="3" t="s">
        <v>1151</v>
      </c>
      <c r="D79" s="3" t="s">
        <v>1152</v>
      </c>
      <c r="E79" s="50" t="s">
        <v>1204</v>
      </c>
      <c r="F79" s="3" t="s">
        <v>1154</v>
      </c>
      <c r="G79" s="3" t="s">
        <v>115</v>
      </c>
      <c r="H79" s="3" t="str">
        <f t="shared" si="8"/>
        <v>弾圧する構築物/Crackdown Construct</v>
      </c>
      <c r="I79" s="3" t="s">
        <v>899</v>
      </c>
      <c r="J79" s="3" t="s">
        <v>83</v>
      </c>
      <c r="K79" s="3">
        <v>9</v>
      </c>
      <c r="M79" s="3" t="s">
        <v>83</v>
      </c>
      <c r="N79" s="50" t="s">
        <v>55</v>
      </c>
      <c r="P79" s="3" t="s">
        <v>83</v>
      </c>
      <c r="Q79" s="3" t="s">
        <v>34</v>
      </c>
      <c r="S79" s="3" t="s">
        <v>83</v>
      </c>
      <c r="U79" s="3" t="s">
        <v>1204</v>
      </c>
      <c r="V79" s="3">
        <v>9</v>
      </c>
    </row>
    <row r="80" spans="1:22">
      <c r="A80" s="3" t="str">
        <f t="shared" si="6"/>
        <v>|[[《財宝の守り手/Treasure Keeper》&gt;財宝の守り手/Treasure Keeper]]|12|アンコモン|クリーチャー|</v>
      </c>
      <c r="B80" s="3" t="s">
        <v>83</v>
      </c>
      <c r="C80" s="3" t="s">
        <v>1151</v>
      </c>
      <c r="D80" s="3" t="s">
        <v>1152</v>
      </c>
      <c r="E80" s="50" t="s">
        <v>1205</v>
      </c>
      <c r="F80" s="3" t="s">
        <v>1154</v>
      </c>
      <c r="G80" s="3" t="s">
        <v>115</v>
      </c>
      <c r="H80" s="3" t="str">
        <f t="shared" si="8"/>
        <v>財宝の守り手/Treasure Keeper</v>
      </c>
      <c r="I80" s="3" t="s">
        <v>899</v>
      </c>
      <c r="J80" s="3" t="s">
        <v>83</v>
      </c>
      <c r="K80" s="3">
        <v>12</v>
      </c>
      <c r="M80" s="3" t="s">
        <v>83</v>
      </c>
      <c r="N80" s="50" t="s">
        <v>55</v>
      </c>
      <c r="P80" s="3" t="s">
        <v>83</v>
      </c>
      <c r="Q80" s="3" t="s">
        <v>34</v>
      </c>
      <c r="S80" s="3" t="s">
        <v>83</v>
      </c>
      <c r="U80" s="3" t="s">
        <v>1205</v>
      </c>
      <c r="V80" s="3">
        <v>12</v>
      </c>
    </row>
    <row r="81" spans="1:22">
      <c r="A81" s="3" t="str">
        <f t="shared" si="6"/>
        <v>|[[《暴走急行/Untethered Express》&gt;暴走急行/Untethered Express]]|18|アンコモン|クリーチャー|</v>
      </c>
      <c r="B81" s="3" t="s">
        <v>83</v>
      </c>
      <c r="C81" s="3" t="s">
        <v>1151</v>
      </c>
      <c r="D81" s="3" t="s">
        <v>1152</v>
      </c>
      <c r="E81" s="50" t="s">
        <v>1206</v>
      </c>
      <c r="F81" s="3" t="s">
        <v>1154</v>
      </c>
      <c r="G81" s="3" t="s">
        <v>115</v>
      </c>
      <c r="H81" s="3" t="str">
        <f t="shared" si="8"/>
        <v>暴走急行/Untethered Express</v>
      </c>
      <c r="I81" s="3" t="s">
        <v>899</v>
      </c>
      <c r="J81" s="3" t="s">
        <v>83</v>
      </c>
      <c r="K81" s="3">
        <v>18</v>
      </c>
      <c r="M81" s="3" t="s">
        <v>83</v>
      </c>
      <c r="N81" s="50" t="s">
        <v>55</v>
      </c>
      <c r="P81" s="3" t="s">
        <v>83</v>
      </c>
      <c r="Q81" s="3" t="s">
        <v>34</v>
      </c>
      <c r="S81" s="3" t="s">
        <v>83</v>
      </c>
      <c r="U81" s="3" t="s">
        <v>1206</v>
      </c>
      <c r="V81" s="3">
        <v>18</v>
      </c>
    </row>
    <row r="82" spans="1:22">
      <c r="A82" s="3" t="str">
        <f t="shared" si="6"/>
        <v>|[[《霊気圏の収集艇/Aethersphere Harvester》&gt;霊気圏の収集艇/Aethersphere Harvester]]|11|レア|クリーチャー|</v>
      </c>
      <c r="B82" s="3" t="s">
        <v>83</v>
      </c>
      <c r="C82" s="3" t="s">
        <v>1151</v>
      </c>
      <c r="D82" s="3" t="s">
        <v>1152</v>
      </c>
      <c r="E82" s="50" t="s">
        <v>1207</v>
      </c>
      <c r="F82" s="3" t="s">
        <v>1154</v>
      </c>
      <c r="G82" s="3" t="s">
        <v>115</v>
      </c>
      <c r="H82" s="3" t="str">
        <f t="shared" si="8"/>
        <v>霊気圏の収集艇/Aethersphere Harvester</v>
      </c>
      <c r="I82" s="3" t="s">
        <v>899</v>
      </c>
      <c r="J82" s="3" t="s">
        <v>83</v>
      </c>
      <c r="K82" s="3">
        <v>11</v>
      </c>
      <c r="M82" s="3" t="s">
        <v>83</v>
      </c>
      <c r="N82" s="50" t="s">
        <v>56</v>
      </c>
      <c r="P82" s="3" t="s">
        <v>83</v>
      </c>
      <c r="Q82" s="3" t="s">
        <v>34</v>
      </c>
      <c r="S82" s="3" t="s">
        <v>83</v>
      </c>
      <c r="U82" s="3" t="s">
        <v>1207</v>
      </c>
      <c r="V82" s="3">
        <v>11</v>
      </c>
    </row>
    <row r="83" spans="1:22">
      <c r="A83" s="3" t="str">
        <f t="shared" si="6"/>
        <v>|[[《平和歩きの巨像/Peacewalker Colossus》&gt;平和歩きの巨像/Peacewalker Colossus]]|18|レア|クリーチャー|</v>
      </c>
      <c r="B83" s="3" t="s">
        <v>83</v>
      </c>
      <c r="C83" s="3" t="s">
        <v>1151</v>
      </c>
      <c r="D83" s="3" t="s">
        <v>1152</v>
      </c>
      <c r="E83" s="50" t="s">
        <v>1208</v>
      </c>
      <c r="F83" s="3" t="s">
        <v>1154</v>
      </c>
      <c r="G83" s="3" t="s">
        <v>115</v>
      </c>
      <c r="H83" s="3" t="str">
        <f t="shared" si="8"/>
        <v>平和歩きの巨像/Peacewalker Colossus</v>
      </c>
      <c r="I83" s="3" t="s">
        <v>899</v>
      </c>
      <c r="J83" s="3" t="s">
        <v>83</v>
      </c>
      <c r="K83" s="3">
        <v>18</v>
      </c>
      <c r="M83" s="3" t="s">
        <v>83</v>
      </c>
      <c r="N83" s="50" t="s">
        <v>56</v>
      </c>
      <c r="P83" s="3" t="s">
        <v>83</v>
      </c>
      <c r="Q83" s="3" t="s">
        <v>34</v>
      </c>
      <c r="S83" s="3" t="s">
        <v>83</v>
      </c>
      <c r="U83" s="3" t="s">
        <v>1208</v>
      </c>
      <c r="V83" s="3">
        <v>18</v>
      </c>
    </row>
    <row r="84" spans="1:22">
      <c r="A84" s="3" t="str">
        <f t="shared" si="6"/>
        <v>|[[《歩行バリスタ/Walking Ballista》&gt;歩行バリスタ/Walking Ballista]]|17|レア|クリーチャー|</v>
      </c>
      <c r="B84" s="3" t="s">
        <v>83</v>
      </c>
      <c r="C84" s="3" t="s">
        <v>1151</v>
      </c>
      <c r="D84" s="3" t="s">
        <v>1152</v>
      </c>
      <c r="E84" s="50" t="s">
        <v>1209</v>
      </c>
      <c r="F84" s="3" t="s">
        <v>1154</v>
      </c>
      <c r="G84" s="3" t="s">
        <v>115</v>
      </c>
      <c r="H84" s="3" t="str">
        <f t="shared" si="8"/>
        <v>歩行バリスタ/Walking Ballista</v>
      </c>
      <c r="I84" s="3" t="s">
        <v>899</v>
      </c>
      <c r="J84" s="3" t="s">
        <v>83</v>
      </c>
      <c r="K84" s="3">
        <v>17</v>
      </c>
      <c r="M84" s="3" t="s">
        <v>83</v>
      </c>
      <c r="N84" s="50" t="s">
        <v>56</v>
      </c>
      <c r="P84" s="3" t="s">
        <v>83</v>
      </c>
      <c r="Q84" s="3" t="s">
        <v>34</v>
      </c>
      <c r="S84" s="3" t="s">
        <v>83</v>
      </c>
      <c r="U84" s="3" t="s">
        <v>1209</v>
      </c>
      <c r="V84" s="3">
        <v>17</v>
      </c>
    </row>
    <row r="85" spans="1:22">
      <c r="A85" s="3" t="str">
        <f t="shared" si="6"/>
        <v>|[[《キランの真意号/Heart of Kiran》&gt;キランの真意号/Heart of Kiran]]|25|神話レア|クリーチャー|</v>
      </c>
      <c r="B85" s="3" t="s">
        <v>83</v>
      </c>
      <c r="C85" s="3" t="s">
        <v>1151</v>
      </c>
      <c r="D85" s="3" t="s">
        <v>1152</v>
      </c>
      <c r="E85" s="50" t="s">
        <v>1210</v>
      </c>
      <c r="F85" s="3" t="s">
        <v>1154</v>
      </c>
      <c r="G85" s="3" t="s">
        <v>115</v>
      </c>
      <c r="H85" s="3" t="str">
        <f t="shared" si="8"/>
        <v>キランの真意号/Heart of Kiran</v>
      </c>
      <c r="I85" s="3" t="s">
        <v>899</v>
      </c>
      <c r="J85" s="3" t="s">
        <v>83</v>
      </c>
      <c r="K85" s="3">
        <v>25</v>
      </c>
      <c r="M85" s="3" t="s">
        <v>83</v>
      </c>
      <c r="N85" s="50" t="s">
        <v>57</v>
      </c>
      <c r="P85" s="3" t="s">
        <v>83</v>
      </c>
      <c r="Q85" s="3" t="s">
        <v>34</v>
      </c>
      <c r="S85" s="3" t="s">
        <v>83</v>
      </c>
      <c r="U85" s="3" t="s">
        <v>1210</v>
      </c>
      <c r="V85" s="3">
        <v>25</v>
      </c>
    </row>
    <row r="86" spans="1:22">
      <c r="A86" s="3" t="str">
        <f t="shared" si="6"/>
        <v>|[[《ゴンティの霊気心臓/Gonti's Aether Heart》&gt;ゴンティの霊気心臓/Gonti's Aether Heart]]|6|神話レア|サポート|</v>
      </c>
      <c r="B86" s="3" t="s">
        <v>83</v>
      </c>
      <c r="C86" s="3" t="s">
        <v>1151</v>
      </c>
      <c r="D86" s="3" t="s">
        <v>1152</v>
      </c>
      <c r="E86" s="50" t="s">
        <v>1211</v>
      </c>
      <c r="F86" s="3" t="s">
        <v>1154</v>
      </c>
      <c r="G86" s="3" t="s">
        <v>115</v>
      </c>
      <c r="H86" s="3" t="str">
        <f t="shared" si="8"/>
        <v>ゴンティの霊気心臓/Gonti's Aether Heart</v>
      </c>
      <c r="I86" s="3" t="s">
        <v>899</v>
      </c>
      <c r="J86" s="3" t="s">
        <v>83</v>
      </c>
      <c r="K86" s="3">
        <v>6</v>
      </c>
      <c r="M86" s="3" t="s">
        <v>83</v>
      </c>
      <c r="N86" s="50" t="s">
        <v>57</v>
      </c>
      <c r="P86" s="3" t="s">
        <v>83</v>
      </c>
      <c r="Q86" s="3" t="s">
        <v>182</v>
      </c>
      <c r="S86" s="3" t="s">
        <v>83</v>
      </c>
      <c r="U86" s="3" t="s">
        <v>1211</v>
      </c>
      <c r="V86" s="3">
        <v>6</v>
      </c>
    </row>
    <row r="87" spans="1:22">
      <c r="A87" s="3" t="str">
        <f t="shared" si="6"/>
        <v>|[[《次元橋/Planar Bridge》&gt;次元橋/Planar Bridge]]|11|神話レア|サポート|</v>
      </c>
      <c r="B87" s="3" t="s">
        <v>83</v>
      </c>
      <c r="C87" s="3" t="s">
        <v>1151</v>
      </c>
      <c r="D87" s="3" t="s">
        <v>1152</v>
      </c>
      <c r="E87" s="50" t="s">
        <v>1212</v>
      </c>
      <c r="F87" s="3" t="s">
        <v>1154</v>
      </c>
      <c r="G87" s="3" t="s">
        <v>115</v>
      </c>
      <c r="H87" s="3" t="str">
        <f t="shared" si="8"/>
        <v>次元橋/Planar Bridge</v>
      </c>
      <c r="I87" s="3" t="s">
        <v>899</v>
      </c>
      <c r="J87" s="3" t="s">
        <v>83</v>
      </c>
      <c r="K87" s="3">
        <v>11</v>
      </c>
      <c r="M87" s="3" t="s">
        <v>83</v>
      </c>
      <c r="N87" s="50" t="s">
        <v>57</v>
      </c>
      <c r="P87" s="3" t="s">
        <v>83</v>
      </c>
      <c r="Q87" s="3" t="s">
        <v>182</v>
      </c>
      <c r="S87" s="3" t="s">
        <v>83</v>
      </c>
      <c r="U87" s="3" t="s">
        <v>1212</v>
      </c>
      <c r="V87" s="3">
        <v>11</v>
      </c>
    </row>
  </sheetData>
  <pageMargins left="0.699305555555556" right="0.699305555555556"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Y654"/>
  <sheetViews>
    <sheetView zoomScale="85" zoomScaleNormal="85" topLeftCell="X1" workbookViewId="0">
      <selection activeCell="AF22" sqref="AF22"/>
    </sheetView>
  </sheetViews>
  <sheetFormatPr defaultColWidth="9" defaultRowHeight="13.5"/>
  <cols>
    <col min="1" max="1" width="9" style="3"/>
    <col min="2" max="2" width="2.625" style="3" customWidth="1"/>
    <col min="3" max="3" width="9" style="3"/>
    <col min="4" max="4" width="2.5" style="3" customWidth="1"/>
    <col min="5" max="5" width="9" style="3"/>
    <col min="6" max="6" width="2.5" style="3" customWidth="1"/>
    <col min="7" max="7" width="9" style="3"/>
    <col min="8" max="8" width="2.5" style="3" customWidth="1"/>
    <col min="9" max="9" width="9" style="3"/>
    <col min="10" max="10" width="2.5" style="3" customWidth="1"/>
    <col min="11" max="11" width="3.5" style="3" customWidth="1"/>
    <col min="12" max="12" width="2.5" style="3" customWidth="1"/>
    <col min="13" max="13" width="17.375" style="3" customWidth="1"/>
    <col min="14" max="15" width="2.5" style="3" customWidth="1"/>
    <col min="16" max="16" width="9" style="3"/>
    <col min="17" max="21" width="9" style="5"/>
    <col min="22" max="23" width="9" style="3"/>
    <col min="24" max="24" width="3.5" style="3" customWidth="1"/>
    <col min="25" max="25" width="5.25" style="3" customWidth="1"/>
    <col min="26" max="26" width="4.125" style="3" customWidth="1"/>
    <col min="27" max="27" width="9" style="3" customWidth="1"/>
    <col min="28" max="31" width="9" style="3"/>
    <col min="32" max="32" width="9" style="3" customWidth="1"/>
    <col min="33" max="38" width="9" style="3"/>
    <col min="39" max="41" width="4.875" style="3" customWidth="1"/>
    <col min="42" max="16384" width="9" style="3"/>
  </cols>
  <sheetData>
    <row r="1" spans="16:47">
      <c r="P1" s="3" t="s">
        <v>1</v>
      </c>
      <c r="Q1" s="5" t="s">
        <v>2</v>
      </c>
      <c r="X1" s="44"/>
      <c r="Y1" s="26" t="s">
        <v>6</v>
      </c>
      <c r="Z1" s="38" t="s">
        <v>7</v>
      </c>
      <c r="AA1" s="38"/>
      <c r="AB1" s="38" t="s">
        <v>8</v>
      </c>
      <c r="AC1" s="38" t="s">
        <v>9</v>
      </c>
      <c r="AD1" s="38" t="s">
        <v>10</v>
      </c>
      <c r="AE1" s="38" t="s">
        <v>11</v>
      </c>
      <c r="AF1" s="38"/>
      <c r="AG1" s="38" t="s">
        <v>12</v>
      </c>
      <c r="AH1" s="38" t="s">
        <v>13</v>
      </c>
      <c r="AI1" s="38" t="s">
        <v>14</v>
      </c>
      <c r="AJ1" s="38" t="s">
        <v>15</v>
      </c>
      <c r="AK1" s="38" t="s">
        <v>16</v>
      </c>
      <c r="AL1" s="38" t="s">
        <v>17</v>
      </c>
      <c r="AM1" s="38"/>
      <c r="AN1" s="38"/>
      <c r="AO1" s="38"/>
      <c r="AP1" s="38" t="s">
        <v>20</v>
      </c>
      <c r="AQ1" s="38" t="s">
        <v>19</v>
      </c>
      <c r="AR1" s="38" t="s">
        <v>21</v>
      </c>
      <c r="AS1" s="38" t="s">
        <v>26</v>
      </c>
      <c r="AT1" s="42" t="s">
        <v>27</v>
      </c>
      <c r="AU1" s="12" t="s">
        <v>0</v>
      </c>
    </row>
    <row r="2" spans="24:51">
      <c r="X2" s="45">
        <v>1</v>
      </c>
      <c r="Y2" s="28" t="s">
        <v>73</v>
      </c>
      <c r="Z2" s="4" t="s">
        <v>1213</v>
      </c>
      <c r="AA2" s="4"/>
      <c r="AB2" s="4">
        <v>13</v>
      </c>
      <c r="AC2" s="4" t="s">
        <v>1214</v>
      </c>
      <c r="AD2" s="4" t="s">
        <v>1215</v>
      </c>
      <c r="AE2" s="4" t="s">
        <v>34</v>
      </c>
      <c r="AF2" s="4"/>
      <c r="AG2" s="4" t="s">
        <v>753</v>
      </c>
      <c r="AH2" s="4"/>
      <c r="AI2" s="4"/>
      <c r="AJ2" s="4" t="s">
        <v>1216</v>
      </c>
      <c r="AK2" s="4"/>
      <c r="AL2" s="4"/>
      <c r="AM2" s="4"/>
      <c r="AN2" s="4"/>
      <c r="AO2" s="4"/>
      <c r="AP2" s="4">
        <v>8</v>
      </c>
      <c r="AQ2" s="4"/>
      <c r="AR2" s="4">
        <v>8</v>
      </c>
      <c r="AS2" s="4" t="str">
        <f t="shared" ref="AS2:AS51" si="0">IF(AJ2="","",AJ2&amp;IF(AK2="","","&amp;br;"&amp;AK2)&amp;IF(AL2="","","&amp;br;"&amp;AL2))</f>
        <v>サポートが破壊されたとき、このクリーチャーは+1/+1の修正を受ける。</v>
      </c>
      <c r="AT2" s="33" t="s">
        <v>1217</v>
      </c>
      <c r="AU2" s="12" t="s">
        <v>0</v>
      </c>
      <c r="AV2" s="3">
        <v>1</v>
      </c>
      <c r="AW2" s="3" t="s">
        <v>1218</v>
      </c>
      <c r="AX2" s="3" t="s">
        <v>39</v>
      </c>
      <c r="AY2" s="3" t="s">
        <v>1219</v>
      </c>
    </row>
    <row r="3" spans="16:51">
      <c r="P3" s="5" t="s">
        <v>3</v>
      </c>
      <c r="Q3" s="5" t="s">
        <v>28</v>
      </c>
      <c r="R3" s="5" t="s">
        <v>41</v>
      </c>
      <c r="S3" s="5" t="s">
        <v>42</v>
      </c>
      <c r="T3" s="5" t="s">
        <v>43</v>
      </c>
      <c r="U3" s="5" t="s">
        <v>44</v>
      </c>
      <c r="V3" s="5" t="s">
        <v>73</v>
      </c>
      <c r="X3" s="45">
        <v>2</v>
      </c>
      <c r="Y3" s="28" t="str">
        <f t="shared" ref="Y3:Y51" si="1">Y2</f>
        <v>無色</v>
      </c>
      <c r="Z3" s="4" t="s">
        <v>1213</v>
      </c>
      <c r="AA3" s="4"/>
      <c r="AB3" s="4">
        <v>4</v>
      </c>
      <c r="AC3" s="4" t="s">
        <v>1220</v>
      </c>
      <c r="AD3" s="4" t="s">
        <v>1221</v>
      </c>
      <c r="AE3" s="4" t="s">
        <v>34</v>
      </c>
      <c r="AF3" s="4"/>
      <c r="AG3" s="4" t="s">
        <v>845</v>
      </c>
      <c r="AH3" s="4" t="s">
        <v>234</v>
      </c>
      <c r="AI3" s="4"/>
      <c r="AJ3" s="4" t="s">
        <v>50</v>
      </c>
      <c r="AK3" s="4"/>
      <c r="AL3" s="4"/>
      <c r="AM3" s="4"/>
      <c r="AN3" s="4"/>
      <c r="AO3" s="4"/>
      <c r="AP3" s="4">
        <v>4</v>
      </c>
      <c r="AQ3" s="4"/>
      <c r="AR3" s="4">
        <v>4</v>
      </c>
      <c r="AS3" s="4" t="str">
        <f t="shared" si="0"/>
        <v>飛行</v>
      </c>
      <c r="AT3" s="33" t="s">
        <v>179</v>
      </c>
      <c r="AU3" s="12" t="s">
        <v>0</v>
      </c>
      <c r="AV3" s="3">
        <v>2</v>
      </c>
      <c r="AW3" s="3" t="s">
        <v>1222</v>
      </c>
      <c r="AX3" s="3" t="s">
        <v>39</v>
      </c>
      <c r="AY3" s="3" t="s">
        <v>1223</v>
      </c>
    </row>
    <row r="4" spans="16:51">
      <c r="P4" s="3" t="s">
        <v>31</v>
      </c>
      <c r="Q4" s="5" t="s">
        <v>55</v>
      </c>
      <c r="R4" s="5" t="s">
        <v>56</v>
      </c>
      <c r="S4" s="5" t="s">
        <v>57</v>
      </c>
      <c r="X4" s="45">
        <v>3</v>
      </c>
      <c r="Y4" s="28" t="str">
        <f t="shared" si="1"/>
        <v>無色</v>
      </c>
      <c r="Z4" s="4" t="s">
        <v>1213</v>
      </c>
      <c r="AA4" s="4"/>
      <c r="AB4" s="4">
        <v>13</v>
      </c>
      <c r="AC4" s="4" t="s">
        <v>1224</v>
      </c>
      <c r="AD4" s="4" t="s">
        <v>1225</v>
      </c>
      <c r="AE4" s="4" t="s">
        <v>34</v>
      </c>
      <c r="AF4" s="4"/>
      <c r="AG4" s="4" t="s">
        <v>228</v>
      </c>
      <c r="AH4" s="4"/>
      <c r="AI4" s="4"/>
      <c r="AJ4" s="4" t="s">
        <v>1226</v>
      </c>
      <c r="AK4" s="4" t="s">
        <v>1227</v>
      </c>
      <c r="AL4" s="4" t="s">
        <v>1228</v>
      </c>
      <c r="AM4" s="4"/>
      <c r="AN4" s="4"/>
      <c r="AO4" s="4"/>
      <c r="AP4" s="4">
        <v>4</v>
      </c>
      <c r="AQ4" s="4"/>
      <c r="AR4" s="4">
        <v>4</v>
      </c>
      <c r="AS4" s="4" t="str">
        <f t="shared" si="0"/>
        <v>飛行　&amp;br;このクリーチャーが戦場に出ている間、あなたのプレインズウォーカーがダメージを受ける場合、代わりにこのクリーチャーは-1&amp;br;-1の修正を受ける。</v>
      </c>
      <c r="AT4" s="33" t="s">
        <v>1229</v>
      </c>
      <c r="AU4" s="12" t="s">
        <v>0</v>
      </c>
      <c r="AV4" s="3">
        <v>3</v>
      </c>
      <c r="AW4" s="3" t="s">
        <v>1230</v>
      </c>
      <c r="AX4" s="3" t="s">
        <v>39</v>
      </c>
      <c r="AY4" s="3" t="s">
        <v>1231</v>
      </c>
    </row>
    <row r="5" spans="16:51">
      <c r="P5" s="8"/>
      <c r="Q5" s="9"/>
      <c r="R5" s="9"/>
      <c r="S5" s="9"/>
      <c r="T5" s="9"/>
      <c r="U5" s="10"/>
      <c r="V5" s="4">
        <v>1</v>
      </c>
      <c r="W5" s="46"/>
      <c r="X5" s="45">
        <v>4</v>
      </c>
      <c r="Y5" s="28" t="str">
        <f t="shared" si="1"/>
        <v>無色</v>
      </c>
      <c r="Z5" s="4" t="s">
        <v>1213</v>
      </c>
      <c r="AA5" s="4"/>
      <c r="AB5" s="4">
        <v>23</v>
      </c>
      <c r="AC5" s="4" t="s">
        <v>1232</v>
      </c>
      <c r="AD5" s="4" t="s">
        <v>1233</v>
      </c>
      <c r="AE5" s="4" t="s">
        <v>34</v>
      </c>
      <c r="AF5" s="4"/>
      <c r="AG5" s="4" t="s">
        <v>1234</v>
      </c>
      <c r="AH5" s="4"/>
      <c r="AI5" s="4"/>
      <c r="AJ5" s="4" t="s">
        <v>1235</v>
      </c>
      <c r="AK5" s="4"/>
      <c r="AL5" s="4"/>
      <c r="AM5" s="4"/>
      <c r="AN5" s="4"/>
      <c r="AO5" s="4"/>
      <c r="AP5" s="4">
        <v>7</v>
      </c>
      <c r="AQ5" s="4"/>
      <c r="AR5" s="4">
        <v>10</v>
      </c>
      <c r="AS5" s="4" t="str">
        <f t="shared" si="0"/>
        <v>このクリーチャーが戦場に出たか死亡したとき、対戦相手のプレインズウォーカーの色の各ジェムを破壊する。</v>
      </c>
      <c r="AT5" s="33" t="s">
        <v>1236</v>
      </c>
      <c r="AU5" s="12" t="s">
        <v>0</v>
      </c>
      <c r="AV5" s="3">
        <v>4</v>
      </c>
      <c r="AW5" s="3" t="s">
        <v>1237</v>
      </c>
      <c r="AX5" s="3" t="s">
        <v>39</v>
      </c>
      <c r="AY5" s="3" t="s">
        <v>1238</v>
      </c>
    </row>
    <row r="6" spans="1:51">
      <c r="A6" s="3" t="str">
        <f t="shared" ref="A6:A69" si="2">CONCATENATE(B6,C6,D6,E6,F6,G6,H6,I6,J6,K6,L6,M6,N6,O6)</f>
        <v>*電結の荒廃者/Arcbound Ravager</v>
      </c>
      <c r="B6" s="3" t="str">
        <f>"*"&amp;Q6&amp;"/"&amp;S6</f>
        <v>*電結の荒廃者/Arcbound Ravager</v>
      </c>
      <c r="P6" s="12" t="s">
        <v>9</v>
      </c>
      <c r="Q6" s="13" t="str">
        <f>INDEX(AC:AC,V5+1)</f>
        <v>電結の荒廃者</v>
      </c>
      <c r="R6" s="14" t="s">
        <v>10</v>
      </c>
      <c r="S6" s="13" t="str">
        <f>INDEX(AD:AD,V5+1)</f>
        <v>Arcbound Ravager</v>
      </c>
      <c r="T6" s="14"/>
      <c r="U6" s="15"/>
      <c r="V6" s="16"/>
      <c r="W6" s="31"/>
      <c r="X6" s="45">
        <v>5</v>
      </c>
      <c r="Y6" s="28" t="str">
        <f t="shared" si="1"/>
        <v>無色</v>
      </c>
      <c r="Z6" s="4" t="s">
        <v>1213</v>
      </c>
      <c r="AA6" s="4"/>
      <c r="AB6" s="4">
        <v>16</v>
      </c>
      <c r="AC6" s="4" t="s">
        <v>1239</v>
      </c>
      <c r="AD6" s="4" t="s">
        <v>1240</v>
      </c>
      <c r="AE6" s="4" t="s">
        <v>34</v>
      </c>
      <c r="AF6" s="4"/>
      <c r="AG6" s="4" t="s">
        <v>1241</v>
      </c>
      <c r="AH6" s="4"/>
      <c r="AI6" s="4"/>
      <c r="AJ6" s="4" t="s">
        <v>1242</v>
      </c>
      <c r="AK6" s="4" t="s">
        <v>1243</v>
      </c>
      <c r="AL6" s="4" t="s">
        <v>1244</v>
      </c>
      <c r="AM6" s="4"/>
      <c r="AN6" s="4"/>
      <c r="AO6" s="4"/>
      <c r="AP6" s="4">
        <v>8</v>
      </c>
      <c r="AQ6" s="4"/>
      <c r="AR6" s="4">
        <v>8</v>
      </c>
      <c r="AS6" s="4" t="str">
        <f t="shared" si="0"/>
        <v>接死　絆魂　&amp;br;このクリーチャーが死亡したとき、あなたがコントロールする各クリーチャーは+4&amp;br;+4の修正を受けるとともに接死を得る。</v>
      </c>
      <c r="AT6" s="33" t="s">
        <v>1245</v>
      </c>
      <c r="AU6" s="12" t="s">
        <v>0</v>
      </c>
      <c r="AV6" s="3">
        <v>5</v>
      </c>
      <c r="AW6" s="3" t="s">
        <v>1246</v>
      </c>
      <c r="AX6" s="3" t="s">
        <v>39</v>
      </c>
      <c r="AY6" s="3" t="s">
        <v>1247</v>
      </c>
    </row>
    <row r="7" spans="1:51">
      <c r="A7" s="3" t="str">
        <f t="shared" si="2"/>
        <v>|LEFT:80|LEFT:100|LEFT:100|LEFT:100|LEFT:100|LEFT:100|c</v>
      </c>
      <c r="B7" s="3" t="s">
        <v>83</v>
      </c>
      <c r="C7" s="6" t="str">
        <f>$P$1</f>
        <v>LEFT:80</v>
      </c>
      <c r="D7" s="6" t="s">
        <v>83</v>
      </c>
      <c r="E7" s="6" t="str">
        <f t="shared" ref="E7:I7" si="3">$Q$1</f>
        <v>LEFT:100</v>
      </c>
      <c r="F7" s="6" t="s">
        <v>83</v>
      </c>
      <c r="G7" s="6" t="str">
        <f t="shared" si="3"/>
        <v>LEFT:100</v>
      </c>
      <c r="H7" s="6" t="s">
        <v>83</v>
      </c>
      <c r="I7" s="6" t="str">
        <f t="shared" si="3"/>
        <v>LEFT:100</v>
      </c>
      <c r="J7" s="6" t="s">
        <v>83</v>
      </c>
      <c r="K7" s="6" t="str">
        <f>$Q$1</f>
        <v>LEFT:100</v>
      </c>
      <c r="L7" s="6" t="s">
        <v>83</v>
      </c>
      <c r="M7" s="6" t="str">
        <f>$Q$1</f>
        <v>LEFT:100</v>
      </c>
      <c r="N7" s="3" t="s">
        <v>83</v>
      </c>
      <c r="O7" s="3" t="s">
        <v>84</v>
      </c>
      <c r="P7" s="17" t="s">
        <v>6</v>
      </c>
      <c r="Q7" s="13" t="str">
        <f>INDEX(Y:Y,V5+1)</f>
        <v>無色</v>
      </c>
      <c r="R7" s="18" t="s">
        <v>7</v>
      </c>
      <c r="S7" s="13" t="str">
        <f>INDEX(Z:Z,V5+1)</f>
        <v>MP</v>
      </c>
      <c r="T7" s="18" t="s">
        <v>8</v>
      </c>
      <c r="U7" s="13">
        <f>INDEX(AB:AB,V5+1)</f>
        <v>13</v>
      </c>
      <c r="V7" s="19"/>
      <c r="W7" s="31"/>
      <c r="X7" s="45">
        <v>6</v>
      </c>
      <c r="Y7" s="28" t="str">
        <f t="shared" si="1"/>
        <v>無色</v>
      </c>
      <c r="Z7" s="4" t="s">
        <v>1213</v>
      </c>
      <c r="AA7" s="4"/>
      <c r="AB7" s="4">
        <v>15</v>
      </c>
      <c r="AC7" s="4" t="s">
        <v>1248</v>
      </c>
      <c r="AD7" s="4" t="s">
        <v>1249</v>
      </c>
      <c r="AE7" s="4" t="s">
        <v>182</v>
      </c>
      <c r="AF7" s="4"/>
      <c r="AG7" s="4"/>
      <c r="AH7" s="4"/>
      <c r="AI7" s="4"/>
      <c r="AJ7" s="4" t="s">
        <v>1250</v>
      </c>
      <c r="AK7" s="4"/>
      <c r="AL7" s="4"/>
      <c r="AM7" s="4"/>
      <c r="AN7" s="4"/>
      <c r="AO7" s="4"/>
      <c r="AP7" s="4"/>
      <c r="AQ7" s="4">
        <v>3</v>
      </c>
      <c r="AR7" s="4"/>
      <c r="AS7" s="4" t="str">
        <f t="shared" si="0"/>
        <v>対戦相手のターン開始時に、対戦相手はX点のダメージを受ける。Xは対戦相手の手札のカードの枚数の2倍に等しい。</v>
      </c>
      <c r="AT7" s="33" t="s">
        <v>1251</v>
      </c>
      <c r="AU7" s="12" t="s">
        <v>0</v>
      </c>
      <c r="AV7" s="3">
        <v>6</v>
      </c>
      <c r="AW7" s="3" t="s">
        <v>1252</v>
      </c>
      <c r="AX7" s="3" t="s">
        <v>39</v>
      </c>
      <c r="AY7" s="3" t="s">
        <v>1253</v>
      </c>
    </row>
    <row r="8" spans="1:51">
      <c r="A8" s="3" t="str">
        <f t="shared" si="2"/>
        <v>|色|無色|レアリティ|MP|マナコスト|13|</v>
      </c>
      <c r="B8" s="3" t="s">
        <v>83</v>
      </c>
      <c r="C8" s="7" t="s">
        <v>6</v>
      </c>
      <c r="D8" s="3" t="s">
        <v>83</v>
      </c>
      <c r="E8" s="3" t="str">
        <f>IF(Q7=0,"",Q7)</f>
        <v>無色</v>
      </c>
      <c r="F8" s="3" t="s">
        <v>83</v>
      </c>
      <c r="G8" s="7" t="s">
        <v>92</v>
      </c>
      <c r="H8" s="3" t="s">
        <v>83</v>
      </c>
      <c r="I8" s="3" t="str">
        <f>IF(S7=0,"",S7)</f>
        <v>MP</v>
      </c>
      <c r="J8" s="3" t="s">
        <v>83</v>
      </c>
      <c r="K8" s="7" t="s">
        <v>93</v>
      </c>
      <c r="L8" s="3" t="s">
        <v>83</v>
      </c>
      <c r="M8" s="3">
        <f>IF(U7=0,"",U7)</f>
        <v>13</v>
      </c>
      <c r="N8" s="3" t="s">
        <v>83</v>
      </c>
      <c r="P8" s="12" t="s">
        <v>11</v>
      </c>
      <c r="Q8" s="13" t="str">
        <f>INDEX(AE:AE,V5+1)</f>
        <v>クリーチャー</v>
      </c>
      <c r="R8" s="18" t="s">
        <v>94</v>
      </c>
      <c r="S8" s="13" t="str">
        <f>INDEX(AG:AG,V5+1)</f>
        <v>ビースト</v>
      </c>
      <c r="T8" s="13">
        <f>INDEX(AH:AH,V5+1)</f>
        <v>0</v>
      </c>
      <c r="U8" s="13">
        <f>INDEX(AI:AI,V5+1)</f>
        <v>0</v>
      </c>
      <c r="V8" s="19"/>
      <c r="W8" s="31"/>
      <c r="X8" s="45">
        <v>7</v>
      </c>
      <c r="Y8" s="28" t="str">
        <f t="shared" si="1"/>
        <v>無色</v>
      </c>
      <c r="Z8" s="4" t="s">
        <v>1213</v>
      </c>
      <c r="AA8" s="4"/>
      <c r="AB8" s="4">
        <v>5</v>
      </c>
      <c r="AC8" s="4" t="s">
        <v>1254</v>
      </c>
      <c r="AD8" s="4" t="s">
        <v>1255</v>
      </c>
      <c r="AE8" s="4" t="s">
        <v>182</v>
      </c>
      <c r="AF8" s="4"/>
      <c r="AG8" s="4"/>
      <c r="AH8" s="4"/>
      <c r="AI8" s="4"/>
      <c r="AJ8" s="4" t="s">
        <v>1256</v>
      </c>
      <c r="AK8" s="4" t="s">
        <v>1257</v>
      </c>
      <c r="AL8" s="4"/>
      <c r="AM8" s="4"/>
      <c r="AN8" s="4"/>
      <c r="AO8" s="4"/>
      <c r="AP8" s="4"/>
      <c r="AQ8" s="4">
        <v>2</v>
      </c>
      <c r="AR8" s="4"/>
      <c r="AS8" s="4" t="str">
        <f t="shared" si="0"/>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AT8" s="33" t="s">
        <v>1258</v>
      </c>
      <c r="AU8" s="12" t="s">
        <v>0</v>
      </c>
      <c r="AV8" s="3">
        <v>7</v>
      </c>
      <c r="AW8" s="3" t="s">
        <v>1259</v>
      </c>
      <c r="AX8" s="3" t="s">
        <v>39</v>
      </c>
      <c r="AY8" s="3" t="s">
        <v>1260</v>
      </c>
    </row>
    <row r="9" spans="1:51">
      <c r="A9" s="3" t="str">
        <f t="shared" si="2"/>
        <v>|種別|クリーチャー|サブタイプ|ビースト|||</v>
      </c>
      <c r="B9" s="3" t="s">
        <v>83</v>
      </c>
      <c r="C9" s="7" t="s">
        <v>11</v>
      </c>
      <c r="D9" s="3" t="s">
        <v>83</v>
      </c>
      <c r="E9" s="3" t="str">
        <f>IF(Q8=0,"",Q8)</f>
        <v>クリーチャー</v>
      </c>
      <c r="F9" s="3" t="s">
        <v>83</v>
      </c>
      <c r="G9" s="7" t="s">
        <v>104</v>
      </c>
      <c r="H9" s="3" t="s">
        <v>83</v>
      </c>
      <c r="I9" s="3" t="str">
        <f>IF(S8=0,"",S8)</f>
        <v>ビースト</v>
      </c>
      <c r="J9" s="3" t="s">
        <v>83</v>
      </c>
      <c r="K9" s="3" t="str">
        <f>IF(T8=0,"",T8)</f>
        <v/>
      </c>
      <c r="L9" s="3" t="s">
        <v>83</v>
      </c>
      <c r="M9" s="3" t="str">
        <f>IF(U8=0,"",U8)</f>
        <v/>
      </c>
      <c r="N9" s="3" t="s">
        <v>83</v>
      </c>
      <c r="P9" s="12" t="s">
        <v>105</v>
      </c>
      <c r="Q9" s="13" t="str">
        <f>INDEX(AS:AS,V5+1)</f>
        <v>サポートが破壊されたとき、このクリーチャーは+1/+1の修正を受ける。</v>
      </c>
      <c r="R9" s="14"/>
      <c r="S9" s="14"/>
      <c r="T9" s="14"/>
      <c r="U9" s="15"/>
      <c r="V9" s="19"/>
      <c r="W9" s="31"/>
      <c r="X9" s="45">
        <v>8</v>
      </c>
      <c r="Y9" s="28" t="str">
        <f t="shared" si="1"/>
        <v>無色</v>
      </c>
      <c r="Z9" s="4" t="s">
        <v>1213</v>
      </c>
      <c r="AA9" s="4"/>
      <c r="AB9" s="4">
        <v>9</v>
      </c>
      <c r="AC9" s="4" t="s">
        <v>1261</v>
      </c>
      <c r="AD9" s="4" t="s">
        <v>1262</v>
      </c>
      <c r="AE9" s="4" t="s">
        <v>182</v>
      </c>
      <c r="AF9" s="4"/>
      <c r="AG9" s="4"/>
      <c r="AH9" s="4"/>
      <c r="AI9" s="4"/>
      <c r="AJ9" s="4" t="s">
        <v>1263</v>
      </c>
      <c r="AK9" s="4"/>
      <c r="AL9" s="4"/>
      <c r="AM9" s="4"/>
      <c r="AN9" s="4"/>
      <c r="AO9" s="4"/>
      <c r="AP9" s="4"/>
      <c r="AQ9" s="4">
        <v>3</v>
      </c>
      <c r="AR9" s="4"/>
      <c r="AS9" s="4" t="str">
        <f t="shared" si="0"/>
        <v>あなたのターン開始時に、あなたは3個のジェムをあなたのプレインズウォーカーの色に変換する。</v>
      </c>
      <c r="AT9" s="33" t="s">
        <v>1264</v>
      </c>
      <c r="AU9" s="12" t="s">
        <v>0</v>
      </c>
      <c r="AV9" s="3">
        <v>8</v>
      </c>
      <c r="AW9" s="3" t="s">
        <v>1265</v>
      </c>
      <c r="AX9" s="3" t="s">
        <v>39</v>
      </c>
      <c r="AY9" s="3" t="s">
        <v>1266</v>
      </c>
    </row>
    <row r="10" spans="1:51">
      <c r="A10" s="3" t="str">
        <f t="shared" si="2"/>
        <v>|テキスト|&gt;|&gt;|&gt;|&gt;|サポートが破壊されたとき、このクリーチャーは+1/+1の修正を受ける。|</v>
      </c>
      <c r="B10" s="3" t="s">
        <v>83</v>
      </c>
      <c r="C10" s="7" t="s">
        <v>105</v>
      </c>
      <c r="D10" s="3" t="s">
        <v>83</v>
      </c>
      <c r="E10" s="7" t="s">
        <v>115</v>
      </c>
      <c r="F10" s="3" t="s">
        <v>83</v>
      </c>
      <c r="G10" s="7" t="s">
        <v>115</v>
      </c>
      <c r="H10" s="3" t="s">
        <v>83</v>
      </c>
      <c r="I10" s="7" t="s">
        <v>115</v>
      </c>
      <c r="J10" s="3" t="s">
        <v>83</v>
      </c>
      <c r="K10" s="7" t="s">
        <v>115</v>
      </c>
      <c r="L10" s="3" t="s">
        <v>83</v>
      </c>
      <c r="M10" s="3" t="str">
        <f>IF(Q9=0,"",Q9)</f>
        <v>サポートが破壊されたとき、このクリーチャーは+1/+1の修正を受ける。</v>
      </c>
      <c r="N10" s="3" t="s">
        <v>83</v>
      </c>
      <c r="P10" s="17" t="s">
        <v>27</v>
      </c>
      <c r="Q10" s="13" t="str">
        <f>INDEX(AT:AT,V5+1)</f>
        <v>When a support is destroyed, this creature gets +1/+1.</v>
      </c>
      <c r="R10" s="14" t="s">
        <v>324</v>
      </c>
      <c r="S10" s="13" t="str">
        <f>IF(W10="","",W10)</f>
        <v/>
      </c>
      <c r="T10" s="14"/>
      <c r="U10" s="15"/>
      <c r="V10" s="19"/>
      <c r="W10" s="4"/>
      <c r="X10" s="47">
        <v>9</v>
      </c>
      <c r="Y10" s="28" t="str">
        <f t="shared" si="1"/>
        <v>無色</v>
      </c>
      <c r="Z10" s="4" t="s">
        <v>1213</v>
      </c>
      <c r="AA10" s="4"/>
      <c r="AB10" s="4">
        <v>10</v>
      </c>
      <c r="AC10" s="4" t="s">
        <v>1267</v>
      </c>
      <c r="AD10" s="4" t="s">
        <v>1268</v>
      </c>
      <c r="AE10" s="4" t="s">
        <v>182</v>
      </c>
      <c r="AF10" s="4"/>
      <c r="AG10" s="4"/>
      <c r="AH10" s="4"/>
      <c r="AI10" s="4"/>
      <c r="AJ10" s="4" t="s">
        <v>1269</v>
      </c>
      <c r="AK10" s="4"/>
      <c r="AL10" s="4"/>
      <c r="AM10" s="4"/>
      <c r="AN10" s="4"/>
      <c r="AO10" s="4"/>
      <c r="AP10" s="4"/>
      <c r="AQ10" s="4">
        <v>2</v>
      </c>
      <c r="AR10" s="4"/>
      <c r="AS10" s="4" t="str">
        <f t="shared" si="0"/>
        <v>このサポートがボードにある間、対戦相手の手札の各呪文のマナ・コストが5多くなる。</v>
      </c>
      <c r="AT10" s="33" t="s">
        <v>1270</v>
      </c>
      <c r="AU10" s="12" t="s">
        <v>0</v>
      </c>
      <c r="AV10" s="3">
        <v>9</v>
      </c>
      <c r="AW10" s="3" t="s">
        <v>1271</v>
      </c>
      <c r="AX10" s="3" t="s">
        <v>39</v>
      </c>
      <c r="AY10" s="3" t="s">
        <v>1272</v>
      </c>
    </row>
    <row r="11" spans="1:51">
      <c r="A11" s="3" t="str">
        <f t="shared" si="2"/>
        <v>|英テキスト|&gt;|&gt;|&gt;|&gt;|When a support is destroyed, this creature gets +1/+1.|</v>
      </c>
      <c r="B11" s="3" t="s">
        <v>83</v>
      </c>
      <c r="C11" s="7" t="s">
        <v>125</v>
      </c>
      <c r="D11" s="3" t="s">
        <v>83</v>
      </c>
      <c r="E11" s="7" t="s">
        <v>115</v>
      </c>
      <c r="F11" s="3" t="s">
        <v>83</v>
      </c>
      <c r="G11" s="7" t="s">
        <v>115</v>
      </c>
      <c r="H11" s="3" t="s">
        <v>83</v>
      </c>
      <c r="I11" s="7" t="s">
        <v>115</v>
      </c>
      <c r="J11" s="3" t="s">
        <v>83</v>
      </c>
      <c r="K11" s="7" t="s">
        <v>115</v>
      </c>
      <c r="L11" s="3" t="s">
        <v>83</v>
      </c>
      <c r="M11" s="3" t="str">
        <f>IF(S10="","",S10&amp;"&amp;br;")&amp;IF(Q10=0,"",Q10)</f>
        <v>When a support is destroyed, this creature gets +1/+1.</v>
      </c>
      <c r="N11" s="3" t="s">
        <v>83</v>
      </c>
      <c r="P11" s="12" t="s">
        <v>18</v>
      </c>
      <c r="Q11" s="13" t="str">
        <f>IF(INDEX(AP:AP,V5+1)="",0,INDEX(AP:AP,V5+1)&amp;"/"&amp;INDEX(AR:AR,V5+1))</f>
        <v>8/8</v>
      </c>
      <c r="R11" s="14"/>
      <c r="S11" s="14"/>
      <c r="T11" s="14"/>
      <c r="U11" s="15"/>
      <c r="V11" s="19"/>
      <c r="W11" s="31"/>
      <c r="X11" s="45">
        <v>10</v>
      </c>
      <c r="Y11" s="28" t="str">
        <f t="shared" si="1"/>
        <v>無色</v>
      </c>
      <c r="Z11" s="4" t="s">
        <v>1213</v>
      </c>
      <c r="AA11" s="4"/>
      <c r="AB11" s="4">
        <v>6</v>
      </c>
      <c r="AC11" s="4" t="s">
        <v>1273</v>
      </c>
      <c r="AD11" s="4" t="s">
        <v>1274</v>
      </c>
      <c r="AE11" s="4" t="s">
        <v>182</v>
      </c>
      <c r="AF11" s="4"/>
      <c r="AG11" s="4"/>
      <c r="AH11" s="4"/>
      <c r="AI11" s="4"/>
      <c r="AJ11" s="4" t="s">
        <v>1275</v>
      </c>
      <c r="AK11" s="4" t="s">
        <v>1276</v>
      </c>
      <c r="AL11" s="4"/>
      <c r="AM11" s="4"/>
      <c r="AN11" s="4"/>
      <c r="AO11" s="4"/>
      <c r="AP11" s="4"/>
      <c r="AQ11" s="4">
        <v>2</v>
      </c>
      <c r="AR11" s="4"/>
      <c r="AS11" s="4" t="str">
        <f t="shared" si="0"/>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AT11" s="33" t="s">
        <v>1277</v>
      </c>
      <c r="AU11" s="12" t="s">
        <v>0</v>
      </c>
      <c r="AV11" s="3">
        <v>10</v>
      </c>
      <c r="AW11" s="3" t="s">
        <v>1278</v>
      </c>
      <c r="AX11" s="3" t="s">
        <v>39</v>
      </c>
      <c r="AY11" s="3" t="s">
        <v>1279</v>
      </c>
    </row>
    <row r="12" spans="1:51">
      <c r="A12" s="3" t="str">
        <f t="shared" si="2"/>
        <v>|PT|&gt;|8/8|シールド数|&gt;||</v>
      </c>
      <c r="B12" s="3" t="s">
        <v>83</v>
      </c>
      <c r="C12" s="3" t="s">
        <v>18</v>
      </c>
      <c r="D12" s="3" t="s">
        <v>83</v>
      </c>
      <c r="E12" s="3" t="s">
        <v>115</v>
      </c>
      <c r="F12" s="3" t="s">
        <v>83</v>
      </c>
      <c r="G12" s="3" t="str">
        <f>IF(Q11=0,"",Q11)</f>
        <v>8/8</v>
      </c>
      <c r="H12" s="3" t="s">
        <v>83</v>
      </c>
      <c r="I12" s="3" t="s">
        <v>134</v>
      </c>
      <c r="J12" s="3" t="s">
        <v>83</v>
      </c>
      <c r="K12" s="3" t="s">
        <v>115</v>
      </c>
      <c r="L12" s="3" t="s">
        <v>83</v>
      </c>
      <c r="M12" s="3" t="str">
        <f>IF(Q12=0,"",Q12)</f>
        <v/>
      </c>
      <c r="N12" s="3" t="s">
        <v>83</v>
      </c>
      <c r="P12" s="20" t="s">
        <v>19</v>
      </c>
      <c r="Q12" s="13">
        <f>INDEX(AQ:AQ,V5+1)</f>
        <v>0</v>
      </c>
      <c r="R12" s="21"/>
      <c r="S12" s="21"/>
      <c r="T12" s="21"/>
      <c r="U12" s="22"/>
      <c r="V12" s="23"/>
      <c r="W12" s="48"/>
      <c r="X12" s="45">
        <v>11</v>
      </c>
      <c r="Y12" s="28" t="str">
        <f t="shared" si="1"/>
        <v>無色</v>
      </c>
      <c r="Z12" s="4" t="s">
        <v>1213</v>
      </c>
      <c r="AA12" s="4"/>
      <c r="AB12" s="4">
        <v>5</v>
      </c>
      <c r="AC12" s="4" t="s">
        <v>1280</v>
      </c>
      <c r="AD12" s="4" t="s">
        <v>1281</v>
      </c>
      <c r="AE12" s="4" t="s">
        <v>182</v>
      </c>
      <c r="AF12" s="4"/>
      <c r="AG12" s="4"/>
      <c r="AH12" s="4"/>
      <c r="AI12" s="4"/>
      <c r="AJ12" s="4" t="s">
        <v>1282</v>
      </c>
      <c r="AK12" s="4" t="s">
        <v>1283</v>
      </c>
      <c r="AL12" s="4"/>
      <c r="AM12" s="4"/>
      <c r="AN12" s="4"/>
      <c r="AO12" s="4"/>
      <c r="AP12" s="4"/>
      <c r="AQ12" s="4">
        <v>2</v>
      </c>
      <c r="AR12" s="4"/>
      <c r="AS12" s="4" t="str">
        <f t="shared" si="0"/>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AT12" s="33" t="s">
        <v>1284</v>
      </c>
      <c r="AU12" s="12" t="s">
        <v>0</v>
      </c>
      <c r="AV12" s="3">
        <v>11</v>
      </c>
      <c r="AW12" s="3" t="s">
        <v>1285</v>
      </c>
      <c r="AX12" s="3" t="s">
        <v>39</v>
      </c>
      <c r="AY12" s="3" t="s">
        <v>1286</v>
      </c>
    </row>
    <row r="13" spans="1:51">
      <c r="A13" s="3" t="str">
        <f t="shared" si="2"/>
        <v>&amp;br;&amp;br;</v>
      </c>
      <c r="B13" s="3" t="s">
        <v>142</v>
      </c>
      <c r="Q13" s="3"/>
      <c r="R13" s="3"/>
      <c r="S13" s="3"/>
      <c r="T13" s="3"/>
      <c r="U13" s="3"/>
      <c r="X13" s="45">
        <v>12</v>
      </c>
      <c r="Y13" s="28" t="str">
        <f t="shared" si="1"/>
        <v>無色</v>
      </c>
      <c r="Z13" s="4" t="s">
        <v>1213</v>
      </c>
      <c r="AA13" s="4"/>
      <c r="AB13" s="4">
        <v>7</v>
      </c>
      <c r="AC13" s="4" t="s">
        <v>1287</v>
      </c>
      <c r="AD13" s="4" t="s">
        <v>1288</v>
      </c>
      <c r="AE13" s="4" t="s">
        <v>182</v>
      </c>
      <c r="AF13" s="4"/>
      <c r="AG13" s="4"/>
      <c r="AH13" s="4"/>
      <c r="AI13" s="4"/>
      <c r="AJ13" s="4" t="s">
        <v>1289</v>
      </c>
      <c r="AK13" s="4"/>
      <c r="AL13" s="4"/>
      <c r="AM13" s="4"/>
      <c r="AN13" s="4"/>
      <c r="AO13" s="4"/>
      <c r="AP13" s="4"/>
      <c r="AQ13" s="4">
        <v>1</v>
      </c>
      <c r="AR13" s="4"/>
      <c r="AS13" s="4" t="str">
        <f t="shared" si="0"/>
        <v>このサポートが破壊されたとき、あなたの手札の最初のカードはいっぱいのマナを得る。</v>
      </c>
      <c r="AT13" s="33" t="s">
        <v>1290</v>
      </c>
      <c r="AU13" s="12" t="s">
        <v>0</v>
      </c>
      <c r="AV13" s="3">
        <v>12</v>
      </c>
      <c r="AW13" s="3" t="s">
        <v>1291</v>
      </c>
      <c r="AX13" s="3" t="s">
        <v>39</v>
      </c>
      <c r="AY13" s="3" t="s">
        <v>1292</v>
      </c>
    </row>
    <row r="14" spans="1:51">
      <c r="A14" s="3" t="str">
        <f t="shared" si="2"/>
        <v>#back(text=戻る,left)</v>
      </c>
      <c r="B14" s="3" t="s">
        <v>151</v>
      </c>
      <c r="Q14" s="3"/>
      <c r="R14" s="3"/>
      <c r="S14" s="3"/>
      <c r="T14" s="3"/>
      <c r="U14" s="3"/>
      <c r="X14" s="45">
        <v>13</v>
      </c>
      <c r="Y14" s="28" t="str">
        <f t="shared" si="1"/>
        <v>無色</v>
      </c>
      <c r="Z14" s="4" t="s">
        <v>1213</v>
      </c>
      <c r="AA14" s="4"/>
      <c r="AB14" s="4">
        <v>10</v>
      </c>
      <c r="AC14" s="4" t="s">
        <v>1293</v>
      </c>
      <c r="AD14" s="4" t="s">
        <v>1294</v>
      </c>
      <c r="AE14" s="4" t="s">
        <v>182</v>
      </c>
      <c r="AF14" s="4"/>
      <c r="AG14" s="4"/>
      <c r="AH14" s="4"/>
      <c r="AI14" s="4"/>
      <c r="AJ14" s="4" t="s">
        <v>1295</v>
      </c>
      <c r="AK14" s="4"/>
      <c r="AL14" s="4"/>
      <c r="AM14" s="4"/>
      <c r="AN14" s="4"/>
      <c r="AO14" s="4"/>
      <c r="AP14" s="4"/>
      <c r="AQ14" s="4">
        <v>2</v>
      </c>
      <c r="AR14" s="4"/>
      <c r="AS14" s="4" t="str">
        <f t="shared" si="0"/>
        <v>対戦相手がカードを1枚引いた時、あなたはカードを1枚引く。</v>
      </c>
      <c r="AT14" s="33" t="s">
        <v>1296</v>
      </c>
      <c r="AU14" s="12" t="s">
        <v>0</v>
      </c>
      <c r="AV14" s="3">
        <v>13</v>
      </c>
      <c r="AW14" s="3" t="s">
        <v>1297</v>
      </c>
      <c r="AX14" s="3" t="s">
        <v>39</v>
      </c>
      <c r="AY14" s="3" t="s">
        <v>1298</v>
      </c>
    </row>
    <row r="15" spans="1:51">
      <c r="A15" s="3" t="str">
        <f t="shared" si="2"/>
        <v>&amp;br;</v>
      </c>
      <c r="B15" s="3" t="s">
        <v>161</v>
      </c>
      <c r="Q15" s="3"/>
      <c r="R15" s="3"/>
      <c r="S15" s="3"/>
      <c r="T15" s="3"/>
      <c r="U15" s="3"/>
      <c r="X15" s="45">
        <v>14</v>
      </c>
      <c r="Y15" s="28" t="str">
        <f t="shared" si="1"/>
        <v>無色</v>
      </c>
      <c r="Z15" s="4" t="s">
        <v>1213</v>
      </c>
      <c r="AA15" s="4"/>
      <c r="AB15" s="4">
        <v>10</v>
      </c>
      <c r="AC15" s="4" t="s">
        <v>1299</v>
      </c>
      <c r="AD15" s="4" t="s">
        <v>1300</v>
      </c>
      <c r="AE15" s="4" t="s">
        <v>182</v>
      </c>
      <c r="AF15" s="4"/>
      <c r="AG15" s="4"/>
      <c r="AH15" s="4"/>
      <c r="AI15" s="4"/>
      <c r="AJ15" s="4" t="s">
        <v>1301</v>
      </c>
      <c r="AK15" s="4"/>
      <c r="AL15" s="4"/>
      <c r="AM15" s="4"/>
      <c r="AN15" s="4"/>
      <c r="AO15" s="4"/>
      <c r="AP15" s="4"/>
      <c r="AQ15" s="4">
        <v>3</v>
      </c>
      <c r="AR15" s="4"/>
      <c r="AS15" s="4" t="str">
        <f t="shared" si="0"/>
        <v>あなたのターン開始時に、あなたがサポートを3個以上コントロールしている場合、あなたは5マナを得る。</v>
      </c>
      <c r="AT15" s="33" t="s">
        <v>1302</v>
      </c>
      <c r="AU15" s="12" t="s">
        <v>0</v>
      </c>
      <c r="AV15" s="3">
        <v>14</v>
      </c>
      <c r="AW15" s="3" t="s">
        <v>1303</v>
      </c>
      <c r="AX15" s="3" t="s">
        <v>39</v>
      </c>
      <c r="AY15" s="3" t="s">
        <v>1304</v>
      </c>
    </row>
    <row r="16" spans="1:51">
      <c r="A16" s="3" t="str">
        <f t="shared" si="2"/>
        <v>#comment(above,nsize=[15],size=[30],num=[10])</v>
      </c>
      <c r="B16" s="3" t="s">
        <v>170</v>
      </c>
      <c r="Q16" s="3"/>
      <c r="R16" s="3"/>
      <c r="S16" s="3"/>
      <c r="T16" s="3"/>
      <c r="U16" s="3"/>
      <c r="X16" s="45">
        <v>15</v>
      </c>
      <c r="Y16" s="28" t="str">
        <f t="shared" si="1"/>
        <v>無色</v>
      </c>
      <c r="Z16" s="4" t="s">
        <v>1213</v>
      </c>
      <c r="AA16" s="4"/>
      <c r="AB16" s="4">
        <v>11</v>
      </c>
      <c r="AC16" s="4" t="s">
        <v>1305</v>
      </c>
      <c r="AD16" s="4" t="s">
        <v>1306</v>
      </c>
      <c r="AE16" s="4" t="s">
        <v>182</v>
      </c>
      <c r="AF16" s="4"/>
      <c r="AG16" s="4"/>
      <c r="AH16" s="4"/>
      <c r="AI16" s="4"/>
      <c r="AJ16" s="4" t="s">
        <v>1307</v>
      </c>
      <c r="AK16" s="4"/>
      <c r="AL16" s="4"/>
      <c r="AM16" s="4"/>
      <c r="AN16" s="4"/>
      <c r="AO16" s="4"/>
      <c r="AP16" s="4"/>
      <c r="AQ16" s="4">
        <v>2</v>
      </c>
      <c r="AR16" s="4"/>
      <c r="AS16" s="4" t="str">
        <f t="shared" si="0"/>
        <v>このサポートがボードにある間、あなたがコントロールする最初のクリーチャーは+8/+8の修正を受ける。そのクリーチャーが攻撃したとき、あなたは2/2の緑の狼・トークンを1体召喚して、3マナを得る。</v>
      </c>
      <c r="AT16" s="33" t="s">
        <v>1308</v>
      </c>
      <c r="AU16" s="12" t="s">
        <v>0</v>
      </c>
      <c r="AV16" s="3">
        <v>15</v>
      </c>
      <c r="AW16" s="3" t="s">
        <v>1309</v>
      </c>
      <c r="AX16" s="3" t="s">
        <v>39</v>
      </c>
      <c r="AY16" s="3" t="s">
        <v>1310</v>
      </c>
    </row>
    <row r="17" spans="1:51">
      <c r="A17" s="3" t="str">
        <f t="shared" si="2"/>
        <v>&amp;br;&amp;br;</v>
      </c>
      <c r="B17" s="3" t="s">
        <v>142</v>
      </c>
      <c r="Q17" s="3"/>
      <c r="R17" s="3"/>
      <c r="S17" s="3"/>
      <c r="T17" s="3"/>
      <c r="U17" s="3"/>
      <c r="X17" s="45">
        <v>16</v>
      </c>
      <c r="Y17" s="28" t="str">
        <f t="shared" si="1"/>
        <v>無色</v>
      </c>
      <c r="Z17" s="4" t="s">
        <v>1213</v>
      </c>
      <c r="AA17" s="4"/>
      <c r="AB17" s="4">
        <v>15</v>
      </c>
      <c r="AC17" s="4" t="s">
        <v>1311</v>
      </c>
      <c r="AD17" s="4" t="s">
        <v>1312</v>
      </c>
      <c r="AE17" s="4" t="s">
        <v>182</v>
      </c>
      <c r="AF17" s="4"/>
      <c r="AG17" s="4"/>
      <c r="AH17" s="4"/>
      <c r="AI17" s="4"/>
      <c r="AJ17" s="4" t="s">
        <v>1313</v>
      </c>
      <c r="AK17" s="4"/>
      <c r="AL17" s="4"/>
      <c r="AM17" s="4"/>
      <c r="AN17" s="4"/>
      <c r="AO17" s="4"/>
      <c r="AP17" s="4"/>
      <c r="AQ17" s="4">
        <v>2</v>
      </c>
      <c r="AR17" s="4"/>
      <c r="AS17" s="4" t="str">
        <f t="shared" si="0"/>
        <v>このサポートがボードにある間、あなたがコントロールする最初のクリーチャーは+8/+8の修正を受ける。そのクリーチャーが攻撃したとき、あなたは3個のジェムをあなたのプレインズウォーカーの色に変換する。</v>
      </c>
      <c r="AT17" s="33" t="s">
        <v>1314</v>
      </c>
      <c r="AU17" s="12" t="s">
        <v>0</v>
      </c>
      <c r="AV17" s="3">
        <v>16</v>
      </c>
      <c r="AW17" s="3" t="s">
        <v>1315</v>
      </c>
      <c r="AX17" s="3" t="s">
        <v>39</v>
      </c>
      <c r="AY17" s="3" t="s">
        <v>1316</v>
      </c>
    </row>
    <row r="18" spans="1:51">
      <c r="A18" s="3" t="str">
        <f t="shared" si="2"/>
        <v/>
      </c>
      <c r="P18" s="8"/>
      <c r="Q18" s="9"/>
      <c r="R18" s="9"/>
      <c r="S18" s="9"/>
      <c r="T18" s="9"/>
      <c r="U18" s="10"/>
      <c r="V18" s="4">
        <v>2</v>
      </c>
      <c r="W18" s="46"/>
      <c r="X18" s="45">
        <v>17</v>
      </c>
      <c r="Y18" s="28" t="str">
        <f t="shared" si="1"/>
        <v>無色</v>
      </c>
      <c r="Z18" s="4" t="s">
        <v>1213</v>
      </c>
      <c r="AA18" s="4"/>
      <c r="AB18" s="4">
        <v>13</v>
      </c>
      <c r="AC18" s="4" t="s">
        <v>1317</v>
      </c>
      <c r="AD18" s="4" t="s">
        <v>1318</v>
      </c>
      <c r="AE18" s="4" t="s">
        <v>182</v>
      </c>
      <c r="AF18" s="4"/>
      <c r="AG18" s="4"/>
      <c r="AH18" s="4"/>
      <c r="AI18" s="4"/>
      <c r="AJ18" s="4" t="s">
        <v>1319</v>
      </c>
      <c r="AK18" s="4"/>
      <c r="AL18" s="4"/>
      <c r="AM18" s="4"/>
      <c r="AN18" s="4"/>
      <c r="AO18" s="4"/>
      <c r="AP18" s="4"/>
      <c r="AQ18" s="4">
        <v>2</v>
      </c>
      <c r="AR18" s="4"/>
      <c r="AS18" s="4" t="str">
        <f t="shared" si="0"/>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AT18" s="33" t="s">
        <v>1320</v>
      </c>
      <c r="AU18" s="12" t="s">
        <v>0</v>
      </c>
      <c r="AV18" s="3">
        <v>17</v>
      </c>
      <c r="AW18" s="3" t="s">
        <v>1321</v>
      </c>
      <c r="AX18" s="3" t="s">
        <v>39</v>
      </c>
      <c r="AY18" s="3" t="s">
        <v>1322</v>
      </c>
    </row>
    <row r="19" spans="1:51">
      <c r="A19" s="3" t="str">
        <f t="shared" si="2"/>
        <v>*羽ばたき飛行機械/Ornithopter</v>
      </c>
      <c r="B19" s="3" t="str">
        <f>"*"&amp;Q19&amp;"/"&amp;S19</f>
        <v>*羽ばたき飛行機械/Ornithopter</v>
      </c>
      <c r="P19" s="12" t="s">
        <v>9</v>
      </c>
      <c r="Q19" s="13" t="str">
        <f>INDEX(AC:AC,V18+1)</f>
        <v>羽ばたき飛行機械</v>
      </c>
      <c r="R19" s="14" t="s">
        <v>10</v>
      </c>
      <c r="S19" s="13" t="str">
        <f>INDEX(AD:AD,V18+1)</f>
        <v>Ornithopter</v>
      </c>
      <c r="T19" s="14"/>
      <c r="U19" s="15"/>
      <c r="V19" s="16"/>
      <c r="W19" s="31"/>
      <c r="X19" s="45">
        <v>18</v>
      </c>
      <c r="Y19" s="28" t="str">
        <f t="shared" si="1"/>
        <v>無色</v>
      </c>
      <c r="Z19" s="4" t="s">
        <v>1213</v>
      </c>
      <c r="AA19" s="4"/>
      <c r="AB19" s="4">
        <v>16</v>
      </c>
      <c r="AC19" s="4" t="s">
        <v>1323</v>
      </c>
      <c r="AD19" s="4" t="s">
        <v>1324</v>
      </c>
      <c r="AE19" s="4" t="s">
        <v>182</v>
      </c>
      <c r="AF19" s="4"/>
      <c r="AG19" s="4"/>
      <c r="AH19" s="4"/>
      <c r="AI19" s="4"/>
      <c r="AJ19" s="4" t="s">
        <v>1325</v>
      </c>
      <c r="AK19" s="4"/>
      <c r="AL19" s="4"/>
      <c r="AM19" s="4"/>
      <c r="AN19" s="4"/>
      <c r="AO19" s="4"/>
      <c r="AP19" s="4"/>
      <c r="AQ19" s="4">
        <v>2</v>
      </c>
      <c r="AR19" s="4"/>
      <c r="AS19" s="4" t="str">
        <f t="shared" si="0"/>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AT19" s="33" t="s">
        <v>1326</v>
      </c>
      <c r="AU19" s="12" t="s">
        <v>0</v>
      </c>
      <c r="AV19" s="3">
        <v>18</v>
      </c>
      <c r="AW19" s="3" t="s">
        <v>1327</v>
      </c>
      <c r="AX19" s="3" t="s">
        <v>39</v>
      </c>
      <c r="AY19" s="3" t="s">
        <v>1328</v>
      </c>
    </row>
    <row r="20" spans="1:51">
      <c r="A20" s="3" t="str">
        <f t="shared" si="2"/>
        <v>|LEFT:80|LEFT:100|LEFT:100|LEFT:100|LEFT:100|LEFT:100|c</v>
      </c>
      <c r="B20" s="3" t="s">
        <v>83</v>
      </c>
      <c r="C20" s="6" t="str">
        <f>$P$1</f>
        <v>LEFT:80</v>
      </c>
      <c r="D20" s="6" t="s">
        <v>83</v>
      </c>
      <c r="E20" s="6" t="str">
        <f t="shared" ref="E20:I20" si="4">$Q$1</f>
        <v>LEFT:100</v>
      </c>
      <c r="F20" s="6" t="s">
        <v>83</v>
      </c>
      <c r="G20" s="6" t="str">
        <f t="shared" si="4"/>
        <v>LEFT:100</v>
      </c>
      <c r="H20" s="6" t="s">
        <v>83</v>
      </c>
      <c r="I20" s="6" t="str">
        <f t="shared" si="4"/>
        <v>LEFT:100</v>
      </c>
      <c r="J20" s="6" t="s">
        <v>83</v>
      </c>
      <c r="K20" s="6" t="str">
        <f>$Q$1</f>
        <v>LEFT:100</v>
      </c>
      <c r="L20" s="6" t="s">
        <v>83</v>
      </c>
      <c r="M20" s="6" t="str">
        <f>$Q$1</f>
        <v>LEFT:100</v>
      </c>
      <c r="N20" s="3" t="s">
        <v>83</v>
      </c>
      <c r="O20" s="3" t="s">
        <v>84</v>
      </c>
      <c r="P20" s="17" t="s">
        <v>6</v>
      </c>
      <c r="Q20" s="13" t="str">
        <f>INDEX(Y:Y,V18+1)</f>
        <v>無色</v>
      </c>
      <c r="R20" s="18" t="s">
        <v>7</v>
      </c>
      <c r="S20" s="13" t="str">
        <f>INDEX(Z:Z,V18+1)</f>
        <v>MP</v>
      </c>
      <c r="T20" s="18" t="s">
        <v>8</v>
      </c>
      <c r="U20" s="13">
        <f>INDEX(AB:AB,V18+1)</f>
        <v>4</v>
      </c>
      <c r="V20" s="19"/>
      <c r="W20" s="31"/>
      <c r="X20" s="45">
        <v>19</v>
      </c>
      <c r="Y20" s="28" t="str">
        <f t="shared" si="1"/>
        <v>無色</v>
      </c>
      <c r="Z20" s="4" t="s">
        <v>1213</v>
      </c>
      <c r="AA20" s="4"/>
      <c r="AB20" s="4">
        <v>17</v>
      </c>
      <c r="AC20" s="4" t="s">
        <v>1329</v>
      </c>
      <c r="AD20" s="4" t="s">
        <v>1330</v>
      </c>
      <c r="AE20" s="4" t="s">
        <v>182</v>
      </c>
      <c r="AF20" s="4"/>
      <c r="AG20" s="4"/>
      <c r="AH20" s="4"/>
      <c r="AI20" s="4"/>
      <c r="AJ20" s="4" t="s">
        <v>1331</v>
      </c>
      <c r="AK20" s="4"/>
      <c r="AL20" s="4"/>
      <c r="AM20" s="4"/>
      <c r="AN20" s="4"/>
      <c r="AO20" s="4"/>
      <c r="AP20" s="4"/>
      <c r="AQ20" s="4">
        <v>2</v>
      </c>
      <c r="AR20" s="4"/>
      <c r="AS20" s="4" t="str">
        <f t="shared" si="0"/>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AT20" s="33" t="s">
        <v>1332</v>
      </c>
      <c r="AU20" s="12" t="s">
        <v>0</v>
      </c>
      <c r="AV20" s="3">
        <v>19</v>
      </c>
      <c r="AW20" s="3" t="s">
        <v>1333</v>
      </c>
      <c r="AX20" s="3" t="s">
        <v>39</v>
      </c>
      <c r="AY20" s="3" t="s">
        <v>1334</v>
      </c>
    </row>
    <row r="21" spans="1:51">
      <c r="A21" s="3" t="str">
        <f t="shared" si="2"/>
        <v>|色|無色|レアリティ|MP|マナコスト|4|</v>
      </c>
      <c r="B21" s="3" t="s">
        <v>83</v>
      </c>
      <c r="C21" s="7" t="s">
        <v>6</v>
      </c>
      <c r="D21" s="3" t="s">
        <v>83</v>
      </c>
      <c r="E21" s="3" t="str">
        <f>IF(Q20=0,"",Q20)</f>
        <v>無色</v>
      </c>
      <c r="F21" s="3" t="s">
        <v>83</v>
      </c>
      <c r="G21" s="7" t="s">
        <v>92</v>
      </c>
      <c r="H21" s="3" t="s">
        <v>83</v>
      </c>
      <c r="I21" s="3" t="str">
        <f>IF(S20=0,"",S20)</f>
        <v>MP</v>
      </c>
      <c r="J21" s="3" t="s">
        <v>83</v>
      </c>
      <c r="K21" s="7" t="s">
        <v>93</v>
      </c>
      <c r="L21" s="3" t="s">
        <v>83</v>
      </c>
      <c r="M21" s="3">
        <f>IF(U20=0,"",U20)</f>
        <v>4</v>
      </c>
      <c r="N21" s="3" t="s">
        <v>83</v>
      </c>
      <c r="P21" s="12" t="s">
        <v>11</v>
      </c>
      <c r="Q21" s="13" t="str">
        <f>INDEX(AE:AE,V18+1)</f>
        <v>クリーチャー</v>
      </c>
      <c r="R21" s="18" t="s">
        <v>94</v>
      </c>
      <c r="S21" s="13" t="str">
        <f>INDEX(AG:AG,V18+1)</f>
        <v>飛行機械</v>
      </c>
      <c r="T21" s="13" t="str">
        <f>INDEX(AH:AH,V18+1)</f>
        <v>構築物</v>
      </c>
      <c r="U21" s="13">
        <f>INDEX(AI:AI,V18+1)</f>
        <v>0</v>
      </c>
      <c r="V21" s="19"/>
      <c r="W21" s="31"/>
      <c r="X21" s="45">
        <v>20</v>
      </c>
      <c r="Y21" s="28" t="str">
        <f t="shared" si="1"/>
        <v>無色</v>
      </c>
      <c r="Z21" s="4"/>
      <c r="AA21" s="4"/>
      <c r="AB21" s="4"/>
      <c r="AC21" s="4"/>
      <c r="AD21" s="4"/>
      <c r="AE21" s="4"/>
      <c r="AF21" s="4"/>
      <c r="AG21" s="4"/>
      <c r="AH21" s="4"/>
      <c r="AI21" s="4"/>
      <c r="AJ21" s="4"/>
      <c r="AK21" s="4"/>
      <c r="AL21" s="4"/>
      <c r="AM21" s="4"/>
      <c r="AN21" s="4"/>
      <c r="AO21" s="4"/>
      <c r="AP21" s="4"/>
      <c r="AQ21" s="4"/>
      <c r="AR21" s="4"/>
      <c r="AS21" s="4" t="str">
        <f t="shared" si="0"/>
        <v/>
      </c>
      <c r="AT21" s="33" t="str">
        <f>IF(AD21="","",VLOOKUP(AD21,AW:AY,3,FALSE))</f>
        <v/>
      </c>
      <c r="AU21" s="12" t="s">
        <v>0</v>
      </c>
      <c r="AV21" s="3">
        <v>20</v>
      </c>
      <c r="AW21" s="3" t="s">
        <v>1335</v>
      </c>
      <c r="AX21" s="3" t="s">
        <v>39</v>
      </c>
      <c r="AY21" s="3" t="s">
        <v>1336</v>
      </c>
    </row>
    <row r="22" spans="1:51">
      <c r="A22" s="3" t="str">
        <f t="shared" si="2"/>
        <v>|種別|クリーチャー|サブタイプ|飛行機械|構築物||</v>
      </c>
      <c r="B22" s="3" t="s">
        <v>83</v>
      </c>
      <c r="C22" s="7" t="s">
        <v>11</v>
      </c>
      <c r="D22" s="3" t="s">
        <v>83</v>
      </c>
      <c r="E22" s="3" t="str">
        <f>IF(Q21=0,"",Q21)</f>
        <v>クリーチャー</v>
      </c>
      <c r="F22" s="3" t="s">
        <v>83</v>
      </c>
      <c r="G22" s="7" t="s">
        <v>104</v>
      </c>
      <c r="H22" s="3" t="s">
        <v>83</v>
      </c>
      <c r="I22" s="3" t="str">
        <f>IF(S21=0,"",S21)</f>
        <v>飛行機械</v>
      </c>
      <c r="J22" s="3" t="s">
        <v>83</v>
      </c>
      <c r="K22" s="3" t="str">
        <f>IF(T21=0,"",T21)</f>
        <v>構築物</v>
      </c>
      <c r="L22" s="3" t="s">
        <v>83</v>
      </c>
      <c r="M22" s="3" t="str">
        <f>IF(U21=0,"",U21)</f>
        <v/>
      </c>
      <c r="N22" s="3" t="s">
        <v>83</v>
      </c>
      <c r="P22" s="12" t="s">
        <v>105</v>
      </c>
      <c r="Q22" s="13" t="str">
        <f>INDEX(AS:AS,V18+1)</f>
        <v>飛行</v>
      </c>
      <c r="R22" s="14"/>
      <c r="S22" s="14"/>
      <c r="T22" s="14"/>
      <c r="U22" s="15"/>
      <c r="V22" s="19"/>
      <c r="W22" s="31"/>
      <c r="X22" s="45">
        <v>21</v>
      </c>
      <c r="Y22" s="28" t="str">
        <f t="shared" si="1"/>
        <v>無色</v>
      </c>
      <c r="Z22" s="4"/>
      <c r="AA22" s="4"/>
      <c r="AB22" s="4"/>
      <c r="AC22" s="4"/>
      <c r="AD22" s="4"/>
      <c r="AE22" s="4"/>
      <c r="AF22" s="4"/>
      <c r="AG22" s="4"/>
      <c r="AH22" s="4"/>
      <c r="AI22" s="4"/>
      <c r="AJ22" s="4"/>
      <c r="AK22" s="4"/>
      <c r="AL22" s="4"/>
      <c r="AM22" s="4"/>
      <c r="AN22" s="4"/>
      <c r="AO22" s="4"/>
      <c r="AP22" s="4"/>
      <c r="AQ22" s="4"/>
      <c r="AR22" s="4"/>
      <c r="AS22" s="4" t="str">
        <f t="shared" si="0"/>
        <v/>
      </c>
      <c r="AT22" s="33" t="str">
        <f>IF(AD22="","",VLOOKUP(AD22,AW:AY,3,FALSE))</f>
        <v/>
      </c>
      <c r="AU22" s="12" t="s">
        <v>0</v>
      </c>
      <c r="AV22" s="3">
        <v>21</v>
      </c>
      <c r="AW22" s="3" t="s">
        <v>1337</v>
      </c>
      <c r="AX22" s="3" t="s">
        <v>39</v>
      </c>
      <c r="AY22" s="3" t="s">
        <v>1338</v>
      </c>
    </row>
    <row r="23" spans="1:51">
      <c r="A23" s="3" t="str">
        <f t="shared" si="2"/>
        <v>|テキスト|&gt;|&gt;|&gt;|&gt;|飛行|</v>
      </c>
      <c r="B23" s="3" t="s">
        <v>83</v>
      </c>
      <c r="C23" s="7" t="s">
        <v>105</v>
      </c>
      <c r="D23" s="3" t="s">
        <v>83</v>
      </c>
      <c r="E23" s="7" t="s">
        <v>115</v>
      </c>
      <c r="F23" s="3" t="s">
        <v>83</v>
      </c>
      <c r="G23" s="7" t="s">
        <v>115</v>
      </c>
      <c r="H23" s="3" t="s">
        <v>83</v>
      </c>
      <c r="I23" s="7" t="s">
        <v>115</v>
      </c>
      <c r="J23" s="3" t="s">
        <v>83</v>
      </c>
      <c r="K23" s="7" t="s">
        <v>115</v>
      </c>
      <c r="L23" s="3" t="s">
        <v>83</v>
      </c>
      <c r="M23" s="3" t="str">
        <f>IF(Q22=0,"",Q22)</f>
        <v>飛行</v>
      </c>
      <c r="N23" s="3" t="s">
        <v>83</v>
      </c>
      <c r="P23" s="17" t="s">
        <v>27</v>
      </c>
      <c r="Q23" s="13" t="str">
        <f>INDEX(AT:AT,V18+1)</f>
        <v>Flying</v>
      </c>
      <c r="R23" s="14" t="s">
        <v>324</v>
      </c>
      <c r="S23" s="13" t="str">
        <f>IF(W23="","",W23)</f>
        <v/>
      </c>
      <c r="T23" s="14"/>
      <c r="U23" s="15"/>
      <c r="V23" s="19"/>
      <c r="W23" s="4"/>
      <c r="X23" s="45">
        <v>22</v>
      </c>
      <c r="Y23" s="28" t="str">
        <f t="shared" si="1"/>
        <v>無色</v>
      </c>
      <c r="Z23" s="4"/>
      <c r="AA23" s="4"/>
      <c r="AB23" s="4"/>
      <c r="AC23" s="4"/>
      <c r="AD23" s="4"/>
      <c r="AE23" s="4"/>
      <c r="AF23" s="4"/>
      <c r="AG23" s="4"/>
      <c r="AH23" s="4"/>
      <c r="AI23" s="4"/>
      <c r="AJ23" s="4"/>
      <c r="AK23" s="4"/>
      <c r="AL23" s="4"/>
      <c r="AM23" s="4"/>
      <c r="AN23" s="4"/>
      <c r="AO23" s="4"/>
      <c r="AP23" s="4"/>
      <c r="AQ23" s="4"/>
      <c r="AR23" s="4"/>
      <c r="AS23" s="4" t="str">
        <f t="shared" si="0"/>
        <v/>
      </c>
      <c r="AT23" s="33" t="str">
        <f>IF(AD23="","",VLOOKUP(AD23,AW:AY,3,FALSE))</f>
        <v/>
      </c>
      <c r="AU23" s="12" t="s">
        <v>0</v>
      </c>
      <c r="AV23" s="3">
        <v>22</v>
      </c>
      <c r="AW23" s="3" t="s">
        <v>1339</v>
      </c>
      <c r="AX23" s="3" t="s">
        <v>39</v>
      </c>
      <c r="AY23" s="3" t="s">
        <v>1340</v>
      </c>
    </row>
    <row r="24" spans="1:51">
      <c r="A24" s="3" t="str">
        <f t="shared" si="2"/>
        <v>|英テキスト|&gt;|&gt;|&gt;|&gt;|Flying|</v>
      </c>
      <c r="B24" s="3" t="s">
        <v>83</v>
      </c>
      <c r="C24" s="7" t="s">
        <v>125</v>
      </c>
      <c r="D24" s="3" t="s">
        <v>83</v>
      </c>
      <c r="E24" s="7" t="s">
        <v>115</v>
      </c>
      <c r="F24" s="3" t="s">
        <v>83</v>
      </c>
      <c r="G24" s="7" t="s">
        <v>115</v>
      </c>
      <c r="H24" s="3" t="s">
        <v>83</v>
      </c>
      <c r="I24" s="7" t="s">
        <v>115</v>
      </c>
      <c r="J24" s="3" t="s">
        <v>83</v>
      </c>
      <c r="K24" s="7" t="s">
        <v>115</v>
      </c>
      <c r="L24" s="3" t="s">
        <v>83</v>
      </c>
      <c r="M24" s="3" t="str">
        <f>IF(S23="","",S23&amp;"&amp;br;")&amp;IF(Q23=0,"",Q23)</f>
        <v>Flying</v>
      </c>
      <c r="N24" s="3" t="s">
        <v>83</v>
      </c>
      <c r="P24" s="12" t="s">
        <v>18</v>
      </c>
      <c r="Q24" s="13" t="str">
        <f>IF(INDEX(AP:AP,V18+1)="",0,INDEX(AP:AP,V18+1)&amp;"/"&amp;INDEX(AR:AR,V18+1))</f>
        <v>4/4</v>
      </c>
      <c r="R24" s="14"/>
      <c r="S24" s="14"/>
      <c r="T24" s="14"/>
      <c r="U24" s="15"/>
      <c r="V24" s="19"/>
      <c r="W24" s="31"/>
      <c r="X24" s="45">
        <v>23</v>
      </c>
      <c r="Y24" s="28" t="str">
        <f t="shared" si="1"/>
        <v>無色</v>
      </c>
      <c r="Z24" s="4"/>
      <c r="AA24" s="4"/>
      <c r="AB24" s="4"/>
      <c r="AC24" s="4"/>
      <c r="AD24" s="4"/>
      <c r="AE24" s="4"/>
      <c r="AF24" s="4"/>
      <c r="AG24" s="4"/>
      <c r="AH24" s="4"/>
      <c r="AI24" s="4"/>
      <c r="AJ24" s="4"/>
      <c r="AK24" s="4"/>
      <c r="AL24" s="4"/>
      <c r="AM24" s="4"/>
      <c r="AN24" s="4"/>
      <c r="AO24" s="4"/>
      <c r="AP24" s="4"/>
      <c r="AQ24" s="4"/>
      <c r="AR24" s="4"/>
      <c r="AS24" s="4" t="str">
        <f t="shared" si="0"/>
        <v/>
      </c>
      <c r="AT24" s="33" t="str">
        <f>IF(AD24="","",VLOOKUP(AD24,AW:AY,3,FALSE))</f>
        <v/>
      </c>
      <c r="AU24" s="12" t="s">
        <v>0</v>
      </c>
      <c r="AV24" s="3">
        <v>23</v>
      </c>
      <c r="AW24" s="3" t="s">
        <v>1341</v>
      </c>
      <c r="AX24" s="3" t="s">
        <v>39</v>
      </c>
      <c r="AY24" s="3" t="s">
        <v>1342</v>
      </c>
    </row>
    <row r="25" spans="1:51">
      <c r="A25" s="3" t="str">
        <f t="shared" si="2"/>
        <v>|PT|&gt;|4/4|シールド数|&gt;||</v>
      </c>
      <c r="B25" s="3" t="s">
        <v>83</v>
      </c>
      <c r="C25" s="3" t="s">
        <v>18</v>
      </c>
      <c r="D25" s="3" t="s">
        <v>83</v>
      </c>
      <c r="E25" s="3" t="s">
        <v>115</v>
      </c>
      <c r="F25" s="3" t="s">
        <v>83</v>
      </c>
      <c r="G25" s="3" t="str">
        <f>IF(Q24=0,"",Q24)</f>
        <v>4/4</v>
      </c>
      <c r="H25" s="3" t="s">
        <v>83</v>
      </c>
      <c r="I25" s="3" t="s">
        <v>134</v>
      </c>
      <c r="J25" s="3" t="s">
        <v>83</v>
      </c>
      <c r="K25" s="3" t="s">
        <v>115</v>
      </c>
      <c r="L25" s="3" t="s">
        <v>83</v>
      </c>
      <c r="M25" s="3" t="str">
        <f>IF(Q25=0,"",Q25)</f>
        <v/>
      </c>
      <c r="N25" s="3" t="s">
        <v>83</v>
      </c>
      <c r="P25" s="20" t="s">
        <v>19</v>
      </c>
      <c r="Q25" s="13">
        <f>INDEX(AQ:AQ,V18+1)</f>
        <v>0</v>
      </c>
      <c r="R25" s="21"/>
      <c r="S25" s="21"/>
      <c r="T25" s="21"/>
      <c r="U25" s="22"/>
      <c r="V25" s="23"/>
      <c r="W25" s="48"/>
      <c r="X25" s="45">
        <v>24</v>
      </c>
      <c r="Y25" s="28" t="str">
        <f t="shared" si="1"/>
        <v>無色</v>
      </c>
      <c r="Z25" s="4"/>
      <c r="AA25" s="4"/>
      <c r="AB25" s="4"/>
      <c r="AC25" s="4"/>
      <c r="AD25" s="4"/>
      <c r="AE25" s="4"/>
      <c r="AF25" s="4"/>
      <c r="AG25" s="4"/>
      <c r="AH25" s="4"/>
      <c r="AI25" s="4"/>
      <c r="AJ25" s="4"/>
      <c r="AK25" s="4"/>
      <c r="AL25" s="4"/>
      <c r="AM25" s="4"/>
      <c r="AN25" s="4"/>
      <c r="AO25" s="4"/>
      <c r="AP25" s="4"/>
      <c r="AQ25" s="4"/>
      <c r="AR25" s="4"/>
      <c r="AS25" s="4" t="str">
        <f t="shared" si="0"/>
        <v/>
      </c>
      <c r="AT25" s="33" t="str">
        <f>IF(AD25="","",VLOOKUP(AD25,AW:AY,3,FALSE))</f>
        <v/>
      </c>
      <c r="AU25" s="12" t="s">
        <v>0</v>
      </c>
      <c r="AV25" s="3">
        <v>24</v>
      </c>
      <c r="AW25" s="3" t="s">
        <v>1343</v>
      </c>
      <c r="AX25" s="3" t="s">
        <v>39</v>
      </c>
      <c r="AY25" s="3" t="s">
        <v>1344</v>
      </c>
    </row>
    <row r="26" spans="1:51">
      <c r="A26" s="3" t="str">
        <f t="shared" si="2"/>
        <v>&amp;br;&amp;br;</v>
      </c>
      <c r="B26" s="3" t="s">
        <v>142</v>
      </c>
      <c r="Q26" s="3"/>
      <c r="R26" s="3"/>
      <c r="S26" s="3"/>
      <c r="T26" s="3"/>
      <c r="U26" s="3"/>
      <c r="X26" s="45">
        <v>25</v>
      </c>
      <c r="Y26" s="28" t="str">
        <f t="shared" si="1"/>
        <v>無色</v>
      </c>
      <c r="Z26" s="4"/>
      <c r="AA26" s="4"/>
      <c r="AB26" s="4"/>
      <c r="AC26" s="4"/>
      <c r="AD26" s="4"/>
      <c r="AE26" s="4"/>
      <c r="AF26" s="4"/>
      <c r="AG26" s="4"/>
      <c r="AH26" s="4"/>
      <c r="AI26" s="4"/>
      <c r="AJ26" s="4"/>
      <c r="AK26" s="4"/>
      <c r="AL26" s="4"/>
      <c r="AM26" s="4"/>
      <c r="AN26" s="4"/>
      <c r="AO26" s="4"/>
      <c r="AP26" s="4"/>
      <c r="AQ26" s="4"/>
      <c r="AR26" s="4"/>
      <c r="AS26" s="4" t="str">
        <f t="shared" si="0"/>
        <v/>
      </c>
      <c r="AT26" s="33" t="str">
        <f>IF(AD26="","",VLOOKUP(AD26,AW:AY,3,FALSE))</f>
        <v/>
      </c>
      <c r="AU26" s="12" t="s">
        <v>0</v>
      </c>
      <c r="AV26" s="3">
        <v>25</v>
      </c>
      <c r="AW26" s="3" t="s">
        <v>1345</v>
      </c>
      <c r="AX26" s="3" t="s">
        <v>39</v>
      </c>
      <c r="AY26" s="3" t="s">
        <v>1346</v>
      </c>
    </row>
    <row r="27" spans="1:51">
      <c r="A27" s="3" t="str">
        <f t="shared" si="2"/>
        <v>#back(text=戻る,left)</v>
      </c>
      <c r="B27" s="3" t="s">
        <v>151</v>
      </c>
      <c r="Q27" s="3"/>
      <c r="R27" s="3"/>
      <c r="S27" s="3"/>
      <c r="T27" s="3"/>
      <c r="U27" s="3"/>
      <c r="X27" s="45">
        <v>26</v>
      </c>
      <c r="Y27" s="28" t="str">
        <f t="shared" si="1"/>
        <v>無色</v>
      </c>
      <c r="Z27" s="4"/>
      <c r="AA27" s="4"/>
      <c r="AB27" s="4"/>
      <c r="AC27" s="4"/>
      <c r="AD27" s="4"/>
      <c r="AE27" s="4"/>
      <c r="AF27" s="4"/>
      <c r="AG27" s="4"/>
      <c r="AH27" s="4"/>
      <c r="AI27" s="4"/>
      <c r="AJ27" s="4"/>
      <c r="AK27" s="4"/>
      <c r="AL27" s="4"/>
      <c r="AM27" s="4"/>
      <c r="AN27" s="4"/>
      <c r="AO27" s="4"/>
      <c r="AP27" s="4"/>
      <c r="AQ27" s="4"/>
      <c r="AR27" s="4"/>
      <c r="AS27" s="4" t="str">
        <f t="shared" si="0"/>
        <v/>
      </c>
      <c r="AT27" s="33" t="str">
        <f>IF(AD27="","",VLOOKUP(AD27,AW:AY,3,FALSE))</f>
        <v/>
      </c>
      <c r="AU27" s="12" t="s">
        <v>0</v>
      </c>
      <c r="AV27" s="3">
        <v>26</v>
      </c>
      <c r="AW27" s="3" t="s">
        <v>1347</v>
      </c>
      <c r="AX27" s="3" t="s">
        <v>39</v>
      </c>
      <c r="AY27" s="3" t="s">
        <v>1348</v>
      </c>
    </row>
    <row r="28" spans="1:50">
      <c r="A28" s="3" t="str">
        <f t="shared" si="2"/>
        <v>&amp;br;</v>
      </c>
      <c r="B28" s="3" t="s">
        <v>161</v>
      </c>
      <c r="Q28" s="3"/>
      <c r="R28" s="3"/>
      <c r="S28" s="3"/>
      <c r="T28" s="3"/>
      <c r="U28" s="3"/>
      <c r="X28" s="45">
        <v>27</v>
      </c>
      <c r="Y28" s="28" t="str">
        <f t="shared" si="1"/>
        <v>無色</v>
      </c>
      <c r="Z28" s="4"/>
      <c r="AA28" s="4"/>
      <c r="AB28" s="4"/>
      <c r="AC28" s="4"/>
      <c r="AD28" s="4"/>
      <c r="AE28" s="4"/>
      <c r="AF28" s="4"/>
      <c r="AG28" s="4"/>
      <c r="AH28" s="4"/>
      <c r="AI28" s="4"/>
      <c r="AJ28" s="4"/>
      <c r="AK28" s="4"/>
      <c r="AL28" s="4"/>
      <c r="AM28" s="4"/>
      <c r="AN28" s="4"/>
      <c r="AO28" s="4"/>
      <c r="AP28" s="4"/>
      <c r="AQ28" s="4"/>
      <c r="AR28" s="4"/>
      <c r="AS28" s="4" t="str">
        <f t="shared" si="0"/>
        <v/>
      </c>
      <c r="AT28" s="33" t="str">
        <f>IF(AD28="","",VLOOKUP(AD28,AW:AY,3,FALSE))</f>
        <v/>
      </c>
      <c r="AU28" s="12" t="s">
        <v>0</v>
      </c>
      <c r="AV28" s="3">
        <v>27</v>
      </c>
      <c r="AW28" s="3" t="s">
        <v>1349</v>
      </c>
      <c r="AX28" s="3" t="s">
        <v>39</v>
      </c>
    </row>
    <row r="29" spans="1:51">
      <c r="A29" s="3" t="str">
        <f t="shared" si="2"/>
        <v>#comment(above,nsize=[15],size=[30],num=[10])</v>
      </c>
      <c r="B29" s="3" t="s">
        <v>170</v>
      </c>
      <c r="Q29" s="3"/>
      <c r="R29" s="3"/>
      <c r="S29" s="3"/>
      <c r="T29" s="3"/>
      <c r="U29" s="3"/>
      <c r="X29" s="45">
        <v>28</v>
      </c>
      <c r="Y29" s="28" t="str">
        <f t="shared" si="1"/>
        <v>無色</v>
      </c>
      <c r="Z29" s="4"/>
      <c r="AA29" s="4"/>
      <c r="AB29" s="4"/>
      <c r="AC29" s="4"/>
      <c r="AD29" s="4"/>
      <c r="AE29" s="4"/>
      <c r="AF29" s="4"/>
      <c r="AG29" s="4"/>
      <c r="AH29" s="4"/>
      <c r="AI29" s="4"/>
      <c r="AJ29" s="4"/>
      <c r="AK29" s="4"/>
      <c r="AL29" s="4"/>
      <c r="AM29" s="4"/>
      <c r="AN29" s="4"/>
      <c r="AO29" s="4"/>
      <c r="AP29" s="4"/>
      <c r="AQ29" s="4"/>
      <c r="AR29" s="4"/>
      <c r="AS29" s="4" t="str">
        <f t="shared" si="0"/>
        <v/>
      </c>
      <c r="AT29" s="33" t="str">
        <f>IF(AD29="","",VLOOKUP(AD29,AW:AY,3,FALSE))</f>
        <v/>
      </c>
      <c r="AU29" s="12" t="s">
        <v>0</v>
      </c>
      <c r="AV29" s="3">
        <v>28</v>
      </c>
      <c r="AW29" s="3" t="s">
        <v>1350</v>
      </c>
      <c r="AX29" s="3" t="s">
        <v>39</v>
      </c>
      <c r="AY29" s="3" t="s">
        <v>1351</v>
      </c>
    </row>
    <row r="30" spans="1:51">
      <c r="A30" s="3" t="str">
        <f t="shared" si="2"/>
        <v>&amp;br;&amp;br;</v>
      </c>
      <c r="B30" s="3" t="s">
        <v>142</v>
      </c>
      <c r="Q30" s="3"/>
      <c r="R30" s="3"/>
      <c r="S30" s="3"/>
      <c r="T30" s="3"/>
      <c r="U30" s="3"/>
      <c r="X30" s="45">
        <v>29</v>
      </c>
      <c r="Y30" s="28" t="str">
        <f t="shared" si="1"/>
        <v>無色</v>
      </c>
      <c r="Z30" s="4"/>
      <c r="AA30" s="4"/>
      <c r="AB30" s="4"/>
      <c r="AC30" s="4"/>
      <c r="AD30" s="4"/>
      <c r="AE30" s="4"/>
      <c r="AF30" s="4"/>
      <c r="AG30" s="4"/>
      <c r="AH30" s="4"/>
      <c r="AI30" s="4"/>
      <c r="AJ30" s="4"/>
      <c r="AK30" s="4"/>
      <c r="AL30" s="4"/>
      <c r="AM30" s="4"/>
      <c r="AN30" s="4"/>
      <c r="AO30" s="4"/>
      <c r="AP30" s="4"/>
      <c r="AQ30" s="4"/>
      <c r="AR30" s="4"/>
      <c r="AS30" s="4" t="str">
        <f t="shared" si="0"/>
        <v/>
      </c>
      <c r="AT30" s="33" t="str">
        <f>IF(AD30="","",VLOOKUP(AD30,AW:AY,3,FALSE))</f>
        <v/>
      </c>
      <c r="AU30" s="12" t="s">
        <v>0</v>
      </c>
      <c r="AV30" s="3">
        <v>29</v>
      </c>
      <c r="AW30" s="3" t="s">
        <v>1352</v>
      </c>
      <c r="AX30" s="3" t="s">
        <v>39</v>
      </c>
      <c r="AY30" s="3" t="s">
        <v>1353</v>
      </c>
    </row>
    <row r="31" spans="1:51">
      <c r="A31" s="3" t="str">
        <f t="shared" si="2"/>
        <v/>
      </c>
      <c r="P31" s="8"/>
      <c r="Q31" s="9"/>
      <c r="R31" s="9"/>
      <c r="S31" s="9"/>
      <c r="T31" s="9"/>
      <c r="U31" s="10"/>
      <c r="V31" s="4">
        <v>3</v>
      </c>
      <c r="W31" s="46"/>
      <c r="X31" s="45">
        <v>30</v>
      </c>
      <c r="Y31" s="28" t="str">
        <f t="shared" si="1"/>
        <v>無色</v>
      </c>
      <c r="Z31" s="4"/>
      <c r="AA31" s="4"/>
      <c r="AB31" s="4"/>
      <c r="AC31" s="4"/>
      <c r="AD31" s="4"/>
      <c r="AE31" s="4"/>
      <c r="AF31" s="4"/>
      <c r="AG31" s="4"/>
      <c r="AH31" s="4"/>
      <c r="AI31" s="4"/>
      <c r="AJ31" s="4"/>
      <c r="AK31" s="4"/>
      <c r="AL31" s="4"/>
      <c r="AM31" s="4"/>
      <c r="AN31" s="4"/>
      <c r="AO31" s="4"/>
      <c r="AP31" s="4"/>
      <c r="AQ31" s="4"/>
      <c r="AR31" s="4"/>
      <c r="AS31" s="4" t="str">
        <f t="shared" si="0"/>
        <v/>
      </c>
      <c r="AT31" s="33" t="str">
        <f>IF(AD31="","",VLOOKUP(AD31,AW:AY,3,FALSE))</f>
        <v/>
      </c>
      <c r="AU31" s="12" t="s">
        <v>0</v>
      </c>
      <c r="AV31" s="3">
        <v>30</v>
      </c>
      <c r="AW31" s="3" t="s">
        <v>1354</v>
      </c>
      <c r="AX31" s="3" t="s">
        <v>39</v>
      </c>
      <c r="AY31" s="3" t="s">
        <v>1355</v>
      </c>
    </row>
    <row r="32" spans="1:51">
      <c r="A32" s="3" t="str">
        <f t="shared" si="2"/>
        <v>*白金の天使/Platinum Angel</v>
      </c>
      <c r="B32" s="3" t="str">
        <f>"*"&amp;Q32&amp;"/"&amp;S32</f>
        <v>*白金の天使/Platinum Angel</v>
      </c>
      <c r="P32" s="12" t="s">
        <v>9</v>
      </c>
      <c r="Q32" s="13" t="str">
        <f>INDEX(AC:AC,V31+1)</f>
        <v>白金の天使</v>
      </c>
      <c r="R32" s="14" t="s">
        <v>10</v>
      </c>
      <c r="S32" s="13" t="str">
        <f>INDEX(AD:AD,V31+1)</f>
        <v>Platinum Angel</v>
      </c>
      <c r="T32" s="14"/>
      <c r="U32" s="15"/>
      <c r="V32" s="16"/>
      <c r="W32" s="31"/>
      <c r="X32" s="45">
        <v>31</v>
      </c>
      <c r="Y32" s="28" t="str">
        <f t="shared" si="1"/>
        <v>無色</v>
      </c>
      <c r="Z32" s="4"/>
      <c r="AA32" s="4"/>
      <c r="AB32" s="4"/>
      <c r="AC32" s="4"/>
      <c r="AD32" s="4"/>
      <c r="AE32" s="4"/>
      <c r="AF32" s="4"/>
      <c r="AG32" s="4"/>
      <c r="AH32" s="4"/>
      <c r="AI32" s="4"/>
      <c r="AJ32" s="4"/>
      <c r="AK32" s="4"/>
      <c r="AL32" s="4"/>
      <c r="AM32" s="4"/>
      <c r="AN32" s="4"/>
      <c r="AO32" s="4"/>
      <c r="AP32" s="4"/>
      <c r="AQ32" s="4"/>
      <c r="AR32" s="4"/>
      <c r="AS32" s="4" t="str">
        <f t="shared" si="0"/>
        <v/>
      </c>
      <c r="AT32" s="33" t="str">
        <f>IF(AD32="","",VLOOKUP(AD32,AW:AY,3,FALSE))</f>
        <v/>
      </c>
      <c r="AU32" s="12" t="s">
        <v>0</v>
      </c>
      <c r="AV32" s="3">
        <v>31</v>
      </c>
      <c r="AW32" s="3" t="s">
        <v>1356</v>
      </c>
      <c r="AX32" s="3" t="s">
        <v>39</v>
      </c>
      <c r="AY32" s="3" t="s">
        <v>1357</v>
      </c>
    </row>
    <row r="33" spans="1:50">
      <c r="A33" s="3" t="str">
        <f t="shared" si="2"/>
        <v>|LEFT:80|LEFT:100|LEFT:100|LEFT:100|LEFT:100|LEFT:100|c</v>
      </c>
      <c r="B33" s="3" t="s">
        <v>83</v>
      </c>
      <c r="C33" s="6" t="str">
        <f>$P$1</f>
        <v>LEFT:80</v>
      </c>
      <c r="D33" s="6" t="s">
        <v>83</v>
      </c>
      <c r="E33" s="6" t="str">
        <f t="shared" ref="E33:I33" si="5">$Q$1</f>
        <v>LEFT:100</v>
      </c>
      <c r="F33" s="6" t="s">
        <v>83</v>
      </c>
      <c r="G33" s="6" t="str">
        <f t="shared" si="5"/>
        <v>LEFT:100</v>
      </c>
      <c r="H33" s="6" t="s">
        <v>83</v>
      </c>
      <c r="I33" s="6" t="str">
        <f t="shared" si="5"/>
        <v>LEFT:100</v>
      </c>
      <c r="J33" s="6" t="s">
        <v>83</v>
      </c>
      <c r="K33" s="6" t="str">
        <f>$Q$1</f>
        <v>LEFT:100</v>
      </c>
      <c r="L33" s="6" t="s">
        <v>83</v>
      </c>
      <c r="M33" s="6" t="str">
        <f>$Q$1</f>
        <v>LEFT:100</v>
      </c>
      <c r="N33" s="3" t="s">
        <v>83</v>
      </c>
      <c r="O33" s="3" t="s">
        <v>84</v>
      </c>
      <c r="P33" s="17" t="s">
        <v>6</v>
      </c>
      <c r="Q33" s="13" t="str">
        <f>INDEX(Y:Y,V31+1)</f>
        <v>無色</v>
      </c>
      <c r="R33" s="18" t="s">
        <v>7</v>
      </c>
      <c r="S33" s="13" t="str">
        <f>INDEX(Z:Z,V31+1)</f>
        <v>MP</v>
      </c>
      <c r="T33" s="18" t="s">
        <v>8</v>
      </c>
      <c r="U33" s="13">
        <f>INDEX(AB:AB,V31+1)</f>
        <v>13</v>
      </c>
      <c r="V33" s="19"/>
      <c r="W33" s="31"/>
      <c r="X33" s="45">
        <v>32</v>
      </c>
      <c r="Y33" s="28" t="str">
        <f t="shared" si="1"/>
        <v>無色</v>
      </c>
      <c r="Z33" s="4"/>
      <c r="AA33" s="4"/>
      <c r="AB33" s="4"/>
      <c r="AC33" s="4"/>
      <c r="AD33" s="4"/>
      <c r="AE33" s="4"/>
      <c r="AF33" s="4"/>
      <c r="AG33" s="4"/>
      <c r="AH33" s="4"/>
      <c r="AI33" s="4"/>
      <c r="AJ33" s="4"/>
      <c r="AK33" s="4"/>
      <c r="AL33" s="4"/>
      <c r="AM33" s="4"/>
      <c r="AN33" s="4"/>
      <c r="AO33" s="4"/>
      <c r="AP33" s="4"/>
      <c r="AQ33" s="4"/>
      <c r="AR33" s="4"/>
      <c r="AS33" s="4" t="str">
        <f t="shared" si="0"/>
        <v/>
      </c>
      <c r="AT33" s="33" t="str">
        <f>IF(AD33="","",VLOOKUP(AD33,AW:AY,3,FALSE))</f>
        <v/>
      </c>
      <c r="AU33" s="12" t="s">
        <v>0</v>
      </c>
      <c r="AV33" s="3">
        <v>32</v>
      </c>
      <c r="AW33" s="3" t="s">
        <v>1358</v>
      </c>
      <c r="AX33" s="3" t="s">
        <v>39</v>
      </c>
    </row>
    <row r="34" spans="1:51">
      <c r="A34" s="3" t="str">
        <f t="shared" si="2"/>
        <v>|色|無色|レアリティ|MP|マナコスト|13|</v>
      </c>
      <c r="B34" s="3" t="s">
        <v>83</v>
      </c>
      <c r="C34" s="7" t="s">
        <v>6</v>
      </c>
      <c r="D34" s="3" t="s">
        <v>83</v>
      </c>
      <c r="E34" s="3" t="str">
        <f>IF(Q33=0,"",Q33)</f>
        <v>無色</v>
      </c>
      <c r="F34" s="3" t="s">
        <v>83</v>
      </c>
      <c r="G34" s="7" t="s">
        <v>92</v>
      </c>
      <c r="H34" s="3" t="s">
        <v>83</v>
      </c>
      <c r="I34" s="3" t="str">
        <f>IF(S33=0,"",S33)</f>
        <v>MP</v>
      </c>
      <c r="J34" s="3" t="s">
        <v>83</v>
      </c>
      <c r="K34" s="7" t="s">
        <v>93</v>
      </c>
      <c r="L34" s="3" t="s">
        <v>83</v>
      </c>
      <c r="M34" s="3">
        <f>IF(U33=0,"",U33)</f>
        <v>13</v>
      </c>
      <c r="N34" s="3" t="s">
        <v>83</v>
      </c>
      <c r="P34" s="12" t="s">
        <v>11</v>
      </c>
      <c r="Q34" s="13" t="str">
        <f>INDEX(AE:AE,V31+1)</f>
        <v>クリーチャー</v>
      </c>
      <c r="R34" s="18" t="s">
        <v>94</v>
      </c>
      <c r="S34" s="13" t="str">
        <f>INDEX(AG:AG,V31+1)</f>
        <v>天使</v>
      </c>
      <c r="T34" s="13">
        <f>INDEX(AH:AH,V31+1)</f>
        <v>0</v>
      </c>
      <c r="U34" s="13">
        <f>INDEX(AI:AI,V31+1)</f>
        <v>0</v>
      </c>
      <c r="V34" s="19"/>
      <c r="W34" s="31"/>
      <c r="X34" s="45">
        <v>33</v>
      </c>
      <c r="Y34" s="28" t="str">
        <f t="shared" si="1"/>
        <v>無色</v>
      </c>
      <c r="Z34" s="4"/>
      <c r="AA34" s="4"/>
      <c r="AB34" s="4"/>
      <c r="AC34" s="4"/>
      <c r="AD34" s="4"/>
      <c r="AE34" s="4"/>
      <c r="AF34" s="4"/>
      <c r="AG34" s="4"/>
      <c r="AH34" s="4"/>
      <c r="AI34" s="4"/>
      <c r="AJ34" s="4"/>
      <c r="AK34" s="4"/>
      <c r="AL34" s="4"/>
      <c r="AM34" s="4"/>
      <c r="AN34" s="4"/>
      <c r="AO34" s="4"/>
      <c r="AP34" s="4"/>
      <c r="AQ34" s="4"/>
      <c r="AR34" s="4"/>
      <c r="AS34" s="4" t="str">
        <f t="shared" si="0"/>
        <v/>
      </c>
      <c r="AT34" s="33" t="str">
        <f>IF(AD34="","",VLOOKUP(AD34,AW:AY,3,FALSE))</f>
        <v/>
      </c>
      <c r="AU34" s="12" t="s">
        <v>0</v>
      </c>
      <c r="AV34" s="3">
        <v>33</v>
      </c>
      <c r="AW34" s="3" t="s">
        <v>1359</v>
      </c>
      <c r="AX34" s="3" t="s">
        <v>39</v>
      </c>
      <c r="AY34" s="3" t="s">
        <v>1360</v>
      </c>
    </row>
    <row r="35" spans="1:51">
      <c r="A35" s="3" t="str">
        <f t="shared" si="2"/>
        <v>|種別|クリーチャー|サブタイプ|天使|||</v>
      </c>
      <c r="B35" s="3" t="s">
        <v>83</v>
      </c>
      <c r="C35" s="7" t="s">
        <v>11</v>
      </c>
      <c r="D35" s="3" t="s">
        <v>83</v>
      </c>
      <c r="E35" s="3" t="str">
        <f>IF(Q34=0,"",Q34)</f>
        <v>クリーチャー</v>
      </c>
      <c r="F35" s="3" t="s">
        <v>83</v>
      </c>
      <c r="G35" s="7" t="s">
        <v>104</v>
      </c>
      <c r="H35" s="3" t="s">
        <v>83</v>
      </c>
      <c r="I35" s="3" t="str">
        <f>IF(S34=0,"",S34)</f>
        <v>天使</v>
      </c>
      <c r="J35" s="3" t="s">
        <v>83</v>
      </c>
      <c r="K35" s="3" t="str">
        <f>IF(T34=0,"",T34)</f>
        <v/>
      </c>
      <c r="L35" s="3" t="s">
        <v>83</v>
      </c>
      <c r="M35" s="3" t="str">
        <f>IF(U34=0,"",U34)</f>
        <v/>
      </c>
      <c r="N35" s="3" t="s">
        <v>83</v>
      </c>
      <c r="P35" s="12" t="s">
        <v>105</v>
      </c>
      <c r="Q35" s="13" t="str">
        <f>INDEX(AS:AS,V31+1)</f>
        <v>飛行　&amp;br;このクリーチャーが戦場に出ている間、あなたのプレインズウォーカーがダメージを受ける場合、代わりにこのクリーチャーは-1&amp;br;-1の修正を受ける。</v>
      </c>
      <c r="R35" s="14"/>
      <c r="S35" s="14"/>
      <c r="T35" s="14"/>
      <c r="U35" s="15"/>
      <c r="V35" s="19"/>
      <c r="W35" s="31"/>
      <c r="X35" s="45">
        <v>34</v>
      </c>
      <c r="Y35" s="28" t="str">
        <f t="shared" si="1"/>
        <v>無色</v>
      </c>
      <c r="Z35" s="4"/>
      <c r="AA35" s="4"/>
      <c r="AB35" s="4"/>
      <c r="AC35" s="4"/>
      <c r="AD35" s="4"/>
      <c r="AE35" s="4"/>
      <c r="AF35" s="4"/>
      <c r="AG35" s="4"/>
      <c r="AH35" s="4"/>
      <c r="AI35" s="4"/>
      <c r="AJ35" s="4"/>
      <c r="AK35" s="4"/>
      <c r="AL35" s="4"/>
      <c r="AM35" s="4"/>
      <c r="AN35" s="4"/>
      <c r="AO35" s="4"/>
      <c r="AP35" s="4"/>
      <c r="AQ35" s="4"/>
      <c r="AR35" s="4"/>
      <c r="AS35" s="4" t="str">
        <f t="shared" si="0"/>
        <v/>
      </c>
      <c r="AT35" s="33" t="str">
        <f>IF(AD35="","",VLOOKUP(AD35,AW:AY,3,FALSE))</f>
        <v/>
      </c>
      <c r="AU35" s="12" t="s">
        <v>0</v>
      </c>
      <c r="AV35" s="3">
        <v>34</v>
      </c>
      <c r="AW35" s="3" t="s">
        <v>1361</v>
      </c>
      <c r="AX35" s="3" t="s">
        <v>39</v>
      </c>
      <c r="AY35" s="3" t="s">
        <v>1362</v>
      </c>
    </row>
    <row r="36" spans="1:51">
      <c r="A36" s="3" t="str">
        <f t="shared" si="2"/>
        <v>|テキスト|&gt;|&gt;|&gt;|&gt;|飛行　&amp;br;このクリーチャーが戦場に出ている間、あなたのプレインズウォーカーがダメージを受ける場合、代わりにこのクリーチャーは-1&amp;br;-1の修正を受ける。|</v>
      </c>
      <c r="B36" s="3" t="s">
        <v>83</v>
      </c>
      <c r="C36" s="7" t="s">
        <v>105</v>
      </c>
      <c r="D36" s="3" t="s">
        <v>83</v>
      </c>
      <c r="E36" s="7" t="s">
        <v>115</v>
      </c>
      <c r="F36" s="3" t="s">
        <v>83</v>
      </c>
      <c r="G36" s="7" t="s">
        <v>115</v>
      </c>
      <c r="H36" s="3" t="s">
        <v>83</v>
      </c>
      <c r="I36" s="7" t="s">
        <v>115</v>
      </c>
      <c r="J36" s="3" t="s">
        <v>83</v>
      </c>
      <c r="K36" s="7" t="s">
        <v>115</v>
      </c>
      <c r="L36" s="3" t="s">
        <v>83</v>
      </c>
      <c r="M36" s="3" t="str">
        <f>IF(Q35=0,"",Q35)</f>
        <v>飛行　&amp;br;このクリーチャーが戦場に出ている間、あなたのプレインズウォーカーがダメージを受ける場合、代わりにこのクリーチャーは-1&amp;br;-1の修正を受ける。</v>
      </c>
      <c r="N36" s="3" t="s">
        <v>83</v>
      </c>
      <c r="P36" s="17" t="s">
        <v>27</v>
      </c>
      <c r="Q36" s="13" t="str">
        <f>INDEX(AT:AT,V31+1)</f>
        <v>While this creature is on the battlefield, if your Planeswalker would take damage, this creature gets -1/-1 instead.</v>
      </c>
      <c r="R36" s="14" t="s">
        <v>324</v>
      </c>
      <c r="S36" s="13" t="str">
        <f>IF(W36="","",W36)</f>
        <v/>
      </c>
      <c r="T36" s="14"/>
      <c r="U36" s="15"/>
      <c r="V36" s="19"/>
      <c r="W36" s="4"/>
      <c r="X36" s="47">
        <v>35</v>
      </c>
      <c r="Y36" s="28" t="str">
        <f t="shared" si="1"/>
        <v>無色</v>
      </c>
      <c r="Z36" s="4"/>
      <c r="AA36" s="4"/>
      <c r="AB36" s="4"/>
      <c r="AC36" s="4"/>
      <c r="AD36" s="4"/>
      <c r="AE36" s="4"/>
      <c r="AF36" s="4"/>
      <c r="AG36" s="4"/>
      <c r="AH36" s="4"/>
      <c r="AI36" s="4"/>
      <c r="AJ36" s="4"/>
      <c r="AK36" s="4"/>
      <c r="AL36" s="4"/>
      <c r="AM36" s="4"/>
      <c r="AN36" s="4"/>
      <c r="AO36" s="4"/>
      <c r="AP36" s="4"/>
      <c r="AQ36" s="4"/>
      <c r="AR36" s="4"/>
      <c r="AS36" s="4" t="str">
        <f t="shared" si="0"/>
        <v/>
      </c>
      <c r="AT36" s="33" t="str">
        <f>IF(AD36="","",VLOOKUP(AD36,AW:AY,3,FALSE))</f>
        <v/>
      </c>
      <c r="AU36" s="12" t="s">
        <v>0</v>
      </c>
      <c r="AV36" s="3">
        <v>35</v>
      </c>
      <c r="AW36" s="3" t="s">
        <v>1363</v>
      </c>
      <c r="AX36" s="3" t="s">
        <v>39</v>
      </c>
      <c r="AY36" s="3" t="s">
        <v>1364</v>
      </c>
    </row>
    <row r="37" spans="1:51">
      <c r="A37" s="3" t="str">
        <f t="shared" si="2"/>
        <v>|英テキスト|&gt;|&gt;|&gt;|&gt;|While this creature is on the battlefield, if your Planeswalker would take damage, this creature gets -1/-1 instead.|</v>
      </c>
      <c r="B37" s="3" t="s">
        <v>83</v>
      </c>
      <c r="C37" s="7" t="s">
        <v>125</v>
      </c>
      <c r="D37" s="3" t="s">
        <v>83</v>
      </c>
      <c r="E37" s="7" t="s">
        <v>115</v>
      </c>
      <c r="F37" s="3" t="s">
        <v>83</v>
      </c>
      <c r="G37" s="7" t="s">
        <v>115</v>
      </c>
      <c r="H37" s="3" t="s">
        <v>83</v>
      </c>
      <c r="I37" s="7" t="s">
        <v>115</v>
      </c>
      <c r="J37" s="3" t="s">
        <v>83</v>
      </c>
      <c r="K37" s="7" t="s">
        <v>115</v>
      </c>
      <c r="L37" s="3" t="s">
        <v>83</v>
      </c>
      <c r="M37" s="3" t="str">
        <f>IF(S36="","",S36&amp;"&amp;br;")&amp;IF(Q36=0,"",Q36)</f>
        <v>While this creature is on the battlefield, if your Planeswalker would take damage, this creature gets -1/-1 instead.</v>
      </c>
      <c r="N37" s="3" t="s">
        <v>83</v>
      </c>
      <c r="P37" s="12" t="s">
        <v>18</v>
      </c>
      <c r="Q37" s="13" t="str">
        <f>IF(INDEX(AP:AP,V31+1)="",0,INDEX(AP:AP,V31+1)&amp;"/"&amp;INDEX(AR:AR,V31+1))</f>
        <v>4/4</v>
      </c>
      <c r="R37" s="14"/>
      <c r="S37" s="14"/>
      <c r="T37" s="14"/>
      <c r="U37" s="15"/>
      <c r="V37" s="19"/>
      <c r="W37" s="31"/>
      <c r="X37" s="45">
        <v>36</v>
      </c>
      <c r="Y37" s="28" t="str">
        <f t="shared" si="1"/>
        <v>無色</v>
      </c>
      <c r="Z37" s="4"/>
      <c r="AA37" s="4"/>
      <c r="AB37" s="4"/>
      <c r="AC37" s="4"/>
      <c r="AD37" s="4"/>
      <c r="AE37" s="4"/>
      <c r="AF37" s="4"/>
      <c r="AG37" s="4"/>
      <c r="AH37" s="4"/>
      <c r="AI37" s="4"/>
      <c r="AJ37" s="4"/>
      <c r="AK37" s="4"/>
      <c r="AL37" s="4"/>
      <c r="AM37" s="4"/>
      <c r="AN37" s="4"/>
      <c r="AO37" s="4"/>
      <c r="AP37" s="4"/>
      <c r="AQ37" s="4"/>
      <c r="AR37" s="4"/>
      <c r="AS37" s="4" t="str">
        <f t="shared" si="0"/>
        <v/>
      </c>
      <c r="AT37" s="33" t="str">
        <f>IF(AD37="","",VLOOKUP(AD37,AW:AY,3,FALSE))</f>
        <v/>
      </c>
      <c r="AU37" s="12" t="s">
        <v>0</v>
      </c>
      <c r="AV37" s="3">
        <v>36</v>
      </c>
      <c r="AW37" s="3" t="s">
        <v>1365</v>
      </c>
      <c r="AX37" s="3" t="s">
        <v>39</v>
      </c>
      <c r="AY37" s="3" t="s">
        <v>1366</v>
      </c>
    </row>
    <row r="38" spans="1:51">
      <c r="A38" s="3" t="str">
        <f t="shared" si="2"/>
        <v>|PT|&gt;|4/4|シールド数|&gt;||</v>
      </c>
      <c r="B38" s="3" t="s">
        <v>83</v>
      </c>
      <c r="C38" s="3" t="s">
        <v>18</v>
      </c>
      <c r="D38" s="3" t="s">
        <v>83</v>
      </c>
      <c r="E38" s="3" t="s">
        <v>115</v>
      </c>
      <c r="F38" s="3" t="s">
        <v>83</v>
      </c>
      <c r="G38" s="3" t="str">
        <f>IF(Q37=0,"",Q37)</f>
        <v>4/4</v>
      </c>
      <c r="H38" s="3" t="s">
        <v>83</v>
      </c>
      <c r="I38" s="3" t="s">
        <v>134</v>
      </c>
      <c r="J38" s="3" t="s">
        <v>83</v>
      </c>
      <c r="K38" s="3" t="s">
        <v>115</v>
      </c>
      <c r="L38" s="3" t="s">
        <v>83</v>
      </c>
      <c r="M38" s="3" t="str">
        <f>IF(Q38=0,"",Q38)</f>
        <v/>
      </c>
      <c r="N38" s="3" t="s">
        <v>83</v>
      </c>
      <c r="P38" s="20" t="s">
        <v>19</v>
      </c>
      <c r="Q38" s="13">
        <f>INDEX(AQ:AQ,V31+1)</f>
        <v>0</v>
      </c>
      <c r="R38" s="21"/>
      <c r="S38" s="21"/>
      <c r="T38" s="21"/>
      <c r="U38" s="22"/>
      <c r="V38" s="23"/>
      <c r="W38" s="48"/>
      <c r="X38" s="45">
        <v>37</v>
      </c>
      <c r="Y38" s="28" t="str">
        <f t="shared" si="1"/>
        <v>無色</v>
      </c>
      <c r="Z38" s="4"/>
      <c r="AA38" s="4"/>
      <c r="AB38" s="4"/>
      <c r="AC38" s="4"/>
      <c r="AD38" s="4"/>
      <c r="AE38" s="4"/>
      <c r="AF38" s="4"/>
      <c r="AG38" s="4"/>
      <c r="AH38" s="4"/>
      <c r="AI38" s="4"/>
      <c r="AJ38" s="4"/>
      <c r="AK38" s="4"/>
      <c r="AL38" s="4"/>
      <c r="AM38" s="4"/>
      <c r="AN38" s="4"/>
      <c r="AO38" s="4"/>
      <c r="AP38" s="4"/>
      <c r="AQ38" s="4"/>
      <c r="AR38" s="4"/>
      <c r="AS38" s="4" t="str">
        <f t="shared" si="0"/>
        <v/>
      </c>
      <c r="AT38" s="33" t="str">
        <f>IF(AD38="","",VLOOKUP(AD38,AW:AY,3,FALSE))</f>
        <v/>
      </c>
      <c r="AU38" s="12" t="s">
        <v>0</v>
      </c>
      <c r="AV38" s="3">
        <v>37</v>
      </c>
      <c r="AW38" s="3" t="s">
        <v>1367</v>
      </c>
      <c r="AX38" s="3" t="s">
        <v>39</v>
      </c>
      <c r="AY38" s="3" t="s">
        <v>1368</v>
      </c>
    </row>
    <row r="39" spans="1:51">
      <c r="A39" s="3" t="str">
        <f t="shared" si="2"/>
        <v>&amp;br;&amp;br;</v>
      </c>
      <c r="B39" s="3" t="s">
        <v>142</v>
      </c>
      <c r="Q39" s="3"/>
      <c r="R39" s="3"/>
      <c r="S39" s="3"/>
      <c r="T39" s="3"/>
      <c r="U39" s="3"/>
      <c r="X39" s="45">
        <v>38</v>
      </c>
      <c r="Y39" s="28" t="str">
        <f t="shared" si="1"/>
        <v>無色</v>
      </c>
      <c r="Z39" s="4"/>
      <c r="AA39" s="4"/>
      <c r="AB39" s="4"/>
      <c r="AC39" s="4"/>
      <c r="AD39" s="4"/>
      <c r="AE39" s="4"/>
      <c r="AF39" s="4"/>
      <c r="AG39" s="4"/>
      <c r="AH39" s="4"/>
      <c r="AI39" s="4"/>
      <c r="AJ39" s="4"/>
      <c r="AK39" s="4"/>
      <c r="AL39" s="4"/>
      <c r="AM39" s="4"/>
      <c r="AN39" s="4"/>
      <c r="AO39" s="4"/>
      <c r="AP39" s="4"/>
      <c r="AQ39" s="4"/>
      <c r="AR39" s="4"/>
      <c r="AS39" s="4" t="str">
        <f t="shared" si="0"/>
        <v/>
      </c>
      <c r="AT39" s="33" t="str">
        <f>IF(AD39="","",VLOOKUP(AD39,AW:AY,3,FALSE))</f>
        <v/>
      </c>
      <c r="AU39" s="12" t="s">
        <v>0</v>
      </c>
      <c r="AV39" s="3">
        <v>38</v>
      </c>
      <c r="AW39" s="3" t="s">
        <v>1369</v>
      </c>
      <c r="AX39" s="3" t="s">
        <v>39</v>
      </c>
      <c r="AY39" s="3" t="s">
        <v>1370</v>
      </c>
    </row>
    <row r="40" spans="1:51">
      <c r="A40" s="3" t="str">
        <f t="shared" si="2"/>
        <v>#back(text=戻る,left)</v>
      </c>
      <c r="B40" s="3" t="s">
        <v>151</v>
      </c>
      <c r="Q40" s="3"/>
      <c r="R40" s="3"/>
      <c r="S40" s="3"/>
      <c r="T40" s="3"/>
      <c r="U40" s="3"/>
      <c r="X40" s="45">
        <v>39</v>
      </c>
      <c r="Y40" s="28" t="str">
        <f t="shared" si="1"/>
        <v>無色</v>
      </c>
      <c r="Z40" s="4"/>
      <c r="AA40" s="4"/>
      <c r="AB40" s="4"/>
      <c r="AC40" s="4"/>
      <c r="AD40" s="4"/>
      <c r="AE40" s="4"/>
      <c r="AF40" s="4"/>
      <c r="AG40" s="4"/>
      <c r="AH40" s="4"/>
      <c r="AI40" s="4"/>
      <c r="AJ40" s="4"/>
      <c r="AK40" s="4"/>
      <c r="AL40" s="4"/>
      <c r="AM40" s="4"/>
      <c r="AN40" s="4"/>
      <c r="AO40" s="4"/>
      <c r="AP40" s="4"/>
      <c r="AQ40" s="4"/>
      <c r="AR40" s="4"/>
      <c r="AS40" s="4" t="str">
        <f t="shared" si="0"/>
        <v/>
      </c>
      <c r="AT40" s="33" t="str">
        <f>IF(AD40="","",VLOOKUP(AD40,AW:AY,3,FALSE))</f>
        <v/>
      </c>
      <c r="AU40" s="12" t="s">
        <v>0</v>
      </c>
      <c r="AV40" s="3">
        <v>39</v>
      </c>
      <c r="AW40" s="3" t="s">
        <v>1371</v>
      </c>
      <c r="AX40" s="3" t="s">
        <v>39</v>
      </c>
      <c r="AY40" s="3" t="s">
        <v>1372</v>
      </c>
    </row>
    <row r="41" spans="1:51">
      <c r="A41" s="3" t="str">
        <f t="shared" si="2"/>
        <v>&amp;br;</v>
      </c>
      <c r="B41" s="3" t="s">
        <v>161</v>
      </c>
      <c r="Q41" s="3"/>
      <c r="R41" s="3"/>
      <c r="S41" s="3"/>
      <c r="T41" s="3"/>
      <c r="U41" s="3"/>
      <c r="X41" s="45">
        <v>40</v>
      </c>
      <c r="Y41" s="28" t="str">
        <f t="shared" si="1"/>
        <v>無色</v>
      </c>
      <c r="Z41" s="4"/>
      <c r="AA41" s="4"/>
      <c r="AB41" s="4"/>
      <c r="AC41" s="4"/>
      <c r="AD41" s="4"/>
      <c r="AE41" s="4"/>
      <c r="AF41" s="4"/>
      <c r="AG41" s="4"/>
      <c r="AH41" s="4"/>
      <c r="AI41" s="4"/>
      <c r="AJ41" s="4"/>
      <c r="AK41" s="4"/>
      <c r="AL41" s="4"/>
      <c r="AM41" s="4"/>
      <c r="AN41" s="4"/>
      <c r="AO41" s="4"/>
      <c r="AP41" s="4"/>
      <c r="AQ41" s="4" t="s">
        <v>54</v>
      </c>
      <c r="AR41" s="4"/>
      <c r="AS41" s="4" t="str">
        <f t="shared" si="0"/>
        <v/>
      </c>
      <c r="AT41" s="33" t="str">
        <f>IF(AD41="","",VLOOKUP(AD41,AW:AY,3,FALSE))</f>
        <v/>
      </c>
      <c r="AU41" s="12" t="s">
        <v>0</v>
      </c>
      <c r="AV41" s="3">
        <v>40</v>
      </c>
      <c r="AW41" s="3" t="s">
        <v>1373</v>
      </c>
      <c r="AX41" s="3" t="s">
        <v>39</v>
      </c>
      <c r="AY41" s="3" t="s">
        <v>1374</v>
      </c>
    </row>
    <row r="42" spans="1:50">
      <c r="A42" s="3" t="str">
        <f t="shared" si="2"/>
        <v>#comment(above,nsize=[15],size=[30],num=[10])</v>
      </c>
      <c r="B42" s="3" t="s">
        <v>170</v>
      </c>
      <c r="Q42" s="3"/>
      <c r="R42" s="3"/>
      <c r="S42" s="3"/>
      <c r="T42" s="3"/>
      <c r="U42" s="3"/>
      <c r="X42" s="45">
        <v>41</v>
      </c>
      <c r="Y42" s="28" t="str">
        <f t="shared" si="1"/>
        <v>無色</v>
      </c>
      <c r="Z42" s="4"/>
      <c r="AA42" s="4"/>
      <c r="AB42" s="4"/>
      <c r="AC42" s="4"/>
      <c r="AD42" s="4"/>
      <c r="AE42" s="4"/>
      <c r="AF42" s="4"/>
      <c r="AG42" s="4"/>
      <c r="AH42" s="4"/>
      <c r="AI42" s="4"/>
      <c r="AJ42" s="4"/>
      <c r="AK42" s="4"/>
      <c r="AL42" s="4"/>
      <c r="AM42" s="4"/>
      <c r="AN42" s="4"/>
      <c r="AO42" s="4"/>
      <c r="AP42" s="4"/>
      <c r="AQ42" s="4" t="s">
        <v>54</v>
      </c>
      <c r="AR42" s="4"/>
      <c r="AS42" s="4" t="str">
        <f t="shared" si="0"/>
        <v/>
      </c>
      <c r="AT42" s="33" t="str">
        <f>IF(AD42="","",VLOOKUP(AD42,AW:AY,3,FALSE))</f>
        <v/>
      </c>
      <c r="AU42" s="12" t="s">
        <v>0</v>
      </c>
      <c r="AV42" s="3">
        <v>41</v>
      </c>
      <c r="AW42" s="3" t="s">
        <v>1375</v>
      </c>
      <c r="AX42" s="3" t="s">
        <v>39</v>
      </c>
    </row>
    <row r="43" spans="1:51">
      <c r="A43" s="3" t="str">
        <f t="shared" si="2"/>
        <v>&amp;br;&amp;br;</v>
      </c>
      <c r="B43" s="3" t="s">
        <v>142</v>
      </c>
      <c r="Q43" s="3"/>
      <c r="R43" s="3"/>
      <c r="S43" s="3"/>
      <c r="T43" s="3"/>
      <c r="U43" s="3"/>
      <c r="X43" s="45">
        <v>42</v>
      </c>
      <c r="Y43" s="28" t="str">
        <f t="shared" si="1"/>
        <v>無色</v>
      </c>
      <c r="Z43" s="4"/>
      <c r="AA43" s="4"/>
      <c r="AB43" s="4"/>
      <c r="AC43" s="4"/>
      <c r="AD43" s="4"/>
      <c r="AE43" s="4"/>
      <c r="AF43" s="4"/>
      <c r="AG43" s="4"/>
      <c r="AH43" s="4"/>
      <c r="AI43" s="4"/>
      <c r="AJ43" s="4"/>
      <c r="AK43" s="4"/>
      <c r="AL43" s="4"/>
      <c r="AM43" s="4"/>
      <c r="AN43" s="4"/>
      <c r="AO43" s="4"/>
      <c r="AP43" s="4"/>
      <c r="AQ43" s="4" t="s">
        <v>54</v>
      </c>
      <c r="AR43" s="4"/>
      <c r="AS43" s="4" t="str">
        <f t="shared" si="0"/>
        <v/>
      </c>
      <c r="AT43" s="33" t="str">
        <f>IF(AD43="","",VLOOKUP(AD43,AW:AY,3,FALSE))</f>
        <v/>
      </c>
      <c r="AU43" s="12" t="s">
        <v>0</v>
      </c>
      <c r="AV43" s="3">
        <v>42</v>
      </c>
      <c r="AW43" s="3" t="s">
        <v>1376</v>
      </c>
      <c r="AX43" s="3" t="s">
        <v>39</v>
      </c>
      <c r="AY43" s="3" t="s">
        <v>1377</v>
      </c>
    </row>
    <row r="44" spans="1:51">
      <c r="A44" s="3" t="str">
        <f t="shared" si="2"/>
        <v/>
      </c>
      <c r="P44" s="8"/>
      <c r="Q44" s="9"/>
      <c r="R44" s="9"/>
      <c r="S44" s="9"/>
      <c r="T44" s="9"/>
      <c r="U44" s="10"/>
      <c r="V44" s="4">
        <v>4</v>
      </c>
      <c r="W44" s="46"/>
      <c r="X44" s="45">
        <v>43</v>
      </c>
      <c r="Y44" s="28" t="str">
        <f t="shared" si="1"/>
        <v>無色</v>
      </c>
      <c r="Z44" s="4"/>
      <c r="AA44" s="4"/>
      <c r="AB44" s="4"/>
      <c r="AC44" s="4"/>
      <c r="AD44" s="4"/>
      <c r="AE44" s="4"/>
      <c r="AF44" s="4"/>
      <c r="AG44" s="4"/>
      <c r="AH44" s="4"/>
      <c r="AI44" s="4"/>
      <c r="AJ44" s="4"/>
      <c r="AK44" s="4"/>
      <c r="AL44" s="4"/>
      <c r="AM44" s="4"/>
      <c r="AN44" s="4"/>
      <c r="AO44" s="4"/>
      <c r="AP44" s="4"/>
      <c r="AQ44" s="4" t="s">
        <v>54</v>
      </c>
      <c r="AR44" s="4"/>
      <c r="AS44" s="4" t="str">
        <f t="shared" si="0"/>
        <v/>
      </c>
      <c r="AT44" s="33" t="str">
        <f>IF(AD44="","",VLOOKUP(AD44,AW:AY,3,FALSE))</f>
        <v/>
      </c>
      <c r="AU44" s="12" t="s">
        <v>0</v>
      </c>
      <c r="AV44" s="3">
        <v>43</v>
      </c>
      <c r="AW44" s="3" t="s">
        <v>1378</v>
      </c>
      <c r="AX44" s="3" t="s">
        <v>39</v>
      </c>
      <c r="AY44" s="3" t="s">
        <v>1379</v>
      </c>
    </row>
    <row r="45" spans="1:51">
      <c r="A45" s="3" t="str">
        <f t="shared" si="2"/>
        <v>*隔離するタイタン/Sundering Titan</v>
      </c>
      <c r="B45" s="3" t="str">
        <f>"*"&amp;Q45&amp;"/"&amp;S45</f>
        <v>*隔離するタイタン/Sundering Titan</v>
      </c>
      <c r="P45" s="12" t="s">
        <v>9</v>
      </c>
      <c r="Q45" s="13" t="str">
        <f>INDEX(AC:AC,V44+1)</f>
        <v>隔離するタイタン</v>
      </c>
      <c r="R45" s="14" t="s">
        <v>10</v>
      </c>
      <c r="S45" s="13" t="str">
        <f>INDEX(AD:AD,V44+1)</f>
        <v>Sundering Titan</v>
      </c>
      <c r="T45" s="14"/>
      <c r="U45" s="15"/>
      <c r="V45" s="16"/>
      <c r="W45" s="31"/>
      <c r="X45" s="45">
        <v>44</v>
      </c>
      <c r="Y45" s="28" t="str">
        <f t="shared" si="1"/>
        <v>無色</v>
      </c>
      <c r="Z45" s="4"/>
      <c r="AA45" s="4"/>
      <c r="AB45" s="4"/>
      <c r="AC45" s="4"/>
      <c r="AD45" s="4"/>
      <c r="AE45" s="4"/>
      <c r="AF45" s="4"/>
      <c r="AG45" s="4"/>
      <c r="AH45" s="4"/>
      <c r="AI45" s="4"/>
      <c r="AJ45" s="4"/>
      <c r="AK45" s="4"/>
      <c r="AL45" s="4"/>
      <c r="AM45" s="4"/>
      <c r="AN45" s="4"/>
      <c r="AO45" s="4"/>
      <c r="AP45" s="4"/>
      <c r="AQ45" s="4"/>
      <c r="AR45" s="4"/>
      <c r="AS45" s="4" t="str">
        <f t="shared" si="0"/>
        <v/>
      </c>
      <c r="AT45" s="33" t="str">
        <f>IF(AD45="","",VLOOKUP(AD45,AW:AY,3,FALSE))</f>
        <v/>
      </c>
      <c r="AU45" s="12" t="s">
        <v>0</v>
      </c>
      <c r="AV45" s="3">
        <v>44</v>
      </c>
      <c r="AW45" s="3" t="s">
        <v>1380</v>
      </c>
      <c r="AX45" s="3" t="s">
        <v>39</v>
      </c>
      <c r="AY45" s="3" t="s">
        <v>1381</v>
      </c>
    </row>
    <row r="46" spans="1:51">
      <c r="A46" s="3" t="str">
        <f t="shared" si="2"/>
        <v>|LEFT:80|LEFT:100|LEFT:100|LEFT:100|LEFT:100|LEFT:100|c</v>
      </c>
      <c r="B46" s="3" t="s">
        <v>83</v>
      </c>
      <c r="C46" s="6" t="str">
        <f>$P$1</f>
        <v>LEFT:80</v>
      </c>
      <c r="D46" s="6" t="s">
        <v>83</v>
      </c>
      <c r="E46" s="6" t="str">
        <f t="shared" ref="E46:I46" si="6">$Q$1</f>
        <v>LEFT:100</v>
      </c>
      <c r="F46" s="6" t="s">
        <v>83</v>
      </c>
      <c r="G46" s="6" t="str">
        <f t="shared" si="6"/>
        <v>LEFT:100</v>
      </c>
      <c r="H46" s="6" t="s">
        <v>83</v>
      </c>
      <c r="I46" s="6" t="str">
        <f t="shared" si="6"/>
        <v>LEFT:100</v>
      </c>
      <c r="J46" s="6" t="s">
        <v>83</v>
      </c>
      <c r="K46" s="6" t="str">
        <f>$Q$1</f>
        <v>LEFT:100</v>
      </c>
      <c r="L46" s="6" t="s">
        <v>83</v>
      </c>
      <c r="M46" s="6" t="str">
        <f>$Q$1</f>
        <v>LEFT:100</v>
      </c>
      <c r="N46" s="3" t="s">
        <v>83</v>
      </c>
      <c r="O46" s="3" t="s">
        <v>84</v>
      </c>
      <c r="P46" s="17" t="s">
        <v>6</v>
      </c>
      <c r="Q46" s="13" t="str">
        <f>INDEX(Y:Y,V44+1)</f>
        <v>無色</v>
      </c>
      <c r="R46" s="18" t="s">
        <v>7</v>
      </c>
      <c r="S46" s="13" t="str">
        <f>INDEX(Z:Z,V44+1)</f>
        <v>MP</v>
      </c>
      <c r="T46" s="18" t="s">
        <v>8</v>
      </c>
      <c r="U46" s="13">
        <f>INDEX(AB:AB,V44+1)</f>
        <v>23</v>
      </c>
      <c r="V46" s="19"/>
      <c r="W46" s="31"/>
      <c r="X46" s="45">
        <v>45</v>
      </c>
      <c r="Y46" s="28" t="str">
        <f t="shared" si="1"/>
        <v>無色</v>
      </c>
      <c r="Z46" s="4"/>
      <c r="AA46" s="4"/>
      <c r="AB46" s="4"/>
      <c r="AC46" s="4"/>
      <c r="AD46" s="4"/>
      <c r="AE46" s="4"/>
      <c r="AF46" s="4"/>
      <c r="AG46" s="4"/>
      <c r="AH46" s="4"/>
      <c r="AI46" s="4"/>
      <c r="AJ46" s="4"/>
      <c r="AK46" s="4"/>
      <c r="AL46" s="4"/>
      <c r="AM46" s="4"/>
      <c r="AN46" s="4"/>
      <c r="AO46" s="4"/>
      <c r="AP46" s="4"/>
      <c r="AQ46" s="4"/>
      <c r="AR46" s="4"/>
      <c r="AS46" s="4" t="str">
        <f t="shared" si="0"/>
        <v/>
      </c>
      <c r="AT46" s="33" t="str">
        <f>IF(AD46="","",VLOOKUP(AD46,AW:AY,3,FALSE))</f>
        <v/>
      </c>
      <c r="AU46" s="12" t="s">
        <v>0</v>
      </c>
      <c r="AV46" s="3">
        <v>45</v>
      </c>
      <c r="AW46" s="3" t="s">
        <v>1382</v>
      </c>
      <c r="AX46" s="3" t="s">
        <v>39</v>
      </c>
      <c r="AY46" s="3" t="s">
        <v>1383</v>
      </c>
    </row>
    <row r="47" spans="1:51">
      <c r="A47" s="3" t="str">
        <f t="shared" si="2"/>
        <v>|色|無色|レアリティ|MP|マナコスト|23|</v>
      </c>
      <c r="B47" s="3" t="s">
        <v>83</v>
      </c>
      <c r="C47" s="7" t="s">
        <v>6</v>
      </c>
      <c r="D47" s="3" t="s">
        <v>83</v>
      </c>
      <c r="E47" s="3" t="str">
        <f>IF(Q46=0,"",Q46)</f>
        <v>無色</v>
      </c>
      <c r="F47" s="3" t="s">
        <v>83</v>
      </c>
      <c r="G47" s="7" t="s">
        <v>92</v>
      </c>
      <c r="H47" s="3" t="s">
        <v>83</v>
      </c>
      <c r="I47" s="3" t="str">
        <f>IF(S46=0,"",S46)</f>
        <v>MP</v>
      </c>
      <c r="J47" s="3" t="s">
        <v>83</v>
      </c>
      <c r="K47" s="7" t="s">
        <v>93</v>
      </c>
      <c r="L47" s="3" t="s">
        <v>83</v>
      </c>
      <c r="M47" s="3">
        <f>IF(U46=0,"",U46)</f>
        <v>23</v>
      </c>
      <c r="N47" s="3" t="s">
        <v>83</v>
      </c>
      <c r="P47" s="12" t="s">
        <v>11</v>
      </c>
      <c r="Q47" s="13" t="str">
        <f>INDEX(AE:AE,V44+1)</f>
        <v>クリーチャー</v>
      </c>
      <c r="R47" s="18" t="s">
        <v>94</v>
      </c>
      <c r="S47" s="13" t="str">
        <f>INDEX(AG:AG,V44+1)</f>
        <v>ゴーレム</v>
      </c>
      <c r="T47" s="13">
        <f>INDEX(AH:AH,V44+1)</f>
        <v>0</v>
      </c>
      <c r="U47" s="13">
        <f>INDEX(AI:AI,V44+1)</f>
        <v>0</v>
      </c>
      <c r="V47" s="19"/>
      <c r="W47" s="31"/>
      <c r="X47" s="45">
        <v>46</v>
      </c>
      <c r="Y47" s="28" t="str">
        <f t="shared" si="1"/>
        <v>無色</v>
      </c>
      <c r="Z47" s="4"/>
      <c r="AA47" s="4"/>
      <c r="AB47" s="4"/>
      <c r="AC47" s="4"/>
      <c r="AD47" s="4"/>
      <c r="AE47" s="4"/>
      <c r="AF47" s="4"/>
      <c r="AG47" s="4"/>
      <c r="AH47" s="4"/>
      <c r="AI47" s="4"/>
      <c r="AJ47" s="4"/>
      <c r="AK47" s="4"/>
      <c r="AL47" s="4"/>
      <c r="AM47" s="4"/>
      <c r="AN47" s="4"/>
      <c r="AO47" s="4"/>
      <c r="AP47" s="4"/>
      <c r="AQ47" s="4"/>
      <c r="AR47" s="4"/>
      <c r="AS47" s="4" t="str">
        <f t="shared" si="0"/>
        <v/>
      </c>
      <c r="AT47" s="33" t="str">
        <f>IF(AD47="","",VLOOKUP(AD47,AW:AY,3,FALSE))</f>
        <v/>
      </c>
      <c r="AU47" s="12" t="s">
        <v>0</v>
      </c>
      <c r="AV47" s="3">
        <v>46</v>
      </c>
      <c r="AW47" s="3" t="s">
        <v>1384</v>
      </c>
      <c r="AX47" s="3" t="s">
        <v>39</v>
      </c>
      <c r="AY47" s="3" t="s">
        <v>1385</v>
      </c>
    </row>
    <row r="48" spans="1:51">
      <c r="A48" s="3" t="str">
        <f t="shared" si="2"/>
        <v>|種別|クリーチャー|サブタイプ|ゴーレム|||</v>
      </c>
      <c r="B48" s="3" t="s">
        <v>83</v>
      </c>
      <c r="C48" s="7" t="s">
        <v>11</v>
      </c>
      <c r="D48" s="3" t="s">
        <v>83</v>
      </c>
      <c r="E48" s="3" t="str">
        <f>IF(Q47=0,"",Q47)</f>
        <v>クリーチャー</v>
      </c>
      <c r="F48" s="3" t="s">
        <v>83</v>
      </c>
      <c r="G48" s="7" t="s">
        <v>104</v>
      </c>
      <c r="H48" s="3" t="s">
        <v>83</v>
      </c>
      <c r="I48" s="3" t="str">
        <f>IF(S47=0,"",S47)</f>
        <v>ゴーレム</v>
      </c>
      <c r="J48" s="3" t="s">
        <v>83</v>
      </c>
      <c r="K48" s="3" t="str">
        <f>IF(T47=0,"",T47)</f>
        <v/>
      </c>
      <c r="L48" s="3" t="s">
        <v>83</v>
      </c>
      <c r="M48" s="3" t="str">
        <f>IF(U47=0,"",U47)</f>
        <v/>
      </c>
      <c r="N48" s="3" t="s">
        <v>83</v>
      </c>
      <c r="P48" s="12" t="s">
        <v>105</v>
      </c>
      <c r="Q48" s="13" t="str">
        <f>INDEX(AS:AS,V44+1)</f>
        <v>このクリーチャーが戦場に出たか死亡したとき、対戦相手のプレインズウォーカーの色の各ジェムを破壊する。</v>
      </c>
      <c r="R48" s="14"/>
      <c r="S48" s="14"/>
      <c r="T48" s="14"/>
      <c r="U48" s="15"/>
      <c r="V48" s="19"/>
      <c r="W48" s="31"/>
      <c r="X48" s="45">
        <v>47</v>
      </c>
      <c r="Y48" s="28" t="str">
        <f t="shared" si="1"/>
        <v>無色</v>
      </c>
      <c r="Z48" s="4"/>
      <c r="AA48" s="4"/>
      <c r="AB48" s="4"/>
      <c r="AC48" s="4"/>
      <c r="AD48" s="4"/>
      <c r="AE48" s="4"/>
      <c r="AF48" s="4"/>
      <c r="AG48" s="4"/>
      <c r="AH48" s="4"/>
      <c r="AI48" s="4"/>
      <c r="AJ48" s="4"/>
      <c r="AK48" s="4"/>
      <c r="AL48" s="4"/>
      <c r="AM48" s="4"/>
      <c r="AN48" s="4"/>
      <c r="AO48" s="4"/>
      <c r="AP48" s="4"/>
      <c r="AQ48" s="4"/>
      <c r="AR48" s="4"/>
      <c r="AS48" s="4" t="str">
        <f t="shared" si="0"/>
        <v/>
      </c>
      <c r="AT48" s="33" t="str">
        <f>IF(AD48="","",VLOOKUP(AD48,AW:AY,3,FALSE))</f>
        <v/>
      </c>
      <c r="AU48" s="12" t="s">
        <v>0</v>
      </c>
      <c r="AV48" s="3">
        <v>47</v>
      </c>
      <c r="AW48" s="3" t="s">
        <v>1386</v>
      </c>
      <c r="AX48" s="3" t="s">
        <v>39</v>
      </c>
      <c r="AY48" s="3" t="s">
        <v>1387</v>
      </c>
    </row>
    <row r="49" spans="1:51">
      <c r="A49" s="3" t="str">
        <f t="shared" si="2"/>
        <v>|テキスト|&gt;|&gt;|&gt;|&gt;|このクリーチャーが戦場に出たか死亡したとき、対戦相手のプレインズウォーカーの色の各ジェムを破壊する。|</v>
      </c>
      <c r="B49" s="3" t="s">
        <v>83</v>
      </c>
      <c r="C49" s="7" t="s">
        <v>105</v>
      </c>
      <c r="D49" s="3" t="s">
        <v>83</v>
      </c>
      <c r="E49" s="7" t="s">
        <v>115</v>
      </c>
      <c r="F49" s="3" t="s">
        <v>83</v>
      </c>
      <c r="G49" s="7" t="s">
        <v>115</v>
      </c>
      <c r="H49" s="3" t="s">
        <v>83</v>
      </c>
      <c r="I49" s="7" t="s">
        <v>115</v>
      </c>
      <c r="J49" s="3" t="s">
        <v>83</v>
      </c>
      <c r="K49" s="7" t="s">
        <v>115</v>
      </c>
      <c r="L49" s="3" t="s">
        <v>83</v>
      </c>
      <c r="M49" s="3" t="str">
        <f>IF(Q48=0,"",Q48)</f>
        <v>このクリーチャーが戦場に出たか死亡したとき、対戦相手のプレインズウォーカーの色の各ジェムを破壊する。</v>
      </c>
      <c r="N49" s="3" t="s">
        <v>83</v>
      </c>
      <c r="P49" s="17" t="s">
        <v>27</v>
      </c>
      <c r="Q49" s="13" t="str">
        <f>INDEX(AT:AT,V44+1)</f>
        <v>When this creature enters the battlefield or dies, each gem of your opponent's Planeswalker color is destroyed.</v>
      </c>
      <c r="R49" s="14" t="s">
        <v>324</v>
      </c>
      <c r="S49" s="13" t="str">
        <f>IF(W49="","",W49)</f>
        <v/>
      </c>
      <c r="T49" s="14"/>
      <c r="U49" s="15"/>
      <c r="V49" s="19"/>
      <c r="W49" s="4"/>
      <c r="X49" s="45">
        <v>48</v>
      </c>
      <c r="Y49" s="28" t="str">
        <f t="shared" si="1"/>
        <v>無色</v>
      </c>
      <c r="Z49" s="4"/>
      <c r="AA49" s="4"/>
      <c r="AB49" s="4"/>
      <c r="AC49" s="4"/>
      <c r="AD49" s="4"/>
      <c r="AE49" s="4"/>
      <c r="AF49" s="4"/>
      <c r="AG49" s="4"/>
      <c r="AH49" s="4"/>
      <c r="AI49" s="4"/>
      <c r="AJ49" s="4"/>
      <c r="AK49" s="4"/>
      <c r="AL49" s="4"/>
      <c r="AM49" s="4"/>
      <c r="AN49" s="4"/>
      <c r="AO49" s="4"/>
      <c r="AP49" s="4"/>
      <c r="AQ49" s="4"/>
      <c r="AR49" s="4"/>
      <c r="AS49" s="4" t="str">
        <f t="shared" si="0"/>
        <v/>
      </c>
      <c r="AT49" s="33" t="str">
        <f>IF(AD49="","",VLOOKUP(AD49,AW:AY,3,FALSE))</f>
        <v/>
      </c>
      <c r="AU49" s="12" t="s">
        <v>0</v>
      </c>
      <c r="AV49" s="3">
        <v>48</v>
      </c>
      <c r="AW49" s="3" t="s">
        <v>1388</v>
      </c>
      <c r="AX49" s="3" t="s">
        <v>39</v>
      </c>
      <c r="AY49" s="3" t="s">
        <v>1389</v>
      </c>
    </row>
    <row r="50" spans="1:51">
      <c r="A50" s="3" t="str">
        <f t="shared" si="2"/>
        <v>|英テキスト|&gt;|&gt;|&gt;|&gt;|When this creature enters the battlefield or dies, each gem of your opponent's Planeswalker color is destroyed.|</v>
      </c>
      <c r="B50" s="3" t="s">
        <v>83</v>
      </c>
      <c r="C50" s="7" t="s">
        <v>125</v>
      </c>
      <c r="D50" s="3" t="s">
        <v>83</v>
      </c>
      <c r="E50" s="7" t="s">
        <v>115</v>
      </c>
      <c r="F50" s="3" t="s">
        <v>83</v>
      </c>
      <c r="G50" s="7" t="s">
        <v>115</v>
      </c>
      <c r="H50" s="3" t="s">
        <v>83</v>
      </c>
      <c r="I50" s="7" t="s">
        <v>115</v>
      </c>
      <c r="J50" s="3" t="s">
        <v>83</v>
      </c>
      <c r="K50" s="7" t="s">
        <v>115</v>
      </c>
      <c r="L50" s="3" t="s">
        <v>83</v>
      </c>
      <c r="M50" s="3" t="str">
        <f>IF(S49="","",S49&amp;"&amp;br;")&amp;IF(Q49=0,"",Q49)</f>
        <v>When this creature enters the battlefield or dies, each gem of your opponent's Planeswalker color is destroyed.</v>
      </c>
      <c r="N50" s="3" t="s">
        <v>83</v>
      </c>
      <c r="P50" s="12" t="s">
        <v>18</v>
      </c>
      <c r="Q50" s="13" t="str">
        <f>IF(INDEX(AP:AP,V44+1)="",0,INDEX(AP:AP,V44+1)&amp;"/"&amp;INDEX(AR:AR,V44+1))</f>
        <v>7/10</v>
      </c>
      <c r="R50" s="14"/>
      <c r="S50" s="14"/>
      <c r="T50" s="14"/>
      <c r="U50" s="15"/>
      <c r="V50" s="19"/>
      <c r="W50" s="31"/>
      <c r="X50" s="45">
        <v>49</v>
      </c>
      <c r="Y50" s="28" t="str">
        <f t="shared" si="1"/>
        <v>無色</v>
      </c>
      <c r="Z50" s="4"/>
      <c r="AA50" s="4"/>
      <c r="AB50" s="4"/>
      <c r="AC50" s="4"/>
      <c r="AD50" s="4"/>
      <c r="AE50" s="4"/>
      <c r="AF50" s="4"/>
      <c r="AG50" s="4"/>
      <c r="AH50" s="4"/>
      <c r="AI50" s="4"/>
      <c r="AJ50" s="4"/>
      <c r="AK50" s="4"/>
      <c r="AL50" s="4"/>
      <c r="AM50" s="4"/>
      <c r="AN50" s="4"/>
      <c r="AO50" s="4"/>
      <c r="AP50" s="4"/>
      <c r="AQ50" s="4"/>
      <c r="AR50" s="4"/>
      <c r="AS50" s="4" t="str">
        <f t="shared" si="0"/>
        <v/>
      </c>
      <c r="AT50" s="33" t="str">
        <f>IF(AD50="","",VLOOKUP(AD50,AW:AY,3,FALSE))</f>
        <v/>
      </c>
      <c r="AU50" s="12" t="s">
        <v>0</v>
      </c>
      <c r="AV50" s="3">
        <v>49</v>
      </c>
      <c r="AW50" s="3" t="s">
        <v>1390</v>
      </c>
      <c r="AX50" s="3" t="s">
        <v>39</v>
      </c>
      <c r="AY50" s="3" t="s">
        <v>1391</v>
      </c>
    </row>
    <row r="51" ht="14.25" spans="1:51">
      <c r="A51" s="3" t="str">
        <f t="shared" si="2"/>
        <v>|PT|&gt;|7/10|シールド数|&gt;||</v>
      </c>
      <c r="B51" s="3" t="s">
        <v>83</v>
      </c>
      <c r="C51" s="3" t="s">
        <v>18</v>
      </c>
      <c r="D51" s="3" t="s">
        <v>83</v>
      </c>
      <c r="E51" s="3" t="s">
        <v>115</v>
      </c>
      <c r="F51" s="3" t="s">
        <v>83</v>
      </c>
      <c r="G51" s="3" t="str">
        <f>IF(Q50=0,"",Q50)</f>
        <v>7/10</v>
      </c>
      <c r="H51" s="3" t="s">
        <v>83</v>
      </c>
      <c r="I51" s="3" t="s">
        <v>134</v>
      </c>
      <c r="J51" s="3" t="s">
        <v>83</v>
      </c>
      <c r="K51" s="3" t="s">
        <v>115</v>
      </c>
      <c r="L51" s="3" t="s">
        <v>83</v>
      </c>
      <c r="M51" s="3" t="str">
        <f>IF(Q51=0,"",Q51)</f>
        <v/>
      </c>
      <c r="N51" s="3" t="s">
        <v>83</v>
      </c>
      <c r="P51" s="20" t="s">
        <v>19</v>
      </c>
      <c r="Q51" s="13">
        <f>INDEX(AQ:AQ,V44+1)</f>
        <v>0</v>
      </c>
      <c r="R51" s="21"/>
      <c r="S51" s="21"/>
      <c r="T51" s="21"/>
      <c r="U51" s="22"/>
      <c r="V51" s="23"/>
      <c r="W51" s="48"/>
      <c r="X51" s="49">
        <v>50</v>
      </c>
      <c r="Y51" s="37" t="str">
        <f t="shared" si="1"/>
        <v>無色</v>
      </c>
      <c r="Z51" s="39"/>
      <c r="AA51" s="39"/>
      <c r="AB51" s="39"/>
      <c r="AC51" s="39"/>
      <c r="AD51" s="39"/>
      <c r="AE51" s="39"/>
      <c r="AF51" s="39"/>
      <c r="AG51" s="39"/>
      <c r="AH51" s="39"/>
      <c r="AI51" s="39"/>
      <c r="AJ51" s="39"/>
      <c r="AK51" s="39"/>
      <c r="AL51" s="39"/>
      <c r="AM51" s="39"/>
      <c r="AN51" s="39"/>
      <c r="AO51" s="39"/>
      <c r="AP51" s="39"/>
      <c r="AQ51" s="39"/>
      <c r="AR51" s="39"/>
      <c r="AS51" s="39" t="str">
        <f t="shared" si="0"/>
        <v/>
      </c>
      <c r="AT51" s="43" t="str">
        <f>IF(AD51="","",VLOOKUP(AD51,AW:AY,3,FALSE))</f>
        <v/>
      </c>
      <c r="AU51" s="12" t="s">
        <v>0</v>
      </c>
      <c r="AV51" s="3">
        <v>50</v>
      </c>
      <c r="AW51" s="3" t="s">
        <v>1392</v>
      </c>
      <c r="AX51" s="3" t="s">
        <v>39</v>
      </c>
      <c r="AY51" s="3" t="s">
        <v>1393</v>
      </c>
    </row>
    <row r="52" spans="1:51">
      <c r="A52" s="3" t="str">
        <f t="shared" si="2"/>
        <v>&amp;br;&amp;br;</v>
      </c>
      <c r="B52" s="3" t="s">
        <v>142</v>
      </c>
      <c r="Q52" s="3"/>
      <c r="R52" s="3"/>
      <c r="S52" s="3"/>
      <c r="T52" s="3"/>
      <c r="U52" s="3"/>
      <c r="AU52" s="12" t="s">
        <v>0</v>
      </c>
      <c r="AV52" s="3">
        <v>51</v>
      </c>
      <c r="AW52" s="3" t="s">
        <v>1394</v>
      </c>
      <c r="AX52" s="3" t="s">
        <v>39</v>
      </c>
      <c r="AY52" s="3" t="s">
        <v>1395</v>
      </c>
    </row>
    <row r="53" spans="1:51">
      <c r="A53" s="3" t="str">
        <f t="shared" si="2"/>
        <v>#back(text=戻る,left)</v>
      </c>
      <c r="B53" s="3" t="s">
        <v>151</v>
      </c>
      <c r="Q53" s="3"/>
      <c r="R53" s="3"/>
      <c r="S53" s="3"/>
      <c r="T53" s="3"/>
      <c r="U53" s="3"/>
      <c r="Y53" s="3" t="s">
        <v>3</v>
      </c>
      <c r="AU53" s="12" t="s">
        <v>0</v>
      </c>
      <c r="AV53" s="3">
        <v>52</v>
      </c>
      <c r="AW53" s="3" t="s">
        <v>1396</v>
      </c>
      <c r="AX53" s="3" t="s">
        <v>39</v>
      </c>
      <c r="AY53" s="3" t="s">
        <v>1397</v>
      </c>
    </row>
    <row r="54" spans="1:51">
      <c r="A54" s="3" t="str">
        <f t="shared" si="2"/>
        <v>&amp;br;</v>
      </c>
      <c r="B54" s="3" t="s">
        <v>161</v>
      </c>
      <c r="Q54" s="3"/>
      <c r="R54" s="3"/>
      <c r="S54" s="3"/>
      <c r="T54" s="3"/>
      <c r="U54" s="3"/>
      <c r="Y54" s="3" t="s">
        <v>28</v>
      </c>
      <c r="AU54" s="12" t="s">
        <v>0</v>
      </c>
      <c r="AV54" s="3">
        <v>53</v>
      </c>
      <c r="AW54" s="3" t="s">
        <v>1398</v>
      </c>
      <c r="AX54" s="3" t="s">
        <v>39</v>
      </c>
      <c r="AY54" s="3" t="s">
        <v>1399</v>
      </c>
    </row>
    <row r="55" spans="1:51">
      <c r="A55" s="3" t="str">
        <f t="shared" si="2"/>
        <v>#comment(above,nsize=[15],size=[30],num=[10])</v>
      </c>
      <c r="B55" s="3" t="s">
        <v>170</v>
      </c>
      <c r="Q55" s="3"/>
      <c r="R55" s="3"/>
      <c r="S55" s="3"/>
      <c r="T55" s="3"/>
      <c r="U55" s="3"/>
      <c r="Y55" s="3" t="s">
        <v>41</v>
      </c>
      <c r="AU55" s="12" t="s">
        <v>0</v>
      </c>
      <c r="AV55" s="3">
        <v>54</v>
      </c>
      <c r="AW55" s="3" t="s">
        <v>1400</v>
      </c>
      <c r="AX55" s="3" t="s">
        <v>39</v>
      </c>
      <c r="AY55" s="3" t="s">
        <v>1401</v>
      </c>
    </row>
    <row r="56" spans="1:51">
      <c r="A56" s="3" t="str">
        <f t="shared" si="2"/>
        <v>&amp;br;&amp;br;</v>
      </c>
      <c r="B56" s="3" t="s">
        <v>142</v>
      </c>
      <c r="Q56" s="3"/>
      <c r="R56" s="3"/>
      <c r="S56" s="3"/>
      <c r="T56" s="3"/>
      <c r="U56" s="3"/>
      <c r="Y56" s="3" t="s">
        <v>42</v>
      </c>
      <c r="AU56" s="12" t="s">
        <v>0</v>
      </c>
      <c r="AV56" s="3">
        <v>55</v>
      </c>
      <c r="AW56" s="3" t="s">
        <v>1402</v>
      </c>
      <c r="AX56" s="3" t="s">
        <v>39</v>
      </c>
      <c r="AY56" s="3" t="s">
        <v>1403</v>
      </c>
    </row>
    <row r="57" spans="1:51">
      <c r="A57" s="3" t="str">
        <f t="shared" si="2"/>
        <v/>
      </c>
      <c r="P57" s="8"/>
      <c r="Q57" s="9"/>
      <c r="R57" s="9"/>
      <c r="S57" s="9"/>
      <c r="T57" s="9"/>
      <c r="U57" s="10"/>
      <c r="V57" s="4">
        <v>5</v>
      </c>
      <c r="W57" s="16"/>
      <c r="Y57" s="3" t="s">
        <v>43</v>
      </c>
      <c r="AU57" s="12" t="s">
        <v>0</v>
      </c>
      <c r="AV57" s="3">
        <v>56</v>
      </c>
      <c r="AW57" s="3" t="s">
        <v>1404</v>
      </c>
      <c r="AX57" s="3" t="s">
        <v>39</v>
      </c>
      <c r="AY57" s="3" t="s">
        <v>1405</v>
      </c>
    </row>
    <row r="58" spans="1:51">
      <c r="A58" s="3" t="str">
        <f t="shared" si="2"/>
        <v>*ワームとぐろエンジン/Wurmcoil Engine</v>
      </c>
      <c r="B58" s="3" t="str">
        <f>"*"&amp;Q58&amp;"/"&amp;S58</f>
        <v>*ワームとぐろエンジン/Wurmcoil Engine</v>
      </c>
      <c r="P58" s="12" t="s">
        <v>9</v>
      </c>
      <c r="Q58" s="13" t="str">
        <f>INDEX(AC:AC,V57+1)</f>
        <v>ワームとぐろエンジン</v>
      </c>
      <c r="R58" s="14" t="s">
        <v>10</v>
      </c>
      <c r="S58" s="13" t="str">
        <f>INDEX(AD:AD,V57+1)</f>
        <v>Wurmcoil Engine</v>
      </c>
      <c r="T58" s="14"/>
      <c r="U58" s="15"/>
      <c r="V58" s="16"/>
      <c r="W58" s="19"/>
      <c r="Y58" s="3" t="s">
        <v>73</v>
      </c>
      <c r="AU58" s="12" t="s">
        <v>0</v>
      </c>
      <c r="AV58" s="3">
        <v>57</v>
      </c>
      <c r="AW58" s="3" t="s">
        <v>1406</v>
      </c>
      <c r="AX58" s="3" t="s">
        <v>39</v>
      </c>
      <c r="AY58" s="3" t="s">
        <v>1407</v>
      </c>
    </row>
    <row r="59" spans="1:51">
      <c r="A59" s="3" t="str">
        <f t="shared" si="2"/>
        <v>|LEFT:80|LEFT:100|LEFT:100|LEFT:100|LEFT:100|LEFT:100|c</v>
      </c>
      <c r="B59" s="3" t="s">
        <v>83</v>
      </c>
      <c r="C59" s="6" t="str">
        <f>$P$1</f>
        <v>LEFT:80</v>
      </c>
      <c r="D59" s="6" t="s">
        <v>83</v>
      </c>
      <c r="E59" s="6" t="str">
        <f t="shared" ref="E59:I59" si="7">$Q$1</f>
        <v>LEFT:100</v>
      </c>
      <c r="F59" s="6" t="s">
        <v>83</v>
      </c>
      <c r="G59" s="6" t="str">
        <f t="shared" si="7"/>
        <v>LEFT:100</v>
      </c>
      <c r="H59" s="6" t="s">
        <v>83</v>
      </c>
      <c r="I59" s="6" t="str">
        <f t="shared" si="7"/>
        <v>LEFT:100</v>
      </c>
      <c r="J59" s="6" t="s">
        <v>83</v>
      </c>
      <c r="K59" s="6" t="str">
        <f>$Q$1</f>
        <v>LEFT:100</v>
      </c>
      <c r="L59" s="6" t="s">
        <v>83</v>
      </c>
      <c r="M59" s="6" t="str">
        <f>$Q$1</f>
        <v>LEFT:100</v>
      </c>
      <c r="N59" s="3" t="s">
        <v>83</v>
      </c>
      <c r="O59" s="3" t="s">
        <v>84</v>
      </c>
      <c r="P59" s="17" t="s">
        <v>6</v>
      </c>
      <c r="Q59" s="13" t="str">
        <f>INDEX(Y:Y,V57+1)</f>
        <v>無色</v>
      </c>
      <c r="R59" s="18" t="s">
        <v>7</v>
      </c>
      <c r="S59" s="13" t="str">
        <f>INDEX(Z:Z,V57+1)</f>
        <v>MP</v>
      </c>
      <c r="T59" s="18" t="s">
        <v>8</v>
      </c>
      <c r="U59" s="13">
        <f>INDEX(AB:AB,V57+1)</f>
        <v>16</v>
      </c>
      <c r="V59" s="19"/>
      <c r="W59" s="19"/>
      <c r="Y59" s="3" t="s">
        <v>85</v>
      </c>
      <c r="AU59" s="12" t="s">
        <v>0</v>
      </c>
      <c r="AV59" s="3">
        <v>58</v>
      </c>
      <c r="AW59" s="3" t="s">
        <v>1408</v>
      </c>
      <c r="AX59" s="3" t="s">
        <v>39</v>
      </c>
      <c r="AY59" s="3" t="s">
        <v>1409</v>
      </c>
    </row>
    <row r="60" spans="1:51">
      <c r="A60" s="3" t="str">
        <f t="shared" si="2"/>
        <v>|色|無色|レアリティ|MP|マナコスト|16|</v>
      </c>
      <c r="B60" s="3" t="s">
        <v>83</v>
      </c>
      <c r="C60" s="7" t="s">
        <v>6</v>
      </c>
      <c r="D60" s="3" t="s">
        <v>83</v>
      </c>
      <c r="E60" s="3" t="str">
        <f>IF(Q59=0,"",Q59)</f>
        <v>無色</v>
      </c>
      <c r="F60" s="3" t="s">
        <v>83</v>
      </c>
      <c r="G60" s="7" t="s">
        <v>92</v>
      </c>
      <c r="H60" s="3" t="s">
        <v>83</v>
      </c>
      <c r="I60" s="3" t="str">
        <f>IF(S59=0,"",S59)</f>
        <v>MP</v>
      </c>
      <c r="J60" s="3" t="s">
        <v>83</v>
      </c>
      <c r="K60" s="7" t="s">
        <v>93</v>
      </c>
      <c r="L60" s="3" t="s">
        <v>83</v>
      </c>
      <c r="M60" s="3">
        <f>IF(U59=0,"",U59)</f>
        <v>16</v>
      </c>
      <c r="N60" s="3" t="s">
        <v>83</v>
      </c>
      <c r="P60" s="12" t="s">
        <v>11</v>
      </c>
      <c r="Q60" s="13" t="str">
        <f>INDEX(AE:AE,V57+1)</f>
        <v>クリーチャー</v>
      </c>
      <c r="R60" s="18" t="s">
        <v>94</v>
      </c>
      <c r="S60" s="13" t="str">
        <f>INDEX(AG:AG,V57+1)</f>
        <v>ワーム</v>
      </c>
      <c r="T60" s="13">
        <f>INDEX(AH:AH,V57+1)</f>
        <v>0</v>
      </c>
      <c r="U60" s="13">
        <f>INDEX(AI:AI,V57+1)</f>
        <v>0</v>
      </c>
      <c r="V60" s="19"/>
      <c r="W60" s="19"/>
      <c r="Y60" s="3" t="s">
        <v>95</v>
      </c>
      <c r="AU60" s="12" t="s">
        <v>0</v>
      </c>
      <c r="AV60" s="3">
        <v>59</v>
      </c>
      <c r="AW60" s="3" t="s">
        <v>1410</v>
      </c>
      <c r="AX60" s="3" t="s">
        <v>39</v>
      </c>
      <c r="AY60" s="3" t="s">
        <v>1411</v>
      </c>
    </row>
    <row r="61" spans="1:51">
      <c r="A61" s="3" t="str">
        <f t="shared" si="2"/>
        <v>|種別|クリーチャー|サブタイプ|ワーム|||</v>
      </c>
      <c r="B61" s="3" t="s">
        <v>83</v>
      </c>
      <c r="C61" s="7" t="s">
        <v>11</v>
      </c>
      <c r="D61" s="3" t="s">
        <v>83</v>
      </c>
      <c r="E61" s="3" t="str">
        <f>IF(Q60=0,"",Q60)</f>
        <v>クリーチャー</v>
      </c>
      <c r="F61" s="3" t="s">
        <v>83</v>
      </c>
      <c r="G61" s="7" t="s">
        <v>104</v>
      </c>
      <c r="H61" s="3" t="s">
        <v>83</v>
      </c>
      <c r="I61" s="3" t="str">
        <f>IF(S60=0,"",S60)</f>
        <v>ワーム</v>
      </c>
      <c r="J61" s="3" t="s">
        <v>83</v>
      </c>
      <c r="K61" s="3" t="str">
        <f>IF(T60=0,"",T60)</f>
        <v/>
      </c>
      <c r="L61" s="3" t="s">
        <v>83</v>
      </c>
      <c r="M61" s="3" t="str">
        <f>IF(U60=0,"",U60)</f>
        <v/>
      </c>
      <c r="N61" s="3" t="s">
        <v>83</v>
      </c>
      <c r="P61" s="12" t="s">
        <v>105</v>
      </c>
      <c r="Q61" s="13" t="str">
        <f>INDEX(AS:AS,V57+1)</f>
        <v>接死　絆魂　&amp;br;このクリーチャーが死亡したとき、あなたがコントロールする各クリーチャーは+4&amp;br;+4の修正を受けるとともに接死を得る。</v>
      </c>
      <c r="R61" s="14"/>
      <c r="S61" s="14"/>
      <c r="T61" s="14"/>
      <c r="U61" s="15"/>
      <c r="V61" s="19"/>
      <c r="W61" s="19"/>
      <c r="Y61" s="3" t="s">
        <v>106</v>
      </c>
      <c r="AU61" s="12" t="s">
        <v>0</v>
      </c>
      <c r="AV61" s="3">
        <v>60</v>
      </c>
      <c r="AW61" s="3" t="s">
        <v>1412</v>
      </c>
      <c r="AX61" s="3" t="s">
        <v>39</v>
      </c>
      <c r="AY61" s="3" t="s">
        <v>1413</v>
      </c>
    </row>
    <row r="62" spans="1:51">
      <c r="A62" s="3" t="str">
        <f t="shared" si="2"/>
        <v>|テキスト|&gt;|&gt;|&gt;|&gt;|接死　絆魂　&amp;br;このクリーチャーが死亡したとき、あなたがコントロールする各クリーチャーは+4&amp;br;+4の修正を受けるとともに接死を得る。|</v>
      </c>
      <c r="B62" s="3" t="s">
        <v>83</v>
      </c>
      <c r="C62" s="7" t="s">
        <v>105</v>
      </c>
      <c r="D62" s="3" t="s">
        <v>83</v>
      </c>
      <c r="E62" s="7" t="s">
        <v>115</v>
      </c>
      <c r="F62" s="3" t="s">
        <v>83</v>
      </c>
      <c r="G62" s="7" t="s">
        <v>115</v>
      </c>
      <c r="H62" s="3" t="s">
        <v>83</v>
      </c>
      <c r="I62" s="7" t="s">
        <v>115</v>
      </c>
      <c r="J62" s="3" t="s">
        <v>83</v>
      </c>
      <c r="K62" s="7" t="s">
        <v>115</v>
      </c>
      <c r="L62" s="3" t="s">
        <v>83</v>
      </c>
      <c r="M62" s="3" t="str">
        <f>IF(Q61=0,"",Q61)</f>
        <v>接死　絆魂　&amp;br;このクリーチャーが死亡したとき、あなたがコントロールする各クリーチャーは+4&amp;br;+4の修正を受けるとともに接死を得る。</v>
      </c>
      <c r="N62" s="3" t="s">
        <v>83</v>
      </c>
      <c r="P62" s="17" t="s">
        <v>27</v>
      </c>
      <c r="Q62" s="13" t="str">
        <f>INDEX(AT:AT,V57+1)</f>
        <v>When this creature dies, each creature you control gets +4/+4 and Deathtouch.</v>
      </c>
      <c r="R62" s="14" t="s">
        <v>324</v>
      </c>
      <c r="S62" s="13" t="str">
        <f>IF(W62="","",W62)</f>
        <v/>
      </c>
      <c r="T62" s="14"/>
      <c r="U62" s="15"/>
      <c r="V62" s="19"/>
      <c r="W62" s="4"/>
      <c r="Y62" s="3" t="s">
        <v>117</v>
      </c>
      <c r="AU62" s="12" t="s">
        <v>0</v>
      </c>
      <c r="AV62" s="3">
        <v>61</v>
      </c>
      <c r="AW62" s="3" t="s">
        <v>1414</v>
      </c>
      <c r="AX62" s="3" t="s">
        <v>39</v>
      </c>
      <c r="AY62" s="3" t="s">
        <v>1415</v>
      </c>
    </row>
    <row r="63" spans="1:51">
      <c r="A63" s="3" t="str">
        <f t="shared" si="2"/>
        <v>|英テキスト|&gt;|&gt;|&gt;|&gt;|When this creature dies, each creature you control gets +4/+4 and Deathtouch.|</v>
      </c>
      <c r="B63" s="3" t="s">
        <v>83</v>
      </c>
      <c r="C63" s="7" t="s">
        <v>125</v>
      </c>
      <c r="D63" s="3" t="s">
        <v>83</v>
      </c>
      <c r="E63" s="7" t="s">
        <v>115</v>
      </c>
      <c r="F63" s="3" t="s">
        <v>83</v>
      </c>
      <c r="G63" s="7" t="s">
        <v>115</v>
      </c>
      <c r="H63" s="3" t="s">
        <v>83</v>
      </c>
      <c r="I63" s="7" t="s">
        <v>115</v>
      </c>
      <c r="J63" s="3" t="s">
        <v>83</v>
      </c>
      <c r="K63" s="7" t="s">
        <v>115</v>
      </c>
      <c r="L63" s="3" t="s">
        <v>83</v>
      </c>
      <c r="M63" s="3" t="str">
        <f>IF(S62="","",S62&amp;"&amp;br;")&amp;IF(Q62=0,"",Q62)</f>
        <v>When this creature dies, each creature you control gets +4/+4 and Deathtouch.</v>
      </c>
      <c r="N63" s="3" t="s">
        <v>83</v>
      </c>
      <c r="P63" s="12" t="s">
        <v>18</v>
      </c>
      <c r="Q63" s="13" t="str">
        <f>IF(INDEX(AP:AP,V57+1)="",0,INDEX(AP:AP,V57+1)&amp;"/"&amp;INDEX(AR:AR,V57+1))</f>
        <v>8/8</v>
      </c>
      <c r="R63" s="14"/>
      <c r="S63" s="14"/>
      <c r="T63" s="14"/>
      <c r="U63" s="15"/>
      <c r="V63" s="19"/>
      <c r="W63" s="19"/>
      <c r="Y63" s="3" t="s">
        <v>126</v>
      </c>
      <c r="AU63" s="12" t="s">
        <v>0</v>
      </c>
      <c r="AV63" s="3">
        <v>62</v>
      </c>
      <c r="AW63" s="3" t="s">
        <v>1416</v>
      </c>
      <c r="AX63" s="3" t="s">
        <v>39</v>
      </c>
      <c r="AY63" s="3" t="s">
        <v>1417</v>
      </c>
    </row>
    <row r="64" spans="1:51">
      <c r="A64" s="3" t="str">
        <f t="shared" si="2"/>
        <v>|PT|&gt;|8/8|シールド数|&gt;||</v>
      </c>
      <c r="B64" s="3" t="s">
        <v>83</v>
      </c>
      <c r="C64" s="3" t="s">
        <v>18</v>
      </c>
      <c r="D64" s="3" t="s">
        <v>83</v>
      </c>
      <c r="E64" s="3" t="s">
        <v>115</v>
      </c>
      <c r="F64" s="3" t="s">
        <v>83</v>
      </c>
      <c r="G64" s="3" t="str">
        <f>IF(Q63=0,"",Q63)</f>
        <v>8/8</v>
      </c>
      <c r="H64" s="3" t="s">
        <v>83</v>
      </c>
      <c r="I64" s="3" t="s">
        <v>134</v>
      </c>
      <c r="J64" s="3" t="s">
        <v>83</v>
      </c>
      <c r="K64" s="3" t="s">
        <v>115</v>
      </c>
      <c r="L64" s="3" t="s">
        <v>83</v>
      </c>
      <c r="M64" s="3" t="str">
        <f>IF(Q64=0,"",Q64)</f>
        <v/>
      </c>
      <c r="N64" s="3" t="s">
        <v>83</v>
      </c>
      <c r="P64" s="20" t="s">
        <v>19</v>
      </c>
      <c r="Q64" s="13">
        <f>INDEX(AQ:AQ,V57+1)</f>
        <v>0</v>
      </c>
      <c r="R64" s="21"/>
      <c r="S64" s="21"/>
      <c r="T64" s="21"/>
      <c r="U64" s="22"/>
      <c r="V64" s="23"/>
      <c r="W64" s="23"/>
      <c r="Y64" s="3" t="s">
        <v>135</v>
      </c>
      <c r="AU64" s="12" t="s">
        <v>0</v>
      </c>
      <c r="AV64" s="3">
        <v>63</v>
      </c>
      <c r="AW64" s="3" t="s">
        <v>1418</v>
      </c>
      <c r="AX64" s="3" t="s">
        <v>39</v>
      </c>
      <c r="AY64" s="3" t="s">
        <v>1419</v>
      </c>
    </row>
    <row r="65" spans="1:51">
      <c r="A65" s="3" t="str">
        <f t="shared" si="2"/>
        <v>&amp;br;&amp;br;</v>
      </c>
      <c r="B65" s="3" t="s">
        <v>142</v>
      </c>
      <c r="Q65" s="3"/>
      <c r="R65" s="3"/>
      <c r="S65" s="3"/>
      <c r="T65" s="3"/>
      <c r="U65" s="3"/>
      <c r="Y65" s="3" t="s">
        <v>143</v>
      </c>
      <c r="AU65" s="12" t="s">
        <v>0</v>
      </c>
      <c r="AV65" s="3">
        <v>64</v>
      </c>
      <c r="AW65" s="3" t="s">
        <v>1420</v>
      </c>
      <c r="AX65" s="3" t="s">
        <v>39</v>
      </c>
      <c r="AY65" s="3" t="s">
        <v>1421</v>
      </c>
    </row>
    <row r="66" spans="1:50">
      <c r="A66" s="3" t="str">
        <f t="shared" si="2"/>
        <v>#back(text=戻る,left)</v>
      </c>
      <c r="B66" s="3" t="s">
        <v>151</v>
      </c>
      <c r="Q66" s="3"/>
      <c r="R66" s="3"/>
      <c r="S66" s="3"/>
      <c r="T66" s="3"/>
      <c r="U66" s="3"/>
      <c r="Y66" s="3" t="s">
        <v>152</v>
      </c>
      <c r="AU66" s="12" t="s">
        <v>0</v>
      </c>
      <c r="AV66" s="3">
        <v>65</v>
      </c>
      <c r="AW66" s="3" t="s">
        <v>1422</v>
      </c>
      <c r="AX66" s="3" t="s">
        <v>39</v>
      </c>
    </row>
    <row r="67" spans="1:51">
      <c r="A67" s="3" t="str">
        <f t="shared" si="2"/>
        <v>&amp;br;</v>
      </c>
      <c r="B67" s="3" t="s">
        <v>161</v>
      </c>
      <c r="Q67" s="3"/>
      <c r="R67" s="3"/>
      <c r="S67" s="3"/>
      <c r="T67" s="3"/>
      <c r="U67" s="3"/>
      <c r="Y67" s="3" t="s">
        <v>162</v>
      </c>
      <c r="AU67" s="12" t="s">
        <v>0</v>
      </c>
      <c r="AV67" s="3">
        <v>66</v>
      </c>
      <c r="AW67" s="3" t="s">
        <v>1423</v>
      </c>
      <c r="AX67" s="3" t="s">
        <v>39</v>
      </c>
      <c r="AY67" s="3" t="s">
        <v>1424</v>
      </c>
    </row>
    <row r="68" spans="1:51">
      <c r="A68" s="3" t="str">
        <f t="shared" si="2"/>
        <v>#comment(above,nsize=[15],size=[30],num=[10])</v>
      </c>
      <c r="B68" s="3" t="s">
        <v>170</v>
      </c>
      <c r="Q68" s="3"/>
      <c r="R68" s="3"/>
      <c r="S68" s="3"/>
      <c r="T68" s="3"/>
      <c r="U68" s="3"/>
      <c r="Y68" s="3" t="s">
        <v>171</v>
      </c>
      <c r="AU68" s="12" t="s">
        <v>0</v>
      </c>
      <c r="AV68" s="3">
        <v>67</v>
      </c>
      <c r="AW68" s="3" t="s">
        <v>1425</v>
      </c>
      <c r="AX68" s="3" t="s">
        <v>39</v>
      </c>
      <c r="AY68" s="3" t="s">
        <v>1426</v>
      </c>
    </row>
    <row r="69" spans="1:51">
      <c r="A69" s="3" t="str">
        <f t="shared" si="2"/>
        <v>&amp;br;&amp;br;</v>
      </c>
      <c r="B69" s="3" t="s">
        <v>142</v>
      </c>
      <c r="Q69" s="3"/>
      <c r="R69" s="3"/>
      <c r="S69" s="3"/>
      <c r="T69" s="3"/>
      <c r="U69" s="3"/>
      <c r="AU69" s="12" t="s">
        <v>0</v>
      </c>
      <c r="AV69" s="3">
        <v>68</v>
      </c>
      <c r="AW69" s="3" t="s">
        <v>1427</v>
      </c>
      <c r="AX69" s="3" t="s">
        <v>39</v>
      </c>
      <c r="AY69" s="3" t="s">
        <v>1428</v>
      </c>
    </row>
    <row r="70" spans="1:51">
      <c r="A70" s="3" t="str">
        <f t="shared" ref="A70:A133" si="8">CONCATENATE(B70,C70,D70,E70,F70,G70,H70,I70,J70,K70,L70,M70,N70,O70)</f>
        <v/>
      </c>
      <c r="P70" s="8"/>
      <c r="Q70" s="9"/>
      <c r="R70" s="9"/>
      <c r="S70" s="9"/>
      <c r="T70" s="9"/>
      <c r="U70" s="10"/>
      <c r="V70" s="4">
        <v>6</v>
      </c>
      <c r="W70" s="16"/>
      <c r="AU70" s="12" t="s">
        <v>0</v>
      </c>
      <c r="AV70" s="3">
        <v>69</v>
      </c>
      <c r="AW70" s="3" t="s">
        <v>1429</v>
      </c>
      <c r="AX70" s="3" t="s">
        <v>39</v>
      </c>
      <c r="AY70" s="3" t="s">
        <v>1430</v>
      </c>
    </row>
    <row r="71" spans="1:51">
      <c r="A71" s="3" t="str">
        <f t="shared" si="8"/>
        <v>*黒の万力/Black Vise</v>
      </c>
      <c r="B71" s="3" t="str">
        <f>"*"&amp;Q71&amp;"/"&amp;S71</f>
        <v>*黒の万力/Black Vise</v>
      </c>
      <c r="P71" s="12" t="s">
        <v>9</v>
      </c>
      <c r="Q71" s="13" t="str">
        <f>INDEX(AC:AC,V70+1)</f>
        <v>黒の万力</v>
      </c>
      <c r="R71" s="14" t="s">
        <v>10</v>
      </c>
      <c r="S71" s="13" t="str">
        <f>INDEX(AD:AD,V70+1)</f>
        <v>Black Vise</v>
      </c>
      <c r="T71" s="14"/>
      <c r="U71" s="15"/>
      <c r="V71" s="16"/>
      <c r="W71" s="19"/>
      <c r="AU71" s="12" t="s">
        <v>0</v>
      </c>
      <c r="AV71" s="3">
        <v>70</v>
      </c>
      <c r="AW71" s="3" t="s">
        <v>1431</v>
      </c>
      <c r="AX71" s="3" t="s">
        <v>39</v>
      </c>
      <c r="AY71" s="3" t="s">
        <v>1432</v>
      </c>
    </row>
    <row r="72" spans="1:50">
      <c r="A72" s="3" t="str">
        <f t="shared" si="8"/>
        <v>|LEFT:80|LEFT:100|LEFT:100|LEFT:100|LEFT:100|LEFT:100|c</v>
      </c>
      <c r="B72" s="3" t="s">
        <v>83</v>
      </c>
      <c r="C72" s="6" t="str">
        <f>$P$1</f>
        <v>LEFT:80</v>
      </c>
      <c r="D72" s="6" t="s">
        <v>83</v>
      </c>
      <c r="E72" s="6" t="str">
        <f t="shared" ref="E72:I72" si="9">$Q$1</f>
        <v>LEFT:100</v>
      </c>
      <c r="F72" s="6" t="s">
        <v>83</v>
      </c>
      <c r="G72" s="6" t="str">
        <f t="shared" si="9"/>
        <v>LEFT:100</v>
      </c>
      <c r="H72" s="6" t="s">
        <v>83</v>
      </c>
      <c r="I72" s="6" t="str">
        <f t="shared" si="9"/>
        <v>LEFT:100</v>
      </c>
      <c r="J72" s="6" t="s">
        <v>83</v>
      </c>
      <c r="K72" s="6" t="str">
        <f>$Q$1</f>
        <v>LEFT:100</v>
      </c>
      <c r="L72" s="6" t="s">
        <v>83</v>
      </c>
      <c r="M72" s="6" t="str">
        <f>$Q$1</f>
        <v>LEFT:100</v>
      </c>
      <c r="N72" s="3" t="s">
        <v>83</v>
      </c>
      <c r="O72" s="3" t="s">
        <v>84</v>
      </c>
      <c r="P72" s="17" t="s">
        <v>6</v>
      </c>
      <c r="Q72" s="13" t="str">
        <f>INDEX(Y:Y,V70+1)</f>
        <v>無色</v>
      </c>
      <c r="R72" s="18" t="s">
        <v>7</v>
      </c>
      <c r="S72" s="13" t="str">
        <f>INDEX(Z:Z,V70+1)</f>
        <v>MP</v>
      </c>
      <c r="T72" s="18" t="s">
        <v>8</v>
      </c>
      <c r="U72" s="13">
        <f>INDEX(AB:AB,V70+1)</f>
        <v>15</v>
      </c>
      <c r="V72" s="19"/>
      <c r="W72" s="19"/>
      <c r="AU72" s="12" t="s">
        <v>0</v>
      </c>
      <c r="AV72" s="3">
        <v>71</v>
      </c>
      <c r="AW72" s="3" t="s">
        <v>1433</v>
      </c>
      <c r="AX72" s="3" t="s">
        <v>39</v>
      </c>
    </row>
    <row r="73" spans="1:51">
      <c r="A73" s="3" t="str">
        <f t="shared" si="8"/>
        <v>|色|無色|レアリティ|MP|マナコスト|15|</v>
      </c>
      <c r="B73" s="3" t="s">
        <v>83</v>
      </c>
      <c r="C73" s="7" t="s">
        <v>6</v>
      </c>
      <c r="D73" s="3" t="s">
        <v>83</v>
      </c>
      <c r="E73" s="3" t="str">
        <f>IF(Q72=0,"",Q72)</f>
        <v>無色</v>
      </c>
      <c r="F73" s="3" t="s">
        <v>83</v>
      </c>
      <c r="G73" s="7" t="s">
        <v>92</v>
      </c>
      <c r="H73" s="3" t="s">
        <v>83</v>
      </c>
      <c r="I73" s="3" t="str">
        <f>IF(S72=0,"",S72)</f>
        <v>MP</v>
      </c>
      <c r="J73" s="3" t="s">
        <v>83</v>
      </c>
      <c r="K73" s="7" t="s">
        <v>93</v>
      </c>
      <c r="L73" s="3" t="s">
        <v>83</v>
      </c>
      <c r="M73" s="3">
        <f>IF(U72=0,"",U72)</f>
        <v>15</v>
      </c>
      <c r="N73" s="3" t="s">
        <v>83</v>
      </c>
      <c r="P73" s="12" t="s">
        <v>11</v>
      </c>
      <c r="Q73" s="13" t="str">
        <f>INDEX(AE:AE,V70+1)</f>
        <v>サポート</v>
      </c>
      <c r="R73" s="18" t="s">
        <v>94</v>
      </c>
      <c r="S73" s="13">
        <f>INDEX(AG:AG,V70+1)</f>
        <v>0</v>
      </c>
      <c r="T73" s="13">
        <f>INDEX(AH:AH,V70+1)</f>
        <v>0</v>
      </c>
      <c r="U73" s="13">
        <f>INDEX(AI:AI,V70+1)</f>
        <v>0</v>
      </c>
      <c r="V73" s="19"/>
      <c r="W73" s="19"/>
      <c r="AU73" s="12" t="s">
        <v>0</v>
      </c>
      <c r="AV73" s="3">
        <v>72</v>
      </c>
      <c r="AW73" s="3" t="s">
        <v>1434</v>
      </c>
      <c r="AX73" s="3" t="s">
        <v>39</v>
      </c>
      <c r="AY73" s="3" t="s">
        <v>1435</v>
      </c>
    </row>
    <row r="74" spans="1:51">
      <c r="A74" s="3" t="str">
        <f t="shared" si="8"/>
        <v>|種別|サポート|サブタイプ||||</v>
      </c>
      <c r="B74" s="3" t="s">
        <v>83</v>
      </c>
      <c r="C74" s="7" t="s">
        <v>11</v>
      </c>
      <c r="D74" s="3" t="s">
        <v>83</v>
      </c>
      <c r="E74" s="3" t="str">
        <f>IF(Q73=0,"",Q73)</f>
        <v>サポート</v>
      </c>
      <c r="F74" s="3" t="s">
        <v>83</v>
      </c>
      <c r="G74" s="7" t="s">
        <v>104</v>
      </c>
      <c r="H74" s="3" t="s">
        <v>83</v>
      </c>
      <c r="I74" s="3" t="str">
        <f>IF(S73=0,"",S73)</f>
        <v/>
      </c>
      <c r="J74" s="3" t="s">
        <v>83</v>
      </c>
      <c r="K74" s="3" t="str">
        <f>IF(T73=0,"",T73)</f>
        <v/>
      </c>
      <c r="L74" s="3" t="s">
        <v>83</v>
      </c>
      <c r="M74" s="3" t="str">
        <f>IF(U73=0,"",U73)</f>
        <v/>
      </c>
      <c r="N74" s="3" t="s">
        <v>83</v>
      </c>
      <c r="P74" s="12" t="s">
        <v>105</v>
      </c>
      <c r="Q74" s="13" t="str">
        <f>INDEX(AS:AS,V70+1)</f>
        <v>対戦相手のターン開始時に、対戦相手はX点のダメージを受ける。Xは対戦相手の手札のカードの枚数の2倍に等しい。</v>
      </c>
      <c r="R74" s="14"/>
      <c r="S74" s="14"/>
      <c r="T74" s="14"/>
      <c r="U74" s="15"/>
      <c r="V74" s="19"/>
      <c r="W74" s="19"/>
      <c r="AU74" s="12" t="s">
        <v>0</v>
      </c>
      <c r="AV74" s="3">
        <v>73</v>
      </c>
      <c r="AW74" s="3" t="s">
        <v>1436</v>
      </c>
      <c r="AX74" s="3" t="s">
        <v>39</v>
      </c>
      <c r="AY74" s="3" t="s">
        <v>1437</v>
      </c>
    </row>
    <row r="75" spans="1:51">
      <c r="A75" s="3" t="str">
        <f t="shared" si="8"/>
        <v>|テキスト|&gt;|&gt;|&gt;|&gt;|対戦相手のターン開始時に、対戦相手はX点のダメージを受ける。Xは対戦相手の手札のカードの枚数の2倍に等しい。|</v>
      </c>
      <c r="B75" s="3" t="s">
        <v>83</v>
      </c>
      <c r="C75" s="7" t="s">
        <v>105</v>
      </c>
      <c r="D75" s="3" t="s">
        <v>83</v>
      </c>
      <c r="E75" s="7" t="s">
        <v>115</v>
      </c>
      <c r="F75" s="3" t="s">
        <v>83</v>
      </c>
      <c r="G75" s="7" t="s">
        <v>115</v>
      </c>
      <c r="H75" s="3" t="s">
        <v>83</v>
      </c>
      <c r="I75" s="7" t="s">
        <v>115</v>
      </c>
      <c r="J75" s="3" t="s">
        <v>83</v>
      </c>
      <c r="K75" s="7" t="s">
        <v>115</v>
      </c>
      <c r="L75" s="3" t="s">
        <v>83</v>
      </c>
      <c r="M75" s="3" t="str">
        <f>IF(Q74=0,"",Q74)</f>
        <v>対戦相手のターン開始時に、対戦相手はX点のダメージを受ける。Xは対戦相手の手札のカードの枚数の2倍に等しい。</v>
      </c>
      <c r="N75" s="3" t="s">
        <v>83</v>
      </c>
      <c r="P75" s="17" t="s">
        <v>27</v>
      </c>
      <c r="Q75" s="13" t="str">
        <f>INDEX(AT:AT,V70+1)</f>
        <v>At the beginning of your opponent's turn, your opponent takes X damage, where X is the amount of cards in your opponent's hand multiplied by 2.</v>
      </c>
      <c r="R75" s="14" t="s">
        <v>324</v>
      </c>
      <c r="S75" s="13" t="str">
        <f>IF(W75="","",W75)</f>
        <v/>
      </c>
      <c r="T75" s="14"/>
      <c r="U75" s="15"/>
      <c r="V75" s="19"/>
      <c r="W75" s="4"/>
      <c r="AU75" s="12" t="s">
        <v>0</v>
      </c>
      <c r="AV75" s="3">
        <v>74</v>
      </c>
      <c r="AW75" s="3" t="s">
        <v>1438</v>
      </c>
      <c r="AX75" s="3" t="s">
        <v>39</v>
      </c>
      <c r="AY75" s="3" t="s">
        <v>1439</v>
      </c>
    </row>
    <row r="76" spans="1:50">
      <c r="A76" s="3" t="str">
        <f t="shared" si="8"/>
        <v>|英テキスト|&gt;|&gt;|&gt;|&gt;|At the beginning of your opponent's turn, your opponent takes X damage, where X is the amount of cards in your opponent's hand multiplied by 2.|</v>
      </c>
      <c r="B76" s="3" t="s">
        <v>83</v>
      </c>
      <c r="C76" s="7" t="s">
        <v>125</v>
      </c>
      <c r="D76" s="3" t="s">
        <v>83</v>
      </c>
      <c r="E76" s="7" t="s">
        <v>115</v>
      </c>
      <c r="F76" s="3" t="s">
        <v>83</v>
      </c>
      <c r="G76" s="7" t="s">
        <v>115</v>
      </c>
      <c r="H76" s="3" t="s">
        <v>83</v>
      </c>
      <c r="I76" s="7" t="s">
        <v>115</v>
      </c>
      <c r="J76" s="3" t="s">
        <v>83</v>
      </c>
      <c r="K76" s="7" t="s">
        <v>115</v>
      </c>
      <c r="L76" s="3" t="s">
        <v>83</v>
      </c>
      <c r="M76" s="3" t="str">
        <f>IF(S75="","",S75&amp;"&amp;br;")&amp;IF(Q75=0,"",Q75)</f>
        <v>At the beginning of your opponent's turn, your opponent takes X damage, where X is the amount of cards in your opponent's hand multiplied by 2.</v>
      </c>
      <c r="N76" s="3" t="s">
        <v>83</v>
      </c>
      <c r="P76" s="12" t="s">
        <v>18</v>
      </c>
      <c r="Q76" s="13">
        <f>IF(INDEX(AP:AP,V70+1)="",0,INDEX(AP:AP,V70+1)&amp;"/"&amp;INDEX(AR:AR,V70+1))</f>
        <v>0</v>
      </c>
      <c r="R76" s="14"/>
      <c r="S76" s="14"/>
      <c r="T76" s="14"/>
      <c r="U76" s="15"/>
      <c r="V76" s="19"/>
      <c r="W76" s="19"/>
      <c r="AU76" s="12" t="s">
        <v>0</v>
      </c>
      <c r="AV76" s="3">
        <v>75</v>
      </c>
      <c r="AW76" s="3" t="s">
        <v>1440</v>
      </c>
      <c r="AX76" s="3" t="s">
        <v>39</v>
      </c>
    </row>
    <row r="77" spans="1:51">
      <c r="A77" s="3" t="str">
        <f t="shared" si="8"/>
        <v>|PT|&gt;||シールド数|&gt;|3|</v>
      </c>
      <c r="B77" s="3" t="s">
        <v>83</v>
      </c>
      <c r="C77" s="3" t="s">
        <v>18</v>
      </c>
      <c r="D77" s="3" t="s">
        <v>83</v>
      </c>
      <c r="E77" s="3" t="s">
        <v>115</v>
      </c>
      <c r="F77" s="3" t="s">
        <v>83</v>
      </c>
      <c r="G77" s="3" t="str">
        <f>IF(Q76=0,"",Q76)</f>
        <v/>
      </c>
      <c r="H77" s="3" t="s">
        <v>83</v>
      </c>
      <c r="I77" s="3" t="s">
        <v>134</v>
      </c>
      <c r="J77" s="3" t="s">
        <v>83</v>
      </c>
      <c r="K77" s="3" t="s">
        <v>115</v>
      </c>
      <c r="L77" s="3" t="s">
        <v>83</v>
      </c>
      <c r="M77" s="3">
        <f>IF(Q77=0,"",Q77)</f>
        <v>3</v>
      </c>
      <c r="N77" s="3" t="s">
        <v>83</v>
      </c>
      <c r="P77" s="20" t="s">
        <v>19</v>
      </c>
      <c r="Q77" s="13">
        <f>INDEX(AQ:AQ,V70+1)</f>
        <v>3</v>
      </c>
      <c r="R77" s="21"/>
      <c r="S77" s="21"/>
      <c r="T77" s="21"/>
      <c r="U77" s="22"/>
      <c r="V77" s="23"/>
      <c r="W77" s="23"/>
      <c r="AU77" s="12" t="s">
        <v>0</v>
      </c>
      <c r="AV77" s="3">
        <v>76</v>
      </c>
      <c r="AW77" s="3" t="s">
        <v>1441</v>
      </c>
      <c r="AX77" s="3" t="s">
        <v>39</v>
      </c>
      <c r="AY77" s="3" t="s">
        <v>1442</v>
      </c>
    </row>
    <row r="78" spans="1:51">
      <c r="A78" s="3" t="str">
        <f t="shared" si="8"/>
        <v>&amp;br;&amp;br;</v>
      </c>
      <c r="B78" s="3" t="s">
        <v>142</v>
      </c>
      <c r="Q78" s="3"/>
      <c r="R78" s="3"/>
      <c r="S78" s="3"/>
      <c r="T78" s="3"/>
      <c r="U78" s="3"/>
      <c r="AU78" s="12" t="s">
        <v>0</v>
      </c>
      <c r="AV78" s="3">
        <v>77</v>
      </c>
      <c r="AW78" s="3" t="s">
        <v>1443</v>
      </c>
      <c r="AX78" s="3" t="s">
        <v>39</v>
      </c>
      <c r="AY78" s="3" t="s">
        <v>1444</v>
      </c>
    </row>
    <row r="79" spans="1:51">
      <c r="A79" s="3" t="str">
        <f t="shared" si="8"/>
        <v>#back(text=戻る,left)</v>
      </c>
      <c r="B79" s="3" t="s">
        <v>151</v>
      </c>
      <c r="Q79" s="3"/>
      <c r="R79" s="3"/>
      <c r="S79" s="3"/>
      <c r="T79" s="3"/>
      <c r="U79" s="3"/>
      <c r="AU79" s="12" t="s">
        <v>0</v>
      </c>
      <c r="AV79" s="3">
        <v>78</v>
      </c>
      <c r="AW79" s="3" t="s">
        <v>1445</v>
      </c>
      <c r="AX79" s="3" t="s">
        <v>39</v>
      </c>
      <c r="AY79" s="3" t="s">
        <v>1446</v>
      </c>
    </row>
    <row r="80" spans="1:51">
      <c r="A80" s="3" t="str">
        <f t="shared" si="8"/>
        <v>&amp;br;</v>
      </c>
      <c r="B80" s="3" t="s">
        <v>161</v>
      </c>
      <c r="Q80" s="3"/>
      <c r="R80" s="3"/>
      <c r="S80" s="3"/>
      <c r="T80" s="3"/>
      <c r="U80" s="3"/>
      <c r="AU80" s="12" t="s">
        <v>0</v>
      </c>
      <c r="AV80" s="3">
        <v>79</v>
      </c>
      <c r="AW80" s="3" t="s">
        <v>1447</v>
      </c>
      <c r="AX80" s="3" t="s">
        <v>39</v>
      </c>
      <c r="AY80" s="3" t="s">
        <v>1448</v>
      </c>
    </row>
    <row r="81" spans="1:51">
      <c r="A81" s="3" t="str">
        <f t="shared" si="8"/>
        <v>#comment(above,nsize=[15],size=[30],num=[10])</v>
      </c>
      <c r="B81" s="3" t="s">
        <v>170</v>
      </c>
      <c r="Q81" s="3"/>
      <c r="R81" s="3"/>
      <c r="S81" s="3"/>
      <c r="T81" s="3"/>
      <c r="U81" s="3"/>
      <c r="AU81" s="12" t="s">
        <v>0</v>
      </c>
      <c r="AV81" s="3">
        <v>80</v>
      </c>
      <c r="AW81" s="3" t="s">
        <v>1449</v>
      </c>
      <c r="AX81" s="3" t="s">
        <v>39</v>
      </c>
      <c r="AY81" s="3" t="s">
        <v>1450</v>
      </c>
    </row>
    <row r="82" spans="1:50">
      <c r="A82" s="3" t="str">
        <f t="shared" si="8"/>
        <v>&amp;br;&amp;br;</v>
      </c>
      <c r="B82" s="3" t="s">
        <v>142</v>
      </c>
      <c r="Q82" s="3"/>
      <c r="R82" s="3"/>
      <c r="S82" s="3"/>
      <c r="T82" s="3"/>
      <c r="U82" s="3"/>
      <c r="AU82" s="12" t="s">
        <v>0</v>
      </c>
      <c r="AV82" s="3">
        <v>81</v>
      </c>
      <c r="AW82" s="3" t="s">
        <v>1451</v>
      </c>
      <c r="AX82" s="3" t="s">
        <v>39</v>
      </c>
    </row>
    <row r="83" spans="1:50">
      <c r="A83" s="3" t="str">
        <f t="shared" si="8"/>
        <v/>
      </c>
      <c r="P83" s="8"/>
      <c r="Q83" s="9"/>
      <c r="R83" s="9"/>
      <c r="S83" s="9"/>
      <c r="T83" s="9"/>
      <c r="U83" s="10"/>
      <c r="V83" s="4">
        <v>7</v>
      </c>
      <c r="W83" s="16"/>
      <c r="AU83" s="12" t="s">
        <v>0</v>
      </c>
      <c r="AV83" s="3">
        <v>82</v>
      </c>
      <c r="AW83" s="3" t="s">
        <v>1452</v>
      </c>
      <c r="AX83" s="3" t="s">
        <v>39</v>
      </c>
    </row>
    <row r="84" spans="1:51">
      <c r="A84" s="3" t="str">
        <f t="shared" si="8"/>
        <v>*勇者の兜/Champion's Helm</v>
      </c>
      <c r="B84" s="3" t="str">
        <f>"*"&amp;Q84&amp;"/"&amp;S84</f>
        <v>*勇者の兜/Champion's Helm</v>
      </c>
      <c r="P84" s="12" t="s">
        <v>9</v>
      </c>
      <c r="Q84" s="13" t="str">
        <f>INDEX(AC:AC,V83+1)</f>
        <v>勇者の兜</v>
      </c>
      <c r="R84" s="14" t="s">
        <v>10</v>
      </c>
      <c r="S84" s="13" t="str">
        <f>INDEX(AD:AD,V83+1)</f>
        <v>Champion's Helm</v>
      </c>
      <c r="T84" s="14"/>
      <c r="U84" s="15"/>
      <c r="V84" s="16"/>
      <c r="W84" s="19"/>
      <c r="AU84" s="12" t="s">
        <v>0</v>
      </c>
      <c r="AV84" s="3">
        <v>83</v>
      </c>
      <c r="AW84" s="3" t="s">
        <v>1453</v>
      </c>
      <c r="AX84" s="3" t="s">
        <v>39</v>
      </c>
      <c r="AY84" s="3" t="s">
        <v>1454</v>
      </c>
    </row>
    <row r="85" spans="1:51">
      <c r="A85" s="3" t="str">
        <f t="shared" si="8"/>
        <v>|LEFT:80|LEFT:100|LEFT:100|LEFT:100|LEFT:100|LEFT:100|c</v>
      </c>
      <c r="B85" s="3" t="s">
        <v>83</v>
      </c>
      <c r="C85" s="6" t="str">
        <f>$P$1</f>
        <v>LEFT:80</v>
      </c>
      <c r="D85" s="6" t="s">
        <v>83</v>
      </c>
      <c r="E85" s="6" t="str">
        <f t="shared" ref="E85:I85" si="10">$Q$1</f>
        <v>LEFT:100</v>
      </c>
      <c r="F85" s="6" t="s">
        <v>83</v>
      </c>
      <c r="G85" s="6" t="str">
        <f t="shared" si="10"/>
        <v>LEFT:100</v>
      </c>
      <c r="H85" s="6" t="s">
        <v>83</v>
      </c>
      <c r="I85" s="6" t="str">
        <f t="shared" si="10"/>
        <v>LEFT:100</v>
      </c>
      <c r="J85" s="6" t="s">
        <v>83</v>
      </c>
      <c r="K85" s="6" t="str">
        <f>$Q$1</f>
        <v>LEFT:100</v>
      </c>
      <c r="L85" s="6" t="s">
        <v>83</v>
      </c>
      <c r="M85" s="6" t="str">
        <f>$Q$1</f>
        <v>LEFT:100</v>
      </c>
      <c r="N85" s="3" t="s">
        <v>83</v>
      </c>
      <c r="O85" s="3" t="s">
        <v>84</v>
      </c>
      <c r="P85" s="17" t="s">
        <v>6</v>
      </c>
      <c r="Q85" s="13" t="str">
        <f>INDEX(Y:Y,V83+1)</f>
        <v>無色</v>
      </c>
      <c r="R85" s="18" t="s">
        <v>7</v>
      </c>
      <c r="S85" s="13" t="str">
        <f>INDEX(Z:Z,V83+1)</f>
        <v>MP</v>
      </c>
      <c r="T85" s="18" t="s">
        <v>8</v>
      </c>
      <c r="U85" s="13">
        <f>INDEX(AB:AB,V83+1)</f>
        <v>5</v>
      </c>
      <c r="V85" s="19"/>
      <c r="W85" s="19"/>
      <c r="AU85" s="12" t="s">
        <v>0</v>
      </c>
      <c r="AV85" s="3">
        <v>84</v>
      </c>
      <c r="AW85" s="3" t="s">
        <v>1455</v>
      </c>
      <c r="AX85" s="3" t="s">
        <v>39</v>
      </c>
      <c r="AY85" s="3" t="s">
        <v>1456</v>
      </c>
    </row>
    <row r="86" spans="1:51">
      <c r="A86" s="3" t="str">
        <f t="shared" si="8"/>
        <v>|色|無色|レアリティ|MP|マナコスト|5|</v>
      </c>
      <c r="B86" s="3" t="s">
        <v>83</v>
      </c>
      <c r="C86" s="7" t="s">
        <v>6</v>
      </c>
      <c r="D86" s="3" t="s">
        <v>83</v>
      </c>
      <c r="E86" s="3" t="str">
        <f>IF(Q85=0,"",Q85)</f>
        <v>無色</v>
      </c>
      <c r="F86" s="3" t="s">
        <v>83</v>
      </c>
      <c r="G86" s="7" t="s">
        <v>92</v>
      </c>
      <c r="H86" s="3" t="s">
        <v>83</v>
      </c>
      <c r="I86" s="3" t="str">
        <f>IF(S85=0,"",S85)</f>
        <v>MP</v>
      </c>
      <c r="J86" s="3" t="s">
        <v>83</v>
      </c>
      <c r="K86" s="7" t="s">
        <v>93</v>
      </c>
      <c r="L86" s="3" t="s">
        <v>83</v>
      </c>
      <c r="M86" s="3">
        <f>IF(U85=0,"",U85)</f>
        <v>5</v>
      </c>
      <c r="N86" s="3" t="s">
        <v>83</v>
      </c>
      <c r="P86" s="12" t="s">
        <v>11</v>
      </c>
      <c r="Q86" s="13" t="str">
        <f>INDEX(AE:AE,V83+1)</f>
        <v>サポート</v>
      </c>
      <c r="R86" s="18" t="s">
        <v>94</v>
      </c>
      <c r="S86" s="13">
        <f>INDEX(AG:AG,V83+1)</f>
        <v>0</v>
      </c>
      <c r="T86" s="13">
        <f>INDEX(AH:AH,V83+1)</f>
        <v>0</v>
      </c>
      <c r="U86" s="13">
        <f>INDEX(AI:AI,V83+1)</f>
        <v>0</v>
      </c>
      <c r="V86" s="19"/>
      <c r="W86" s="19"/>
      <c r="AU86" s="12" t="s">
        <v>0</v>
      </c>
      <c r="AV86" s="3">
        <v>85</v>
      </c>
      <c r="AW86" s="3" t="s">
        <v>1457</v>
      </c>
      <c r="AX86" s="3" t="s">
        <v>39</v>
      </c>
      <c r="AY86" s="3" t="s">
        <v>1458</v>
      </c>
    </row>
    <row r="87" spans="1:51">
      <c r="A87" s="3" t="str">
        <f t="shared" si="8"/>
        <v>|種別|サポート|サブタイプ||||</v>
      </c>
      <c r="B87" s="3" t="s">
        <v>83</v>
      </c>
      <c r="C87" s="7" t="s">
        <v>11</v>
      </c>
      <c r="D87" s="3" t="s">
        <v>83</v>
      </c>
      <c r="E87" s="3" t="str">
        <f>IF(Q86=0,"",Q86)</f>
        <v>サポート</v>
      </c>
      <c r="F87" s="3" t="s">
        <v>83</v>
      </c>
      <c r="G87" s="7" t="s">
        <v>104</v>
      </c>
      <c r="H87" s="3" t="s">
        <v>83</v>
      </c>
      <c r="I87" s="3" t="str">
        <f>IF(S86=0,"",S86)</f>
        <v/>
      </c>
      <c r="J87" s="3" t="s">
        <v>83</v>
      </c>
      <c r="K87" s="3" t="str">
        <f>IF(T86=0,"",T86)</f>
        <v/>
      </c>
      <c r="L87" s="3" t="s">
        <v>83</v>
      </c>
      <c r="M87" s="3" t="str">
        <f>IF(U86=0,"",U86)</f>
        <v/>
      </c>
      <c r="N87" s="3" t="s">
        <v>83</v>
      </c>
      <c r="P87" s="12" t="s">
        <v>105</v>
      </c>
      <c r="Q87" s="13" t="str">
        <f>INDEX(AS:AS,V83+1)</f>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R87" s="14"/>
      <c r="S87" s="14"/>
      <c r="T87" s="14"/>
      <c r="U87" s="15"/>
      <c r="V87" s="19"/>
      <c r="W87" s="19"/>
      <c r="AU87" s="12" t="s">
        <v>0</v>
      </c>
      <c r="AV87" s="3">
        <v>86</v>
      </c>
      <c r="AW87" s="3" t="s">
        <v>1459</v>
      </c>
      <c r="AX87" s="3" t="s">
        <v>39</v>
      </c>
      <c r="AY87" s="3" t="s">
        <v>1460</v>
      </c>
    </row>
    <row r="88" spans="1:51">
      <c r="A88" s="3" t="str">
        <f t="shared" si="8"/>
        <v>|テキスト|&gt;|&gt;|&gt;|&gt;|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B88" s="3" t="s">
        <v>83</v>
      </c>
      <c r="C88" s="7" t="s">
        <v>105</v>
      </c>
      <c r="D88" s="3" t="s">
        <v>83</v>
      </c>
      <c r="E88" s="7" t="s">
        <v>115</v>
      </c>
      <c r="F88" s="3" t="s">
        <v>83</v>
      </c>
      <c r="G88" s="7" t="s">
        <v>115</v>
      </c>
      <c r="H88" s="3" t="s">
        <v>83</v>
      </c>
      <c r="I88" s="7" t="s">
        <v>115</v>
      </c>
      <c r="J88" s="3" t="s">
        <v>83</v>
      </c>
      <c r="K88" s="7" t="s">
        <v>115</v>
      </c>
      <c r="L88" s="3" t="s">
        <v>83</v>
      </c>
      <c r="M88" s="3" t="str">
        <f>IF(Q87=0,"",Q87)</f>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N88" s="3" t="s">
        <v>83</v>
      </c>
      <c r="P88" s="17" t="s">
        <v>27</v>
      </c>
      <c r="Q88" s="13" t="str">
        <f>INDEX(AT:AT,V83+1)</f>
        <v>While this support is on the board, the first creature you control gets 0/+4. If you also control Gauntlet of Power and Lightning Greaves, the first creature you control gains Hexproof.</v>
      </c>
      <c r="R88" s="14" t="s">
        <v>324</v>
      </c>
      <c r="S88" s="13" t="str">
        <f>IF(W88="","",W88)</f>
        <v/>
      </c>
      <c r="T88" s="14"/>
      <c r="U88" s="15"/>
      <c r="V88" s="19"/>
      <c r="W88" s="4"/>
      <c r="AU88" s="12" t="s">
        <v>0</v>
      </c>
      <c r="AV88" s="3">
        <v>87</v>
      </c>
      <c r="AW88" s="3" t="s">
        <v>1461</v>
      </c>
      <c r="AX88" s="3" t="s">
        <v>39</v>
      </c>
      <c r="AY88" s="3" t="s">
        <v>1462</v>
      </c>
    </row>
    <row r="89" spans="1:51">
      <c r="A89" s="3" t="str">
        <f t="shared" si="8"/>
        <v>|英テキスト|&gt;|&gt;|&gt;|&gt;|While this support is on the board, the first creature you control gets 0/+4. If you also control Gauntlet of Power and Lightning Greaves, the first creature you control gains Hexproof.|</v>
      </c>
      <c r="B89" s="3" t="s">
        <v>83</v>
      </c>
      <c r="C89" s="7" t="s">
        <v>125</v>
      </c>
      <c r="D89" s="3" t="s">
        <v>83</v>
      </c>
      <c r="E89" s="7" t="s">
        <v>115</v>
      </c>
      <c r="F89" s="3" t="s">
        <v>83</v>
      </c>
      <c r="G89" s="7" t="s">
        <v>115</v>
      </c>
      <c r="H89" s="3" t="s">
        <v>83</v>
      </c>
      <c r="I89" s="7" t="s">
        <v>115</v>
      </c>
      <c r="J89" s="3" t="s">
        <v>83</v>
      </c>
      <c r="K89" s="7" t="s">
        <v>115</v>
      </c>
      <c r="L89" s="3" t="s">
        <v>83</v>
      </c>
      <c r="M89" s="3" t="str">
        <f>IF(S88="","",S88&amp;"&amp;br;")&amp;IF(Q88=0,"",Q88)</f>
        <v>While this support is on the board, the first creature you control gets 0/+4. If you also control Gauntlet of Power and Lightning Greaves, the first creature you control gains Hexproof.</v>
      </c>
      <c r="N89" s="3" t="s">
        <v>83</v>
      </c>
      <c r="P89" s="12" t="s">
        <v>18</v>
      </c>
      <c r="Q89" s="13">
        <f>IF(INDEX(AP:AP,V83+1)="",0,INDEX(AP:AP,V83+1)&amp;"/"&amp;INDEX(AR:AR,V83+1))</f>
        <v>0</v>
      </c>
      <c r="R89" s="14"/>
      <c r="S89" s="14"/>
      <c r="T89" s="14"/>
      <c r="U89" s="15"/>
      <c r="V89" s="19"/>
      <c r="W89" s="19"/>
      <c r="AU89" s="12" t="s">
        <v>0</v>
      </c>
      <c r="AV89" s="3">
        <v>88</v>
      </c>
      <c r="AW89" s="3" t="s">
        <v>1463</v>
      </c>
      <c r="AX89" s="3" t="s">
        <v>39</v>
      </c>
      <c r="AY89" s="3" t="s">
        <v>1464</v>
      </c>
    </row>
    <row r="90" spans="1:51">
      <c r="A90" s="3" t="str">
        <f t="shared" si="8"/>
        <v>|PT|&gt;||シールド数|&gt;|2|</v>
      </c>
      <c r="B90" s="3" t="s">
        <v>83</v>
      </c>
      <c r="C90" s="3" t="s">
        <v>18</v>
      </c>
      <c r="D90" s="3" t="s">
        <v>83</v>
      </c>
      <c r="E90" s="3" t="s">
        <v>115</v>
      </c>
      <c r="F90" s="3" t="s">
        <v>83</v>
      </c>
      <c r="G90" s="3" t="str">
        <f>IF(Q89=0,"",Q89)</f>
        <v/>
      </c>
      <c r="H90" s="3" t="s">
        <v>83</v>
      </c>
      <c r="I90" s="3" t="s">
        <v>134</v>
      </c>
      <c r="J90" s="3" t="s">
        <v>83</v>
      </c>
      <c r="K90" s="3" t="s">
        <v>115</v>
      </c>
      <c r="L90" s="3" t="s">
        <v>83</v>
      </c>
      <c r="M90" s="3">
        <f>IF(Q90=0,"",Q90)</f>
        <v>2</v>
      </c>
      <c r="N90" s="3" t="s">
        <v>83</v>
      </c>
      <c r="P90" s="20" t="s">
        <v>19</v>
      </c>
      <c r="Q90" s="13">
        <f>INDEX(AQ:AQ,V83+1)</f>
        <v>2</v>
      </c>
      <c r="R90" s="21"/>
      <c r="S90" s="21"/>
      <c r="T90" s="21"/>
      <c r="U90" s="22"/>
      <c r="V90" s="23"/>
      <c r="W90" s="23"/>
      <c r="AU90" s="12" t="s">
        <v>0</v>
      </c>
      <c r="AV90" s="3">
        <v>89</v>
      </c>
      <c r="AW90" s="3" t="s">
        <v>1465</v>
      </c>
      <c r="AX90" s="3" t="s">
        <v>39</v>
      </c>
      <c r="AY90" s="3" t="s">
        <v>1466</v>
      </c>
    </row>
    <row r="91" spans="1:51">
      <c r="A91" s="3" t="str">
        <f t="shared" si="8"/>
        <v>&amp;br;&amp;br;</v>
      </c>
      <c r="B91" s="3" t="s">
        <v>142</v>
      </c>
      <c r="Q91" s="3"/>
      <c r="R91" s="3"/>
      <c r="S91" s="3"/>
      <c r="T91" s="3"/>
      <c r="U91" s="3"/>
      <c r="AU91" s="12" t="s">
        <v>0</v>
      </c>
      <c r="AV91" s="3">
        <v>90</v>
      </c>
      <c r="AW91" s="3" t="s">
        <v>1467</v>
      </c>
      <c r="AX91" s="3" t="s">
        <v>39</v>
      </c>
      <c r="AY91" s="3" t="s">
        <v>1468</v>
      </c>
    </row>
    <row r="92" spans="1:51">
      <c r="A92" s="3" t="str">
        <f t="shared" si="8"/>
        <v>#back(text=戻る,left)</v>
      </c>
      <c r="B92" s="3" t="s">
        <v>151</v>
      </c>
      <c r="Q92" s="3"/>
      <c r="R92" s="3"/>
      <c r="S92" s="3"/>
      <c r="T92" s="3"/>
      <c r="U92" s="3"/>
      <c r="AU92" s="12" t="s">
        <v>0</v>
      </c>
      <c r="AV92" s="3">
        <v>91</v>
      </c>
      <c r="AW92" s="3" t="s">
        <v>1469</v>
      </c>
      <c r="AX92" s="3" t="s">
        <v>39</v>
      </c>
      <c r="AY92" s="3" t="s">
        <v>1470</v>
      </c>
    </row>
    <row r="93" spans="1:51">
      <c r="A93" s="3" t="str">
        <f t="shared" si="8"/>
        <v>&amp;br;</v>
      </c>
      <c r="B93" s="3" t="s">
        <v>161</v>
      </c>
      <c r="Q93" s="3"/>
      <c r="R93" s="3"/>
      <c r="S93" s="3"/>
      <c r="T93" s="3"/>
      <c r="U93" s="3"/>
      <c r="AU93" s="12" t="s">
        <v>0</v>
      </c>
      <c r="AV93" s="3">
        <v>92</v>
      </c>
      <c r="AW93" s="3" t="s">
        <v>1471</v>
      </c>
      <c r="AX93" s="3" t="s">
        <v>39</v>
      </c>
      <c r="AY93" s="3" t="s">
        <v>1472</v>
      </c>
    </row>
    <row r="94" spans="1:51">
      <c r="A94" s="3" t="str">
        <f t="shared" si="8"/>
        <v>#comment(above,nsize=[15],size=[30],num=[10])</v>
      </c>
      <c r="B94" s="3" t="s">
        <v>170</v>
      </c>
      <c r="Q94" s="3"/>
      <c r="R94" s="3"/>
      <c r="S94" s="3"/>
      <c r="T94" s="3"/>
      <c r="U94" s="3"/>
      <c r="AU94" s="12" t="s">
        <v>0</v>
      </c>
      <c r="AV94" s="3">
        <v>93</v>
      </c>
      <c r="AW94" s="3" t="s">
        <v>1473</v>
      </c>
      <c r="AX94" s="3" t="s">
        <v>39</v>
      </c>
      <c r="AY94" s="3" t="s">
        <v>1474</v>
      </c>
    </row>
    <row r="95" spans="1:51">
      <c r="A95" s="3" t="str">
        <f t="shared" si="8"/>
        <v>&amp;br;&amp;br;</v>
      </c>
      <c r="B95" s="3" t="s">
        <v>142</v>
      </c>
      <c r="Q95" s="3"/>
      <c r="R95" s="3"/>
      <c r="S95" s="3"/>
      <c r="T95" s="3"/>
      <c r="U95" s="3"/>
      <c r="AU95" s="12" t="s">
        <v>0</v>
      </c>
      <c r="AV95" s="3">
        <v>94</v>
      </c>
      <c r="AW95" s="3" t="s">
        <v>1475</v>
      </c>
      <c r="AX95" s="3" t="s">
        <v>39</v>
      </c>
      <c r="AY95" s="3" t="s">
        <v>1476</v>
      </c>
    </row>
    <row r="96" spans="1:51">
      <c r="A96" s="3" t="str">
        <f t="shared" si="8"/>
        <v/>
      </c>
      <c r="P96" s="8"/>
      <c r="Q96" s="9"/>
      <c r="R96" s="9"/>
      <c r="S96" s="9"/>
      <c r="T96" s="9"/>
      <c r="U96" s="10"/>
      <c r="V96" s="4">
        <v>8</v>
      </c>
      <c r="W96" s="16"/>
      <c r="AU96" s="12" t="s">
        <v>0</v>
      </c>
      <c r="AV96" s="3">
        <v>95</v>
      </c>
      <c r="AW96" s="3" t="s">
        <v>1477</v>
      </c>
      <c r="AX96" s="3" t="s">
        <v>39</v>
      </c>
      <c r="AY96" s="3" t="s">
        <v>1478</v>
      </c>
    </row>
    <row r="97" spans="1:51">
      <c r="A97" s="3" t="str">
        <f t="shared" si="8"/>
        <v>*金属モックス/Chrome Mox</v>
      </c>
      <c r="B97" s="3" t="str">
        <f>"*"&amp;Q97&amp;"/"&amp;S97</f>
        <v>*金属モックス/Chrome Mox</v>
      </c>
      <c r="P97" s="12" t="s">
        <v>9</v>
      </c>
      <c r="Q97" s="13" t="str">
        <f>INDEX(AC:AC,V96+1)</f>
        <v>金属モックス</v>
      </c>
      <c r="R97" s="14" t="s">
        <v>10</v>
      </c>
      <c r="S97" s="13" t="str">
        <f>INDEX(AD:AD,V96+1)</f>
        <v>Chrome Mox</v>
      </c>
      <c r="T97" s="14"/>
      <c r="U97" s="15"/>
      <c r="V97" s="16"/>
      <c r="W97" s="19"/>
      <c r="AU97" s="12" t="s">
        <v>0</v>
      </c>
      <c r="AV97" s="3">
        <v>96</v>
      </c>
      <c r="AW97" s="3" t="s">
        <v>1479</v>
      </c>
      <c r="AX97" s="3" t="s">
        <v>39</v>
      </c>
      <c r="AY97" s="3" t="s">
        <v>1480</v>
      </c>
    </row>
    <row r="98" spans="1:51">
      <c r="A98" s="3" t="str">
        <f t="shared" si="8"/>
        <v>|LEFT:80|LEFT:100|LEFT:100|LEFT:100|LEFT:100|LEFT:100|c</v>
      </c>
      <c r="B98" s="3" t="s">
        <v>83</v>
      </c>
      <c r="C98" s="6" t="str">
        <f>$P$1</f>
        <v>LEFT:80</v>
      </c>
      <c r="D98" s="6" t="s">
        <v>83</v>
      </c>
      <c r="E98" s="6" t="str">
        <f t="shared" ref="E98:I98" si="11">$Q$1</f>
        <v>LEFT:100</v>
      </c>
      <c r="F98" s="6" t="s">
        <v>83</v>
      </c>
      <c r="G98" s="6" t="str">
        <f t="shared" si="11"/>
        <v>LEFT:100</v>
      </c>
      <c r="H98" s="6" t="s">
        <v>83</v>
      </c>
      <c r="I98" s="6" t="str">
        <f t="shared" si="11"/>
        <v>LEFT:100</v>
      </c>
      <c r="J98" s="6" t="s">
        <v>83</v>
      </c>
      <c r="K98" s="6" t="str">
        <f>$Q$1</f>
        <v>LEFT:100</v>
      </c>
      <c r="L98" s="6" t="s">
        <v>83</v>
      </c>
      <c r="M98" s="6" t="str">
        <f>$Q$1</f>
        <v>LEFT:100</v>
      </c>
      <c r="N98" s="3" t="s">
        <v>83</v>
      </c>
      <c r="O98" s="3" t="s">
        <v>84</v>
      </c>
      <c r="P98" s="17" t="s">
        <v>6</v>
      </c>
      <c r="Q98" s="13" t="str">
        <f>INDEX(Y:Y,V96+1)</f>
        <v>無色</v>
      </c>
      <c r="R98" s="18" t="s">
        <v>7</v>
      </c>
      <c r="S98" s="13" t="str">
        <f>INDEX(Z:Z,V96+1)</f>
        <v>MP</v>
      </c>
      <c r="T98" s="18" t="s">
        <v>8</v>
      </c>
      <c r="U98" s="13">
        <f>INDEX(AB:AB,V96+1)</f>
        <v>9</v>
      </c>
      <c r="V98" s="19"/>
      <c r="W98" s="19"/>
      <c r="AU98" s="12" t="s">
        <v>0</v>
      </c>
      <c r="AV98" s="3">
        <v>97</v>
      </c>
      <c r="AW98" s="3" t="s">
        <v>1481</v>
      </c>
      <c r="AX98" s="3" t="s">
        <v>39</v>
      </c>
      <c r="AY98" s="3" t="s">
        <v>1482</v>
      </c>
    </row>
    <row r="99" spans="1:51">
      <c r="A99" s="3" t="str">
        <f t="shared" si="8"/>
        <v>|色|無色|レアリティ|MP|マナコスト|9|</v>
      </c>
      <c r="B99" s="3" t="s">
        <v>83</v>
      </c>
      <c r="C99" s="7" t="s">
        <v>6</v>
      </c>
      <c r="D99" s="3" t="s">
        <v>83</v>
      </c>
      <c r="E99" s="3" t="str">
        <f>IF(Q98=0,"",Q98)</f>
        <v>無色</v>
      </c>
      <c r="F99" s="3" t="s">
        <v>83</v>
      </c>
      <c r="G99" s="7" t="s">
        <v>92</v>
      </c>
      <c r="H99" s="3" t="s">
        <v>83</v>
      </c>
      <c r="I99" s="3" t="str">
        <f>IF(S98=0,"",S98)</f>
        <v>MP</v>
      </c>
      <c r="J99" s="3" t="s">
        <v>83</v>
      </c>
      <c r="K99" s="7" t="s">
        <v>93</v>
      </c>
      <c r="L99" s="3" t="s">
        <v>83</v>
      </c>
      <c r="M99" s="3">
        <f>IF(U98=0,"",U98)</f>
        <v>9</v>
      </c>
      <c r="N99" s="3" t="s">
        <v>83</v>
      </c>
      <c r="P99" s="12" t="s">
        <v>11</v>
      </c>
      <c r="Q99" s="13" t="str">
        <f>INDEX(AE:AE,V96+1)</f>
        <v>サポート</v>
      </c>
      <c r="R99" s="18" t="s">
        <v>94</v>
      </c>
      <c r="S99" s="13">
        <f>INDEX(AG:AG,V96+1)</f>
        <v>0</v>
      </c>
      <c r="T99" s="13">
        <f>INDEX(AH:AH,V96+1)</f>
        <v>0</v>
      </c>
      <c r="U99" s="13">
        <f>INDEX(AI:AI,V96+1)</f>
        <v>0</v>
      </c>
      <c r="V99" s="19"/>
      <c r="W99" s="19"/>
      <c r="AU99" s="12" t="s">
        <v>0</v>
      </c>
      <c r="AV99" s="3">
        <v>98</v>
      </c>
      <c r="AW99" s="3" t="s">
        <v>1483</v>
      </c>
      <c r="AX99" s="3" t="s">
        <v>39</v>
      </c>
      <c r="AY99" s="3" t="s">
        <v>1484</v>
      </c>
    </row>
    <row r="100" spans="1:51">
      <c r="A100" s="3" t="str">
        <f t="shared" si="8"/>
        <v>|種別|サポート|サブタイプ||||</v>
      </c>
      <c r="B100" s="3" t="s">
        <v>83</v>
      </c>
      <c r="C100" s="7" t="s">
        <v>11</v>
      </c>
      <c r="D100" s="3" t="s">
        <v>83</v>
      </c>
      <c r="E100" s="3" t="str">
        <f>IF(Q99=0,"",Q99)</f>
        <v>サポート</v>
      </c>
      <c r="F100" s="3" t="s">
        <v>83</v>
      </c>
      <c r="G100" s="7" t="s">
        <v>104</v>
      </c>
      <c r="H100" s="3" t="s">
        <v>83</v>
      </c>
      <c r="I100" s="3" t="str">
        <f>IF(S99=0,"",S99)</f>
        <v/>
      </c>
      <c r="J100" s="3" t="s">
        <v>83</v>
      </c>
      <c r="K100" s="3" t="str">
        <f>IF(T99=0,"",T99)</f>
        <v/>
      </c>
      <c r="L100" s="3" t="s">
        <v>83</v>
      </c>
      <c r="M100" s="3" t="str">
        <f>IF(U99=0,"",U99)</f>
        <v/>
      </c>
      <c r="N100" s="3" t="s">
        <v>83</v>
      </c>
      <c r="P100" s="12" t="s">
        <v>105</v>
      </c>
      <c r="Q100" s="13" t="str">
        <f>INDEX(AS:AS,V96+1)</f>
        <v>あなたのターン開始時に、あなたは3個のジェムをあなたのプレインズウォーカーの色に変換する。</v>
      </c>
      <c r="R100" s="14"/>
      <c r="S100" s="14"/>
      <c r="T100" s="14"/>
      <c r="U100" s="15"/>
      <c r="V100" s="19"/>
      <c r="W100" s="19"/>
      <c r="AU100" s="12" t="s">
        <v>0</v>
      </c>
      <c r="AV100" s="3">
        <v>99</v>
      </c>
      <c r="AW100" s="3" t="s">
        <v>1485</v>
      </c>
      <c r="AX100" s="3" t="s">
        <v>39</v>
      </c>
      <c r="AY100" s="3" t="s">
        <v>1486</v>
      </c>
    </row>
    <row r="101" spans="1:51">
      <c r="A101" s="3" t="str">
        <f t="shared" si="8"/>
        <v>|テキスト|&gt;|&gt;|&gt;|&gt;|あなたのターン開始時に、あなたは3個のジェムをあなたのプレインズウォーカーの色に変換する。|</v>
      </c>
      <c r="B101" s="3" t="s">
        <v>83</v>
      </c>
      <c r="C101" s="7" t="s">
        <v>105</v>
      </c>
      <c r="D101" s="3" t="s">
        <v>83</v>
      </c>
      <c r="E101" s="7" t="s">
        <v>115</v>
      </c>
      <c r="F101" s="3" t="s">
        <v>83</v>
      </c>
      <c r="G101" s="7" t="s">
        <v>115</v>
      </c>
      <c r="H101" s="3" t="s">
        <v>83</v>
      </c>
      <c r="I101" s="7" t="s">
        <v>115</v>
      </c>
      <c r="J101" s="3" t="s">
        <v>83</v>
      </c>
      <c r="K101" s="7" t="s">
        <v>115</v>
      </c>
      <c r="L101" s="3" t="s">
        <v>83</v>
      </c>
      <c r="M101" s="3" t="str">
        <f>IF(Q100=0,"",Q100)</f>
        <v>あなたのターン開始時に、あなたは3個のジェムをあなたのプレインズウォーカーの色に変換する。</v>
      </c>
      <c r="N101" s="3" t="s">
        <v>83</v>
      </c>
      <c r="P101" s="17" t="s">
        <v>27</v>
      </c>
      <c r="Q101" s="13" t="str">
        <f>INDEX(AT:AT,V96+1)</f>
        <v>At the beginning of your turn, you convert 3 gems to your Planeswalker's color.</v>
      </c>
      <c r="R101" s="14" t="s">
        <v>324</v>
      </c>
      <c r="S101" s="13" t="str">
        <f>IF(W101="","",W101)</f>
        <v/>
      </c>
      <c r="T101" s="14"/>
      <c r="U101" s="15"/>
      <c r="V101" s="19"/>
      <c r="W101" s="4"/>
      <c r="AU101" s="12" t="s">
        <v>0</v>
      </c>
      <c r="AV101" s="3">
        <v>100</v>
      </c>
      <c r="AW101" s="3" t="s">
        <v>1487</v>
      </c>
      <c r="AX101" s="3" t="s">
        <v>39</v>
      </c>
      <c r="AY101" s="3" t="s">
        <v>1488</v>
      </c>
    </row>
    <row r="102" spans="1:51">
      <c r="A102" s="3" t="str">
        <f t="shared" si="8"/>
        <v>|英テキスト|&gt;|&gt;|&gt;|&gt;|At the beginning of your turn, you convert 3 gems to your Planeswalker's color.|</v>
      </c>
      <c r="B102" s="3" t="s">
        <v>83</v>
      </c>
      <c r="C102" s="7" t="s">
        <v>125</v>
      </c>
      <c r="D102" s="3" t="s">
        <v>83</v>
      </c>
      <c r="E102" s="7" t="s">
        <v>115</v>
      </c>
      <c r="F102" s="3" t="s">
        <v>83</v>
      </c>
      <c r="G102" s="7" t="s">
        <v>115</v>
      </c>
      <c r="H102" s="3" t="s">
        <v>83</v>
      </c>
      <c r="I102" s="7" t="s">
        <v>115</v>
      </c>
      <c r="J102" s="3" t="s">
        <v>83</v>
      </c>
      <c r="K102" s="7" t="s">
        <v>115</v>
      </c>
      <c r="L102" s="3" t="s">
        <v>83</v>
      </c>
      <c r="M102" s="3" t="str">
        <f>IF(S101="","",S101&amp;"&amp;br;")&amp;IF(Q101=0,"",Q101)</f>
        <v>At the beginning of your turn, you convert 3 gems to your Planeswalker's color.</v>
      </c>
      <c r="N102" s="3" t="s">
        <v>83</v>
      </c>
      <c r="P102" s="12" t="s">
        <v>18</v>
      </c>
      <c r="Q102" s="13">
        <f>IF(INDEX(AP:AP,V96+1)="",0,INDEX(AP:AP,V96+1)&amp;"/"&amp;INDEX(AR:AR,V96+1))</f>
        <v>0</v>
      </c>
      <c r="R102" s="14"/>
      <c r="S102" s="14"/>
      <c r="T102" s="14"/>
      <c r="U102" s="15"/>
      <c r="V102" s="19"/>
      <c r="W102" s="19"/>
      <c r="AU102" s="12" t="s">
        <v>0</v>
      </c>
      <c r="AV102" s="3">
        <v>101</v>
      </c>
      <c r="AW102" s="3" t="s">
        <v>1489</v>
      </c>
      <c r="AX102" s="3" t="s">
        <v>39</v>
      </c>
      <c r="AY102" s="3" t="s">
        <v>1490</v>
      </c>
    </row>
    <row r="103" spans="1:51">
      <c r="A103" s="3" t="str">
        <f t="shared" si="8"/>
        <v>|PT|&gt;||シールド数|&gt;|3|</v>
      </c>
      <c r="B103" s="3" t="s">
        <v>83</v>
      </c>
      <c r="C103" s="3" t="s">
        <v>18</v>
      </c>
      <c r="D103" s="3" t="s">
        <v>83</v>
      </c>
      <c r="E103" s="3" t="s">
        <v>115</v>
      </c>
      <c r="F103" s="3" t="s">
        <v>83</v>
      </c>
      <c r="G103" s="3" t="str">
        <f>IF(Q102=0,"",Q102)</f>
        <v/>
      </c>
      <c r="H103" s="3" t="s">
        <v>83</v>
      </c>
      <c r="I103" s="3" t="s">
        <v>134</v>
      </c>
      <c r="J103" s="3" t="s">
        <v>83</v>
      </c>
      <c r="K103" s="3" t="s">
        <v>115</v>
      </c>
      <c r="L103" s="3" t="s">
        <v>83</v>
      </c>
      <c r="M103" s="3">
        <f>IF(Q103=0,"",Q103)</f>
        <v>3</v>
      </c>
      <c r="N103" s="3" t="s">
        <v>83</v>
      </c>
      <c r="P103" s="20" t="s">
        <v>19</v>
      </c>
      <c r="Q103" s="13">
        <f>INDEX(AQ:AQ,V96+1)</f>
        <v>3</v>
      </c>
      <c r="R103" s="21"/>
      <c r="S103" s="21"/>
      <c r="T103" s="21"/>
      <c r="U103" s="22"/>
      <c r="V103" s="23"/>
      <c r="W103" s="23"/>
      <c r="AU103" s="12" t="s">
        <v>0</v>
      </c>
      <c r="AV103" s="3">
        <v>102</v>
      </c>
      <c r="AW103" s="3" t="s">
        <v>1491</v>
      </c>
      <c r="AX103" s="3" t="s">
        <v>39</v>
      </c>
      <c r="AY103" s="3" t="s">
        <v>1492</v>
      </c>
    </row>
    <row r="104" spans="1:51">
      <c r="A104" s="3" t="str">
        <f t="shared" si="8"/>
        <v>&amp;br;&amp;br;</v>
      </c>
      <c r="B104" s="3" t="s">
        <v>142</v>
      </c>
      <c r="Q104" s="3"/>
      <c r="R104" s="3"/>
      <c r="S104" s="3"/>
      <c r="T104" s="3"/>
      <c r="U104" s="3"/>
      <c r="AU104" s="12" t="s">
        <v>0</v>
      </c>
      <c r="AV104" s="3">
        <v>103</v>
      </c>
      <c r="AW104" s="3" t="s">
        <v>1493</v>
      </c>
      <c r="AX104" s="3" t="s">
        <v>39</v>
      </c>
      <c r="AY104" s="3" t="s">
        <v>1494</v>
      </c>
    </row>
    <row r="105" spans="1:51">
      <c r="A105" s="3" t="str">
        <f t="shared" si="8"/>
        <v>#back(text=戻る,left)</v>
      </c>
      <c r="B105" s="3" t="s">
        <v>151</v>
      </c>
      <c r="Q105" s="3"/>
      <c r="R105" s="3"/>
      <c r="S105" s="3"/>
      <c r="T105" s="3"/>
      <c r="U105" s="3"/>
      <c r="AU105" s="12" t="s">
        <v>0</v>
      </c>
      <c r="AV105" s="3">
        <v>104</v>
      </c>
      <c r="AW105" s="3" t="s">
        <v>1495</v>
      </c>
      <c r="AX105" s="3" t="s">
        <v>39</v>
      </c>
      <c r="AY105" s="3" t="s">
        <v>1496</v>
      </c>
    </row>
    <row r="106" spans="1:50">
      <c r="A106" s="3" t="str">
        <f t="shared" si="8"/>
        <v>&amp;br;</v>
      </c>
      <c r="B106" s="3" t="s">
        <v>161</v>
      </c>
      <c r="Q106" s="3"/>
      <c r="R106" s="3"/>
      <c r="S106" s="3"/>
      <c r="T106" s="3"/>
      <c r="U106" s="3"/>
      <c r="AU106" s="12" t="s">
        <v>0</v>
      </c>
      <c r="AV106" s="3">
        <v>105</v>
      </c>
      <c r="AW106" s="3" t="s">
        <v>1497</v>
      </c>
      <c r="AX106" s="3" t="s">
        <v>39</v>
      </c>
    </row>
    <row r="107" spans="1:51">
      <c r="A107" s="3" t="str">
        <f t="shared" si="8"/>
        <v>#comment(above,nsize=[15],size=[30],num=[10])</v>
      </c>
      <c r="B107" s="3" t="s">
        <v>170</v>
      </c>
      <c r="Q107" s="3"/>
      <c r="R107" s="3"/>
      <c r="S107" s="3"/>
      <c r="T107" s="3"/>
      <c r="U107" s="3"/>
      <c r="AU107" s="12" t="s">
        <v>0</v>
      </c>
      <c r="AV107" s="3">
        <v>106</v>
      </c>
      <c r="AW107" s="3" t="s">
        <v>1498</v>
      </c>
      <c r="AX107" s="3" t="s">
        <v>39</v>
      </c>
      <c r="AY107" s="3" t="s">
        <v>1499</v>
      </c>
    </row>
    <row r="108" spans="1:50">
      <c r="A108" s="3" t="str">
        <f t="shared" si="8"/>
        <v>&amp;br;&amp;br;</v>
      </c>
      <c r="B108" s="3" t="s">
        <v>142</v>
      </c>
      <c r="Q108" s="3"/>
      <c r="R108" s="3"/>
      <c r="S108" s="3"/>
      <c r="T108" s="3"/>
      <c r="U108" s="3"/>
      <c r="AU108" s="12" t="s">
        <v>0</v>
      </c>
      <c r="AV108" s="3">
        <v>107</v>
      </c>
      <c r="AW108" s="3" t="s">
        <v>1500</v>
      </c>
      <c r="AX108" s="3" t="s">
        <v>39</v>
      </c>
    </row>
    <row r="109" spans="1:51">
      <c r="A109" s="3" t="str">
        <f t="shared" si="8"/>
        <v/>
      </c>
      <c r="P109" s="8"/>
      <c r="Q109" s="9"/>
      <c r="R109" s="9"/>
      <c r="S109" s="9"/>
      <c r="T109" s="9"/>
      <c r="U109" s="10"/>
      <c r="V109" s="4">
        <v>9</v>
      </c>
      <c r="W109" s="16"/>
      <c r="AU109" s="12" t="s">
        <v>0</v>
      </c>
      <c r="AV109" s="3">
        <v>108</v>
      </c>
      <c r="AW109" s="3" t="s">
        <v>1501</v>
      </c>
      <c r="AX109" s="3" t="s">
        <v>39</v>
      </c>
      <c r="AY109" s="3" t="s">
        <v>1502</v>
      </c>
    </row>
    <row r="110" spans="1:51">
      <c r="A110" s="3" t="str">
        <f t="shared" si="8"/>
        <v>*防御の光網/Defense Grid</v>
      </c>
      <c r="B110" s="3" t="str">
        <f>"*"&amp;Q110&amp;"/"&amp;S110</f>
        <v>*防御の光網/Defense Grid</v>
      </c>
      <c r="P110" s="12" t="s">
        <v>9</v>
      </c>
      <c r="Q110" s="13" t="str">
        <f>INDEX(AC:AC,V109+1)</f>
        <v>防御の光網</v>
      </c>
      <c r="R110" s="14" t="s">
        <v>10</v>
      </c>
      <c r="S110" s="13" t="str">
        <f>INDEX(AD:AD,V109+1)</f>
        <v>Defense Grid</v>
      </c>
      <c r="T110" s="14"/>
      <c r="U110" s="15"/>
      <c r="V110" s="16"/>
      <c r="W110" s="19"/>
      <c r="AU110" s="12" t="s">
        <v>0</v>
      </c>
      <c r="AV110" s="3">
        <v>109</v>
      </c>
      <c r="AW110" s="3" t="s">
        <v>1503</v>
      </c>
      <c r="AX110" s="3" t="s">
        <v>39</v>
      </c>
      <c r="AY110" s="3" t="s">
        <v>1504</v>
      </c>
    </row>
    <row r="111" spans="1:51">
      <c r="A111" s="3" t="str">
        <f t="shared" si="8"/>
        <v>|LEFT:80|LEFT:100|LEFT:100|LEFT:100|LEFT:100|LEFT:100|c</v>
      </c>
      <c r="B111" s="3" t="s">
        <v>83</v>
      </c>
      <c r="C111" s="6" t="str">
        <f>$P$1</f>
        <v>LEFT:80</v>
      </c>
      <c r="D111" s="6" t="s">
        <v>83</v>
      </c>
      <c r="E111" s="6" t="str">
        <f t="shared" ref="E111:I111" si="12">$Q$1</f>
        <v>LEFT:100</v>
      </c>
      <c r="F111" s="6" t="s">
        <v>83</v>
      </c>
      <c r="G111" s="6" t="str">
        <f t="shared" si="12"/>
        <v>LEFT:100</v>
      </c>
      <c r="H111" s="6" t="s">
        <v>83</v>
      </c>
      <c r="I111" s="6" t="str">
        <f t="shared" si="12"/>
        <v>LEFT:100</v>
      </c>
      <c r="J111" s="6" t="s">
        <v>83</v>
      </c>
      <c r="K111" s="6" t="str">
        <f>$Q$1</f>
        <v>LEFT:100</v>
      </c>
      <c r="L111" s="6" t="s">
        <v>83</v>
      </c>
      <c r="M111" s="6" t="str">
        <f>$Q$1</f>
        <v>LEFT:100</v>
      </c>
      <c r="N111" s="3" t="s">
        <v>83</v>
      </c>
      <c r="O111" s="3" t="s">
        <v>84</v>
      </c>
      <c r="P111" s="17" t="s">
        <v>6</v>
      </c>
      <c r="Q111" s="13" t="str">
        <f>INDEX(Y:Y,V109+1)</f>
        <v>無色</v>
      </c>
      <c r="R111" s="18" t="s">
        <v>7</v>
      </c>
      <c r="S111" s="13" t="str">
        <f>INDEX(Z:Z,V109+1)</f>
        <v>MP</v>
      </c>
      <c r="T111" s="18" t="s">
        <v>8</v>
      </c>
      <c r="U111" s="13">
        <f>INDEX(AB:AB,V109+1)</f>
        <v>10</v>
      </c>
      <c r="V111" s="19"/>
      <c r="W111" s="19"/>
      <c r="AU111" s="12" t="s">
        <v>0</v>
      </c>
      <c r="AV111" s="3">
        <v>110</v>
      </c>
      <c r="AW111" s="3" t="s">
        <v>1505</v>
      </c>
      <c r="AX111" s="3" t="s">
        <v>39</v>
      </c>
      <c r="AY111" s="3" t="s">
        <v>1506</v>
      </c>
    </row>
    <row r="112" spans="1:51">
      <c r="A112" s="3" t="str">
        <f t="shared" si="8"/>
        <v>|色|無色|レアリティ|MP|マナコスト|10|</v>
      </c>
      <c r="B112" s="3" t="s">
        <v>83</v>
      </c>
      <c r="C112" s="7" t="s">
        <v>6</v>
      </c>
      <c r="D112" s="3" t="s">
        <v>83</v>
      </c>
      <c r="E112" s="3" t="str">
        <f>IF(Q111=0,"",Q111)</f>
        <v>無色</v>
      </c>
      <c r="F112" s="3" t="s">
        <v>83</v>
      </c>
      <c r="G112" s="7" t="s">
        <v>92</v>
      </c>
      <c r="H112" s="3" t="s">
        <v>83</v>
      </c>
      <c r="I112" s="3" t="str">
        <f>IF(S111=0,"",S111)</f>
        <v>MP</v>
      </c>
      <c r="J112" s="3" t="s">
        <v>83</v>
      </c>
      <c r="K112" s="7" t="s">
        <v>93</v>
      </c>
      <c r="L112" s="3" t="s">
        <v>83</v>
      </c>
      <c r="M112" s="3">
        <f>IF(U111=0,"",U111)</f>
        <v>10</v>
      </c>
      <c r="N112" s="3" t="s">
        <v>83</v>
      </c>
      <c r="P112" s="12" t="s">
        <v>11</v>
      </c>
      <c r="Q112" s="13" t="str">
        <f>INDEX(AE:AE,V109+1)</f>
        <v>サポート</v>
      </c>
      <c r="R112" s="18" t="s">
        <v>94</v>
      </c>
      <c r="S112" s="13">
        <f>INDEX(AG:AG,V109+1)</f>
        <v>0</v>
      </c>
      <c r="T112" s="13">
        <f>INDEX(AH:AH,V109+1)</f>
        <v>0</v>
      </c>
      <c r="U112" s="13">
        <f>INDEX(AI:AI,V109+1)</f>
        <v>0</v>
      </c>
      <c r="V112" s="19"/>
      <c r="W112" s="19"/>
      <c r="AU112" s="12" t="s">
        <v>0</v>
      </c>
      <c r="AV112" s="3">
        <v>111</v>
      </c>
      <c r="AW112" s="3" t="s">
        <v>1507</v>
      </c>
      <c r="AX112" s="3" t="s">
        <v>39</v>
      </c>
      <c r="AY112" s="3" t="s">
        <v>1508</v>
      </c>
    </row>
    <row r="113" spans="1:51">
      <c r="A113" s="3" t="str">
        <f t="shared" si="8"/>
        <v>|種別|サポート|サブタイプ||||</v>
      </c>
      <c r="B113" s="3" t="s">
        <v>83</v>
      </c>
      <c r="C113" s="7" t="s">
        <v>11</v>
      </c>
      <c r="D113" s="3" t="s">
        <v>83</v>
      </c>
      <c r="E113" s="3" t="str">
        <f>IF(Q112=0,"",Q112)</f>
        <v>サポート</v>
      </c>
      <c r="F113" s="3" t="s">
        <v>83</v>
      </c>
      <c r="G113" s="7" t="s">
        <v>104</v>
      </c>
      <c r="H113" s="3" t="s">
        <v>83</v>
      </c>
      <c r="I113" s="3" t="str">
        <f>IF(S112=0,"",S112)</f>
        <v/>
      </c>
      <c r="J113" s="3" t="s">
        <v>83</v>
      </c>
      <c r="K113" s="3" t="str">
        <f>IF(T112=0,"",T112)</f>
        <v/>
      </c>
      <c r="L113" s="3" t="s">
        <v>83</v>
      </c>
      <c r="M113" s="3" t="str">
        <f>IF(U112=0,"",U112)</f>
        <v/>
      </c>
      <c r="N113" s="3" t="s">
        <v>83</v>
      </c>
      <c r="P113" s="12" t="s">
        <v>105</v>
      </c>
      <c r="Q113" s="13" t="str">
        <f>INDEX(AS:AS,V109+1)</f>
        <v>このサポートがボードにある間、対戦相手の手札の各呪文のマナ・コストが5多くなる。</v>
      </c>
      <c r="R113" s="14"/>
      <c r="S113" s="14"/>
      <c r="T113" s="14"/>
      <c r="U113" s="15"/>
      <c r="V113" s="19"/>
      <c r="W113" s="19"/>
      <c r="AU113" s="12" t="s">
        <v>0</v>
      </c>
      <c r="AV113" s="3">
        <v>112</v>
      </c>
      <c r="AW113" s="3" t="s">
        <v>1509</v>
      </c>
      <c r="AX113" s="3" t="s">
        <v>39</v>
      </c>
      <c r="AY113" s="3" t="s">
        <v>1510</v>
      </c>
    </row>
    <row r="114" spans="1:51">
      <c r="A114" s="3" t="str">
        <f t="shared" si="8"/>
        <v>|テキスト|&gt;|&gt;|&gt;|&gt;|このサポートがボードにある間、対戦相手の手札の各呪文のマナ・コストが5多くなる。|</v>
      </c>
      <c r="B114" s="3" t="s">
        <v>83</v>
      </c>
      <c r="C114" s="7" t="s">
        <v>105</v>
      </c>
      <c r="D114" s="3" t="s">
        <v>83</v>
      </c>
      <c r="E114" s="7" t="s">
        <v>115</v>
      </c>
      <c r="F114" s="3" t="s">
        <v>83</v>
      </c>
      <c r="G114" s="7" t="s">
        <v>115</v>
      </c>
      <c r="H114" s="3" t="s">
        <v>83</v>
      </c>
      <c r="I114" s="7" t="s">
        <v>115</v>
      </c>
      <c r="J114" s="3" t="s">
        <v>83</v>
      </c>
      <c r="K114" s="7" t="s">
        <v>115</v>
      </c>
      <c r="L114" s="3" t="s">
        <v>83</v>
      </c>
      <c r="M114" s="3" t="str">
        <f>IF(Q113=0,"",Q113)</f>
        <v>このサポートがボードにある間、対戦相手の手札の各呪文のマナ・コストが5多くなる。</v>
      </c>
      <c r="N114" s="3" t="s">
        <v>83</v>
      </c>
      <c r="P114" s="17" t="s">
        <v>27</v>
      </c>
      <c r="Q114" s="13" t="str">
        <f>INDEX(AT:AT,V109+1)</f>
        <v>While this support is on the board, each spell in your opponent's hand costs 5 more.</v>
      </c>
      <c r="R114" s="14" t="s">
        <v>324</v>
      </c>
      <c r="S114" s="13" t="str">
        <f>IF(W114="","",W114)</f>
        <v/>
      </c>
      <c r="T114" s="14"/>
      <c r="U114" s="15"/>
      <c r="V114" s="19"/>
      <c r="W114" s="4"/>
      <c r="AU114" s="12" t="s">
        <v>0</v>
      </c>
      <c r="AV114" s="3">
        <v>113</v>
      </c>
      <c r="AW114" s="3" t="s">
        <v>1511</v>
      </c>
      <c r="AX114" s="3" t="s">
        <v>39</v>
      </c>
      <c r="AY114" s="3" t="s">
        <v>1512</v>
      </c>
    </row>
    <row r="115" spans="1:51">
      <c r="A115" s="3" t="str">
        <f t="shared" si="8"/>
        <v>|英テキスト|&gt;|&gt;|&gt;|&gt;|While this support is on the board, each spell in your opponent's hand costs 5 more.|</v>
      </c>
      <c r="B115" s="3" t="s">
        <v>83</v>
      </c>
      <c r="C115" s="7" t="s">
        <v>125</v>
      </c>
      <c r="D115" s="3" t="s">
        <v>83</v>
      </c>
      <c r="E115" s="7" t="s">
        <v>115</v>
      </c>
      <c r="F115" s="3" t="s">
        <v>83</v>
      </c>
      <c r="G115" s="7" t="s">
        <v>115</v>
      </c>
      <c r="H115" s="3" t="s">
        <v>83</v>
      </c>
      <c r="I115" s="7" t="s">
        <v>115</v>
      </c>
      <c r="J115" s="3" t="s">
        <v>83</v>
      </c>
      <c r="K115" s="7" t="s">
        <v>115</v>
      </c>
      <c r="L115" s="3" t="s">
        <v>83</v>
      </c>
      <c r="M115" s="3" t="str">
        <f>IF(S114="","",S114&amp;"&amp;br;")&amp;IF(Q114=0,"",Q114)</f>
        <v>While this support is on the board, each spell in your opponent's hand costs 5 more.</v>
      </c>
      <c r="N115" s="3" t="s">
        <v>83</v>
      </c>
      <c r="P115" s="12" t="s">
        <v>18</v>
      </c>
      <c r="Q115" s="13">
        <f>IF(INDEX(AP:AP,V109+1)="",0,INDEX(AP:AP,V109+1)&amp;"/"&amp;INDEX(AR:AR,V109+1))</f>
        <v>0</v>
      </c>
      <c r="R115" s="14"/>
      <c r="S115" s="14"/>
      <c r="T115" s="14"/>
      <c r="U115" s="15"/>
      <c r="V115" s="19"/>
      <c r="W115" s="19"/>
      <c r="AU115" s="12" t="s">
        <v>0</v>
      </c>
      <c r="AV115" s="3">
        <v>114</v>
      </c>
      <c r="AW115" s="3" t="s">
        <v>1513</v>
      </c>
      <c r="AX115" s="3" t="s">
        <v>39</v>
      </c>
      <c r="AY115" s="3" t="s">
        <v>1514</v>
      </c>
    </row>
    <row r="116" spans="1:51">
      <c r="A116" s="3" t="str">
        <f t="shared" si="8"/>
        <v>|PT|&gt;||シールド数|&gt;|2|</v>
      </c>
      <c r="B116" s="3" t="s">
        <v>83</v>
      </c>
      <c r="C116" s="3" t="s">
        <v>18</v>
      </c>
      <c r="D116" s="3" t="s">
        <v>83</v>
      </c>
      <c r="E116" s="3" t="s">
        <v>115</v>
      </c>
      <c r="F116" s="3" t="s">
        <v>83</v>
      </c>
      <c r="G116" s="3" t="str">
        <f>IF(Q115=0,"",Q115)</f>
        <v/>
      </c>
      <c r="H116" s="3" t="s">
        <v>83</v>
      </c>
      <c r="I116" s="3" t="s">
        <v>134</v>
      </c>
      <c r="J116" s="3" t="s">
        <v>83</v>
      </c>
      <c r="K116" s="3" t="s">
        <v>115</v>
      </c>
      <c r="L116" s="3" t="s">
        <v>83</v>
      </c>
      <c r="M116" s="3">
        <f>IF(Q116=0,"",Q116)</f>
        <v>2</v>
      </c>
      <c r="N116" s="3" t="s">
        <v>83</v>
      </c>
      <c r="P116" s="20" t="s">
        <v>19</v>
      </c>
      <c r="Q116" s="13">
        <f>INDEX(AQ:AQ,V109+1)</f>
        <v>2</v>
      </c>
      <c r="R116" s="21"/>
      <c r="S116" s="21"/>
      <c r="T116" s="21"/>
      <c r="U116" s="22"/>
      <c r="V116" s="23"/>
      <c r="W116" s="23"/>
      <c r="AU116" s="12" t="s">
        <v>0</v>
      </c>
      <c r="AV116" s="3">
        <v>115</v>
      </c>
      <c r="AW116" s="3" t="s">
        <v>1515</v>
      </c>
      <c r="AX116" s="3" t="s">
        <v>39</v>
      </c>
      <c r="AY116" s="3" t="s">
        <v>1516</v>
      </c>
    </row>
    <row r="117" spans="1:51">
      <c r="A117" s="3" t="str">
        <f t="shared" si="8"/>
        <v>&amp;br;&amp;br;</v>
      </c>
      <c r="B117" s="3" t="s">
        <v>142</v>
      </c>
      <c r="Q117" s="3"/>
      <c r="R117" s="3"/>
      <c r="S117" s="3"/>
      <c r="T117" s="3"/>
      <c r="U117" s="3"/>
      <c r="AU117" s="12" t="s">
        <v>0</v>
      </c>
      <c r="AV117" s="3">
        <v>116</v>
      </c>
      <c r="AW117" s="3" t="s">
        <v>1517</v>
      </c>
      <c r="AX117" s="3" t="s">
        <v>39</v>
      </c>
      <c r="AY117" s="3" t="s">
        <v>1518</v>
      </c>
    </row>
    <row r="118" spans="1:51">
      <c r="A118" s="3" t="str">
        <f t="shared" si="8"/>
        <v>#back(text=戻る,left)</v>
      </c>
      <c r="B118" s="3" t="s">
        <v>151</v>
      </c>
      <c r="Q118" s="3"/>
      <c r="R118" s="3"/>
      <c r="S118" s="3"/>
      <c r="T118" s="3"/>
      <c r="U118" s="3"/>
      <c r="AU118" s="12" t="s">
        <v>0</v>
      </c>
      <c r="AV118" s="3">
        <v>117</v>
      </c>
      <c r="AW118" s="3" t="s">
        <v>1519</v>
      </c>
      <c r="AX118" s="3" t="s">
        <v>39</v>
      </c>
      <c r="AY118" s="3" t="s">
        <v>1520</v>
      </c>
    </row>
    <row r="119" spans="1:51">
      <c r="A119" s="3" t="str">
        <f t="shared" si="8"/>
        <v>&amp;br;</v>
      </c>
      <c r="B119" s="3" t="s">
        <v>161</v>
      </c>
      <c r="Q119" s="3"/>
      <c r="R119" s="3"/>
      <c r="S119" s="3"/>
      <c r="T119" s="3"/>
      <c r="U119" s="3"/>
      <c r="AU119" s="12" t="s">
        <v>0</v>
      </c>
      <c r="AV119" s="3">
        <v>118</v>
      </c>
      <c r="AW119" s="3" t="s">
        <v>1521</v>
      </c>
      <c r="AX119" s="3" t="s">
        <v>39</v>
      </c>
      <c r="AY119" s="3" t="s">
        <v>1522</v>
      </c>
    </row>
    <row r="120" spans="1:51">
      <c r="A120" s="3" t="str">
        <f t="shared" si="8"/>
        <v>#comment(above,nsize=[15],size=[30],num=[10])</v>
      </c>
      <c r="B120" s="3" t="s">
        <v>170</v>
      </c>
      <c r="Q120" s="3"/>
      <c r="R120" s="3"/>
      <c r="S120" s="3"/>
      <c r="T120" s="3"/>
      <c r="U120" s="3"/>
      <c r="AU120" s="12" t="s">
        <v>0</v>
      </c>
      <c r="AV120" s="3">
        <v>119</v>
      </c>
      <c r="AW120" s="3" t="s">
        <v>1523</v>
      </c>
      <c r="AX120" s="3" t="s">
        <v>39</v>
      </c>
      <c r="AY120" s="3" t="s">
        <v>1524</v>
      </c>
    </row>
    <row r="121" spans="1:51">
      <c r="A121" s="3" t="str">
        <f t="shared" si="8"/>
        <v>&amp;br;&amp;br;</v>
      </c>
      <c r="B121" s="3" t="s">
        <v>142</v>
      </c>
      <c r="Q121" s="3"/>
      <c r="R121" s="3"/>
      <c r="S121" s="3"/>
      <c r="T121" s="3"/>
      <c r="U121" s="3"/>
      <c r="AU121" s="12" t="s">
        <v>0</v>
      </c>
      <c r="AV121" s="3">
        <v>120</v>
      </c>
      <c r="AW121" s="3" t="s">
        <v>1525</v>
      </c>
      <c r="AX121" s="3" t="s">
        <v>39</v>
      </c>
      <c r="AY121" s="3" t="s">
        <v>1526</v>
      </c>
    </row>
    <row r="122" spans="1:51">
      <c r="A122" s="3" t="str">
        <f t="shared" si="8"/>
        <v/>
      </c>
      <c r="P122" s="8"/>
      <c r="Q122" s="9"/>
      <c r="R122" s="9"/>
      <c r="S122" s="9"/>
      <c r="T122" s="9"/>
      <c r="U122" s="10"/>
      <c r="V122" s="4">
        <v>10</v>
      </c>
      <c r="W122" s="16"/>
      <c r="AU122" s="12" t="s">
        <v>0</v>
      </c>
      <c r="AV122" s="3">
        <v>121</v>
      </c>
      <c r="AW122" s="3" t="s">
        <v>1527</v>
      </c>
      <c r="AX122" s="3" t="s">
        <v>39</v>
      </c>
      <c r="AY122" s="3" t="s">
        <v>1528</v>
      </c>
    </row>
    <row r="123" spans="1:51">
      <c r="A123" s="3" t="str">
        <f t="shared" si="8"/>
        <v>*魔力の篭手/Gauntlet of Power</v>
      </c>
      <c r="B123" s="3" t="str">
        <f>"*"&amp;Q123&amp;"/"&amp;S123</f>
        <v>*魔力の篭手/Gauntlet of Power</v>
      </c>
      <c r="P123" s="12" t="s">
        <v>9</v>
      </c>
      <c r="Q123" s="13" t="str">
        <f>INDEX(AC:AC,V122+1)</f>
        <v>魔力の篭手</v>
      </c>
      <c r="R123" s="14" t="s">
        <v>10</v>
      </c>
      <c r="S123" s="13" t="str">
        <f>INDEX(AD:AD,V122+1)</f>
        <v>Gauntlet of Power</v>
      </c>
      <c r="T123" s="14"/>
      <c r="U123" s="15"/>
      <c r="V123" s="16"/>
      <c r="W123" s="19"/>
      <c r="AU123" s="12" t="s">
        <v>0</v>
      </c>
      <c r="AV123" s="3">
        <v>122</v>
      </c>
      <c r="AW123" s="3" t="s">
        <v>1529</v>
      </c>
      <c r="AX123" s="3" t="s">
        <v>39</v>
      </c>
      <c r="AY123" s="3" t="s">
        <v>1530</v>
      </c>
    </row>
    <row r="124" spans="1:51">
      <c r="A124" s="3" t="str">
        <f t="shared" si="8"/>
        <v>|LEFT:80|LEFT:100|LEFT:100|LEFT:100|LEFT:100|LEFT:100|c</v>
      </c>
      <c r="B124" s="3" t="s">
        <v>83</v>
      </c>
      <c r="C124" s="6" t="str">
        <f>$P$1</f>
        <v>LEFT:80</v>
      </c>
      <c r="D124" s="6" t="s">
        <v>83</v>
      </c>
      <c r="E124" s="6" t="str">
        <f t="shared" ref="E124:I124" si="13">$Q$1</f>
        <v>LEFT:100</v>
      </c>
      <c r="F124" s="6" t="s">
        <v>83</v>
      </c>
      <c r="G124" s="6" t="str">
        <f t="shared" si="13"/>
        <v>LEFT:100</v>
      </c>
      <c r="H124" s="6" t="s">
        <v>83</v>
      </c>
      <c r="I124" s="6" t="str">
        <f t="shared" si="13"/>
        <v>LEFT:100</v>
      </c>
      <c r="J124" s="6" t="s">
        <v>83</v>
      </c>
      <c r="K124" s="6" t="str">
        <f>$Q$1</f>
        <v>LEFT:100</v>
      </c>
      <c r="L124" s="6" t="s">
        <v>83</v>
      </c>
      <c r="M124" s="6" t="str">
        <f>$Q$1</f>
        <v>LEFT:100</v>
      </c>
      <c r="N124" s="3" t="s">
        <v>83</v>
      </c>
      <c r="O124" s="3" t="s">
        <v>84</v>
      </c>
      <c r="P124" s="17" t="s">
        <v>6</v>
      </c>
      <c r="Q124" s="13" t="str">
        <f>INDEX(Y:Y,V122+1)</f>
        <v>無色</v>
      </c>
      <c r="R124" s="18" t="s">
        <v>7</v>
      </c>
      <c r="S124" s="13" t="str">
        <f>INDEX(Z:Z,V122+1)</f>
        <v>MP</v>
      </c>
      <c r="T124" s="18" t="s">
        <v>8</v>
      </c>
      <c r="U124" s="13">
        <f>INDEX(AB:AB,V122+1)</f>
        <v>6</v>
      </c>
      <c r="V124" s="19"/>
      <c r="W124" s="19"/>
      <c r="AU124" s="12" t="s">
        <v>0</v>
      </c>
      <c r="AV124" s="3">
        <v>123</v>
      </c>
      <c r="AW124" s="3" t="s">
        <v>1531</v>
      </c>
      <c r="AX124" s="3" t="s">
        <v>39</v>
      </c>
      <c r="AY124" s="3" t="s">
        <v>1393</v>
      </c>
    </row>
    <row r="125" spans="1:51">
      <c r="A125" s="3" t="str">
        <f t="shared" si="8"/>
        <v>|色|無色|レアリティ|MP|マナコスト|6|</v>
      </c>
      <c r="B125" s="3" t="s">
        <v>83</v>
      </c>
      <c r="C125" s="7" t="s">
        <v>6</v>
      </c>
      <c r="D125" s="3" t="s">
        <v>83</v>
      </c>
      <c r="E125" s="3" t="str">
        <f>IF(Q124=0,"",Q124)</f>
        <v>無色</v>
      </c>
      <c r="F125" s="3" t="s">
        <v>83</v>
      </c>
      <c r="G125" s="7" t="s">
        <v>92</v>
      </c>
      <c r="H125" s="3" t="s">
        <v>83</v>
      </c>
      <c r="I125" s="3" t="str">
        <f>IF(S124=0,"",S124)</f>
        <v>MP</v>
      </c>
      <c r="J125" s="3" t="s">
        <v>83</v>
      </c>
      <c r="K125" s="7" t="s">
        <v>93</v>
      </c>
      <c r="L125" s="3" t="s">
        <v>83</v>
      </c>
      <c r="M125" s="3">
        <f>IF(U124=0,"",U124)</f>
        <v>6</v>
      </c>
      <c r="N125" s="3" t="s">
        <v>83</v>
      </c>
      <c r="P125" s="12" t="s">
        <v>11</v>
      </c>
      <c r="Q125" s="13" t="str">
        <f>INDEX(AE:AE,V122+1)</f>
        <v>サポート</v>
      </c>
      <c r="R125" s="18" t="s">
        <v>94</v>
      </c>
      <c r="S125" s="13">
        <f>INDEX(AG:AG,V122+1)</f>
        <v>0</v>
      </c>
      <c r="T125" s="13">
        <f>INDEX(AH:AH,V122+1)</f>
        <v>0</v>
      </c>
      <c r="U125" s="13">
        <f>INDEX(AI:AI,V122+1)</f>
        <v>0</v>
      </c>
      <c r="V125" s="19"/>
      <c r="W125" s="19"/>
      <c r="AU125" s="12" t="s">
        <v>0</v>
      </c>
      <c r="AV125" s="3">
        <v>124</v>
      </c>
      <c r="AW125" s="3" t="s">
        <v>1532</v>
      </c>
      <c r="AX125" s="3" t="s">
        <v>39</v>
      </c>
      <c r="AY125" s="3" t="s">
        <v>1533</v>
      </c>
    </row>
    <row r="126" spans="1:51">
      <c r="A126" s="3" t="str">
        <f t="shared" si="8"/>
        <v>|種別|サポート|サブタイプ||||</v>
      </c>
      <c r="B126" s="3" t="s">
        <v>83</v>
      </c>
      <c r="C126" s="7" t="s">
        <v>11</v>
      </c>
      <c r="D126" s="3" t="s">
        <v>83</v>
      </c>
      <c r="E126" s="3" t="str">
        <f>IF(Q125=0,"",Q125)</f>
        <v>サポート</v>
      </c>
      <c r="F126" s="3" t="s">
        <v>83</v>
      </c>
      <c r="G126" s="7" t="s">
        <v>104</v>
      </c>
      <c r="H126" s="3" t="s">
        <v>83</v>
      </c>
      <c r="I126" s="3" t="str">
        <f>IF(S125=0,"",S125)</f>
        <v/>
      </c>
      <c r="J126" s="3" t="s">
        <v>83</v>
      </c>
      <c r="K126" s="3" t="str">
        <f>IF(T125=0,"",T125)</f>
        <v/>
      </c>
      <c r="L126" s="3" t="s">
        <v>83</v>
      </c>
      <c r="M126" s="3" t="str">
        <f>IF(U125=0,"",U125)</f>
        <v/>
      </c>
      <c r="N126" s="3" t="s">
        <v>83</v>
      </c>
      <c r="P126" s="12" t="s">
        <v>105</v>
      </c>
      <c r="Q126" s="13" t="str">
        <f>INDEX(AS:AS,V122+1)</f>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R126" s="14"/>
      <c r="S126" s="14"/>
      <c r="T126" s="14"/>
      <c r="U126" s="15"/>
      <c r="V126" s="19"/>
      <c r="W126" s="19"/>
      <c r="AU126" s="12" t="s">
        <v>0</v>
      </c>
      <c r="AV126" s="3">
        <v>125</v>
      </c>
      <c r="AW126" s="3" t="s">
        <v>1534</v>
      </c>
      <c r="AX126" s="3" t="s">
        <v>39</v>
      </c>
      <c r="AY126" s="3" t="s">
        <v>1535</v>
      </c>
    </row>
    <row r="127" spans="1:51">
      <c r="A127" s="3" t="str">
        <f t="shared" si="8"/>
        <v>|テキスト|&gt;|&gt;|&gt;|&gt;|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B127" s="3" t="s">
        <v>83</v>
      </c>
      <c r="C127" s="7" t="s">
        <v>105</v>
      </c>
      <c r="D127" s="3" t="s">
        <v>83</v>
      </c>
      <c r="E127" s="7" t="s">
        <v>115</v>
      </c>
      <c r="F127" s="3" t="s">
        <v>83</v>
      </c>
      <c r="G127" s="7" t="s">
        <v>115</v>
      </c>
      <c r="H127" s="3" t="s">
        <v>83</v>
      </c>
      <c r="I127" s="7" t="s">
        <v>115</v>
      </c>
      <c r="J127" s="3" t="s">
        <v>83</v>
      </c>
      <c r="K127" s="7" t="s">
        <v>115</v>
      </c>
      <c r="L127" s="3" t="s">
        <v>83</v>
      </c>
      <c r="M127" s="3" t="str">
        <f>IF(Q126=0,"",Q126)</f>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N127" s="3" t="s">
        <v>83</v>
      </c>
      <c r="P127" s="17" t="s">
        <v>27</v>
      </c>
      <c r="Q127" s="13" t="str">
        <f>INDEX(AT:AT,V122+1)</f>
        <v>While this support is on the board, the first creature you control gets +4/0. If you also control Champion's Helm and Lightning Greaves, the first creature you control gains Double Strike.</v>
      </c>
      <c r="R127" s="14" t="s">
        <v>324</v>
      </c>
      <c r="S127" s="13" t="str">
        <f>IF(W127="","",W127)</f>
        <v/>
      </c>
      <c r="T127" s="14"/>
      <c r="U127" s="15"/>
      <c r="V127" s="19"/>
      <c r="W127" s="4"/>
      <c r="AU127" s="12" t="s">
        <v>0</v>
      </c>
      <c r="AV127" s="3">
        <v>126</v>
      </c>
      <c r="AW127" s="3" t="s">
        <v>1536</v>
      </c>
      <c r="AX127" s="3" t="s">
        <v>39</v>
      </c>
      <c r="AY127" s="3" t="s">
        <v>1537</v>
      </c>
    </row>
    <row r="128" spans="1:51">
      <c r="A128" s="3" t="str">
        <f t="shared" si="8"/>
        <v>|英テキスト|&gt;|&gt;|&gt;|&gt;|While this support is on the board, the first creature you control gets +4/0. If you also control Champion's Helm and Lightning Greaves, the first creature you control gains Double Strike.|</v>
      </c>
      <c r="B128" s="3" t="s">
        <v>83</v>
      </c>
      <c r="C128" s="7" t="s">
        <v>125</v>
      </c>
      <c r="D128" s="3" t="s">
        <v>83</v>
      </c>
      <c r="E128" s="7" t="s">
        <v>115</v>
      </c>
      <c r="F128" s="3" t="s">
        <v>83</v>
      </c>
      <c r="G128" s="7" t="s">
        <v>115</v>
      </c>
      <c r="H128" s="3" t="s">
        <v>83</v>
      </c>
      <c r="I128" s="7" t="s">
        <v>115</v>
      </c>
      <c r="J128" s="3" t="s">
        <v>83</v>
      </c>
      <c r="K128" s="7" t="s">
        <v>115</v>
      </c>
      <c r="L128" s="3" t="s">
        <v>83</v>
      </c>
      <c r="M128" s="3" t="str">
        <f>IF(S127="","",S127&amp;"&amp;br;")&amp;IF(Q127=0,"",Q127)</f>
        <v>While this support is on the board, the first creature you control gets +4/0. If you also control Champion's Helm and Lightning Greaves, the first creature you control gains Double Strike.</v>
      </c>
      <c r="N128" s="3" t="s">
        <v>83</v>
      </c>
      <c r="P128" s="12" t="s">
        <v>18</v>
      </c>
      <c r="Q128" s="13">
        <f>IF(INDEX(AP:AP,V122+1)="",0,INDEX(AP:AP,V122+1)&amp;"/"&amp;INDEX(AR:AR,V122+1))</f>
        <v>0</v>
      </c>
      <c r="R128" s="14"/>
      <c r="S128" s="14"/>
      <c r="T128" s="14"/>
      <c r="U128" s="15"/>
      <c r="V128" s="19"/>
      <c r="W128" s="19"/>
      <c r="AU128" s="12" t="s">
        <v>0</v>
      </c>
      <c r="AV128" s="3">
        <v>127</v>
      </c>
      <c r="AW128" s="3" t="s">
        <v>1538</v>
      </c>
      <c r="AX128" s="3" t="s">
        <v>39</v>
      </c>
      <c r="AY128" s="3" t="s">
        <v>1539</v>
      </c>
    </row>
    <row r="129" spans="1:51">
      <c r="A129" s="3" t="str">
        <f t="shared" si="8"/>
        <v>|PT|&gt;||シールド数|&gt;|2|</v>
      </c>
      <c r="B129" s="3" t="s">
        <v>83</v>
      </c>
      <c r="C129" s="3" t="s">
        <v>18</v>
      </c>
      <c r="D129" s="3" t="s">
        <v>83</v>
      </c>
      <c r="E129" s="3" t="s">
        <v>115</v>
      </c>
      <c r="F129" s="3" t="s">
        <v>83</v>
      </c>
      <c r="G129" s="3" t="str">
        <f>IF(Q128=0,"",Q128)</f>
        <v/>
      </c>
      <c r="H129" s="3" t="s">
        <v>83</v>
      </c>
      <c r="I129" s="3" t="s">
        <v>134</v>
      </c>
      <c r="J129" s="3" t="s">
        <v>83</v>
      </c>
      <c r="K129" s="3" t="s">
        <v>115</v>
      </c>
      <c r="L129" s="3" t="s">
        <v>83</v>
      </c>
      <c r="M129" s="3">
        <f>IF(Q129=0,"",Q129)</f>
        <v>2</v>
      </c>
      <c r="N129" s="3" t="s">
        <v>83</v>
      </c>
      <c r="P129" s="20" t="s">
        <v>19</v>
      </c>
      <c r="Q129" s="13">
        <f>INDEX(AQ:AQ,V122+1)</f>
        <v>2</v>
      </c>
      <c r="R129" s="21"/>
      <c r="S129" s="21"/>
      <c r="T129" s="21"/>
      <c r="U129" s="22"/>
      <c r="V129" s="23"/>
      <c r="W129" s="23"/>
      <c r="AU129" s="12" t="s">
        <v>0</v>
      </c>
      <c r="AV129" s="3">
        <v>128</v>
      </c>
      <c r="AW129" s="3" t="s">
        <v>1540</v>
      </c>
      <c r="AX129" s="3" t="s">
        <v>39</v>
      </c>
      <c r="AY129" s="3" t="s">
        <v>1541</v>
      </c>
    </row>
    <row r="130" spans="1:51">
      <c r="A130" s="3" t="str">
        <f t="shared" si="8"/>
        <v>&amp;br;&amp;br;</v>
      </c>
      <c r="B130" s="3" t="s">
        <v>142</v>
      </c>
      <c r="Q130" s="3"/>
      <c r="R130" s="3"/>
      <c r="S130" s="3"/>
      <c r="T130" s="3"/>
      <c r="U130" s="3"/>
      <c r="AU130" s="12" t="s">
        <v>0</v>
      </c>
      <c r="AV130" s="3">
        <v>129</v>
      </c>
      <c r="AW130" s="3" t="s">
        <v>1542</v>
      </c>
      <c r="AX130" s="3" t="s">
        <v>39</v>
      </c>
      <c r="AY130" s="3" t="s">
        <v>1543</v>
      </c>
    </row>
    <row r="131" spans="1:51">
      <c r="A131" s="3" t="str">
        <f t="shared" si="8"/>
        <v>#back(text=戻る,left)</v>
      </c>
      <c r="B131" s="3" t="s">
        <v>151</v>
      </c>
      <c r="Q131" s="3"/>
      <c r="R131" s="3"/>
      <c r="S131" s="3"/>
      <c r="T131" s="3"/>
      <c r="U131" s="3"/>
      <c r="AU131" s="12" t="s">
        <v>0</v>
      </c>
      <c r="AV131" s="3">
        <v>130</v>
      </c>
      <c r="AW131" s="3" t="s">
        <v>1544</v>
      </c>
      <c r="AX131" s="3" t="s">
        <v>39</v>
      </c>
      <c r="AY131" s="3" t="s">
        <v>1545</v>
      </c>
    </row>
    <row r="132" spans="1:51">
      <c r="A132" s="3" t="str">
        <f t="shared" si="8"/>
        <v>&amp;br;</v>
      </c>
      <c r="B132" s="3" t="s">
        <v>161</v>
      </c>
      <c r="Q132" s="3"/>
      <c r="R132" s="3"/>
      <c r="S132" s="3"/>
      <c r="T132" s="3"/>
      <c r="U132" s="3"/>
      <c r="AU132" s="12" t="s">
        <v>0</v>
      </c>
      <c r="AV132" s="3">
        <v>131</v>
      </c>
      <c r="AW132" s="3" t="s">
        <v>1546</v>
      </c>
      <c r="AX132" s="3" t="s">
        <v>39</v>
      </c>
      <c r="AY132" s="3" t="s">
        <v>1547</v>
      </c>
    </row>
    <row r="133" spans="1:51">
      <c r="A133" s="3" t="str">
        <f t="shared" si="8"/>
        <v>#comment(above,nsize=[15],size=[30],num=[10])</v>
      </c>
      <c r="B133" s="3" t="s">
        <v>170</v>
      </c>
      <c r="Q133" s="3"/>
      <c r="R133" s="3"/>
      <c r="S133" s="3"/>
      <c r="T133" s="3"/>
      <c r="U133" s="3"/>
      <c r="AU133" s="12" t="s">
        <v>0</v>
      </c>
      <c r="AV133" s="3">
        <v>132</v>
      </c>
      <c r="AW133" s="3" t="s">
        <v>1548</v>
      </c>
      <c r="AX133" s="3" t="s">
        <v>39</v>
      </c>
      <c r="AY133" s="3" t="s">
        <v>1549</v>
      </c>
    </row>
    <row r="134" spans="1:51">
      <c r="A134" s="3" t="str">
        <f t="shared" ref="A134:A197" si="14">CONCATENATE(B134,C134,D134,E134,F134,G134,H134,I134,J134,K134,L134,M134,N134,O134)</f>
        <v>&amp;br;&amp;br;</v>
      </c>
      <c r="B134" s="3" t="s">
        <v>142</v>
      </c>
      <c r="Q134" s="3"/>
      <c r="R134" s="3"/>
      <c r="S134" s="3"/>
      <c r="T134" s="3"/>
      <c r="U134" s="3"/>
      <c r="AU134" s="12" t="s">
        <v>0</v>
      </c>
      <c r="AV134" s="3">
        <v>133</v>
      </c>
      <c r="AW134" s="3" t="s">
        <v>1550</v>
      </c>
      <c r="AX134" s="3" t="s">
        <v>39</v>
      </c>
      <c r="AY134" s="3" t="s">
        <v>1551</v>
      </c>
    </row>
    <row r="135" spans="1:51">
      <c r="A135" s="3" t="str">
        <f t="shared" si="14"/>
        <v/>
      </c>
      <c r="P135" s="8"/>
      <c r="Q135" s="9"/>
      <c r="R135" s="9"/>
      <c r="S135" s="9"/>
      <c r="T135" s="9"/>
      <c r="U135" s="10"/>
      <c r="V135" s="4">
        <v>11</v>
      </c>
      <c r="W135" s="16"/>
      <c r="AU135" s="12" t="s">
        <v>0</v>
      </c>
      <c r="AV135" s="3">
        <v>134</v>
      </c>
      <c r="AW135" s="3" t="s">
        <v>1552</v>
      </c>
      <c r="AX135" s="3" t="s">
        <v>39</v>
      </c>
      <c r="AY135" s="3" t="s">
        <v>1553</v>
      </c>
    </row>
    <row r="136" spans="1:51">
      <c r="A136" s="3" t="str">
        <f t="shared" si="14"/>
        <v>*稲妻のすね当て/Lightning Greaves</v>
      </c>
      <c r="B136" s="3" t="str">
        <f>"*"&amp;Q136&amp;"/"&amp;S136</f>
        <v>*稲妻のすね当て/Lightning Greaves</v>
      </c>
      <c r="P136" s="12" t="s">
        <v>9</v>
      </c>
      <c r="Q136" s="13" t="str">
        <f>INDEX(AC:AC,V135+1)</f>
        <v>稲妻のすね当て</v>
      </c>
      <c r="R136" s="14" t="s">
        <v>10</v>
      </c>
      <c r="S136" s="13" t="str">
        <f>INDEX(AD:AD,V135+1)</f>
        <v>Lightning Greaves</v>
      </c>
      <c r="T136" s="14"/>
      <c r="U136" s="15"/>
      <c r="V136" s="16"/>
      <c r="W136" s="19"/>
      <c r="AU136" s="12" t="s">
        <v>0</v>
      </c>
      <c r="AV136" s="3">
        <v>135</v>
      </c>
      <c r="AW136" s="3" t="s">
        <v>1554</v>
      </c>
      <c r="AX136" s="3" t="s">
        <v>39</v>
      </c>
      <c r="AY136" s="3" t="s">
        <v>1555</v>
      </c>
    </row>
    <row r="137" spans="1:51">
      <c r="A137" s="3" t="str">
        <f t="shared" si="14"/>
        <v>|LEFT:80|LEFT:100|LEFT:100|LEFT:100|LEFT:100|LEFT:100|c</v>
      </c>
      <c r="B137" s="3" t="s">
        <v>83</v>
      </c>
      <c r="C137" s="6" t="str">
        <f>$P$1</f>
        <v>LEFT:80</v>
      </c>
      <c r="D137" s="6" t="s">
        <v>83</v>
      </c>
      <c r="E137" s="6" t="str">
        <f t="shared" ref="E137:I137" si="15">$Q$1</f>
        <v>LEFT:100</v>
      </c>
      <c r="F137" s="6" t="s">
        <v>83</v>
      </c>
      <c r="G137" s="6" t="str">
        <f t="shared" si="15"/>
        <v>LEFT:100</v>
      </c>
      <c r="H137" s="6" t="s">
        <v>83</v>
      </c>
      <c r="I137" s="6" t="str">
        <f t="shared" si="15"/>
        <v>LEFT:100</v>
      </c>
      <c r="J137" s="6" t="s">
        <v>83</v>
      </c>
      <c r="K137" s="6" t="str">
        <f>$Q$1</f>
        <v>LEFT:100</v>
      </c>
      <c r="L137" s="6" t="s">
        <v>83</v>
      </c>
      <c r="M137" s="6" t="str">
        <f>$Q$1</f>
        <v>LEFT:100</v>
      </c>
      <c r="N137" s="3" t="s">
        <v>83</v>
      </c>
      <c r="O137" s="3" t="s">
        <v>84</v>
      </c>
      <c r="P137" s="17" t="s">
        <v>6</v>
      </c>
      <c r="Q137" s="13" t="str">
        <f>INDEX(Y:Y,V135+1)</f>
        <v>無色</v>
      </c>
      <c r="R137" s="18" t="s">
        <v>7</v>
      </c>
      <c r="S137" s="13" t="str">
        <f>INDEX(Z:Z,V135+1)</f>
        <v>MP</v>
      </c>
      <c r="T137" s="18" t="s">
        <v>8</v>
      </c>
      <c r="U137" s="13">
        <f>INDEX(AB:AB,V135+1)</f>
        <v>5</v>
      </c>
      <c r="V137" s="19"/>
      <c r="W137" s="19"/>
      <c r="AU137" s="12" t="s">
        <v>0</v>
      </c>
      <c r="AV137" s="3">
        <v>136</v>
      </c>
      <c r="AW137" s="3" t="s">
        <v>1556</v>
      </c>
      <c r="AX137" s="3" t="s">
        <v>39</v>
      </c>
      <c r="AY137" s="3" t="s">
        <v>1464</v>
      </c>
    </row>
    <row r="138" spans="1:51">
      <c r="A138" s="3" t="str">
        <f t="shared" si="14"/>
        <v>|色|無色|レアリティ|MP|マナコスト|5|</v>
      </c>
      <c r="B138" s="3" t="s">
        <v>83</v>
      </c>
      <c r="C138" s="7" t="s">
        <v>6</v>
      </c>
      <c r="D138" s="3" t="s">
        <v>83</v>
      </c>
      <c r="E138" s="3" t="str">
        <f>IF(Q137=0,"",Q137)</f>
        <v>無色</v>
      </c>
      <c r="F138" s="3" t="s">
        <v>83</v>
      </c>
      <c r="G138" s="7" t="s">
        <v>92</v>
      </c>
      <c r="H138" s="3" t="s">
        <v>83</v>
      </c>
      <c r="I138" s="3" t="str">
        <f>IF(S137=0,"",S137)</f>
        <v>MP</v>
      </c>
      <c r="J138" s="3" t="s">
        <v>83</v>
      </c>
      <c r="K138" s="7" t="s">
        <v>93</v>
      </c>
      <c r="L138" s="3" t="s">
        <v>83</v>
      </c>
      <c r="M138" s="3">
        <f>IF(U137=0,"",U137)</f>
        <v>5</v>
      </c>
      <c r="N138" s="3" t="s">
        <v>83</v>
      </c>
      <c r="P138" s="12" t="s">
        <v>11</v>
      </c>
      <c r="Q138" s="13" t="str">
        <f>INDEX(AE:AE,V135+1)</f>
        <v>サポート</v>
      </c>
      <c r="R138" s="18" t="s">
        <v>94</v>
      </c>
      <c r="S138" s="13">
        <f>INDEX(AG:AG,V135+1)</f>
        <v>0</v>
      </c>
      <c r="T138" s="13">
        <f>INDEX(AH:AH,V135+1)</f>
        <v>0</v>
      </c>
      <c r="U138" s="13">
        <f>INDEX(AI:AI,V135+1)</f>
        <v>0</v>
      </c>
      <c r="V138" s="19"/>
      <c r="W138" s="19"/>
      <c r="AU138" s="12" t="s">
        <v>0</v>
      </c>
      <c r="AV138" s="3">
        <v>137</v>
      </c>
      <c r="AW138" s="3" t="s">
        <v>1557</v>
      </c>
      <c r="AX138" s="3" t="s">
        <v>39</v>
      </c>
      <c r="AY138" s="3" t="s">
        <v>1558</v>
      </c>
    </row>
    <row r="139" spans="1:51">
      <c r="A139" s="3" t="str">
        <f t="shared" si="14"/>
        <v>|種別|サポート|サブタイプ||||</v>
      </c>
      <c r="B139" s="3" t="s">
        <v>83</v>
      </c>
      <c r="C139" s="7" t="s">
        <v>11</v>
      </c>
      <c r="D139" s="3" t="s">
        <v>83</v>
      </c>
      <c r="E139" s="3" t="str">
        <f>IF(Q138=0,"",Q138)</f>
        <v>サポート</v>
      </c>
      <c r="F139" s="3" t="s">
        <v>83</v>
      </c>
      <c r="G139" s="7" t="s">
        <v>104</v>
      </c>
      <c r="H139" s="3" t="s">
        <v>83</v>
      </c>
      <c r="I139" s="3" t="str">
        <f>IF(S138=0,"",S138)</f>
        <v/>
      </c>
      <c r="J139" s="3" t="s">
        <v>83</v>
      </c>
      <c r="K139" s="3" t="str">
        <f>IF(T138=0,"",T138)</f>
        <v/>
      </c>
      <c r="L139" s="3" t="s">
        <v>83</v>
      </c>
      <c r="M139" s="3" t="str">
        <f>IF(U138=0,"",U138)</f>
        <v/>
      </c>
      <c r="N139" s="3" t="s">
        <v>83</v>
      </c>
      <c r="P139" s="12" t="s">
        <v>105</v>
      </c>
      <c r="Q139" s="13" t="str">
        <f>INDEX(AS:AS,V135+1)</f>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R139" s="14"/>
      <c r="S139" s="14"/>
      <c r="T139" s="14"/>
      <c r="U139" s="15"/>
      <c r="V139" s="19"/>
      <c r="W139" s="19"/>
      <c r="AU139" s="12" t="s">
        <v>0</v>
      </c>
      <c r="AV139" s="3">
        <v>138</v>
      </c>
      <c r="AW139" s="3" t="s">
        <v>1559</v>
      </c>
      <c r="AX139" s="3" t="s">
        <v>39</v>
      </c>
      <c r="AY139" s="3" t="s">
        <v>1560</v>
      </c>
    </row>
    <row r="140" spans="1:51">
      <c r="A140" s="3" t="str">
        <f t="shared" si="14"/>
        <v>|テキスト|&gt;|&gt;|&gt;|&gt;|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B140" s="3" t="s">
        <v>83</v>
      </c>
      <c r="C140" s="7" t="s">
        <v>105</v>
      </c>
      <c r="D140" s="3" t="s">
        <v>83</v>
      </c>
      <c r="E140" s="7" t="s">
        <v>115</v>
      </c>
      <c r="F140" s="3" t="s">
        <v>83</v>
      </c>
      <c r="G140" s="7" t="s">
        <v>115</v>
      </c>
      <c r="H140" s="3" t="s">
        <v>83</v>
      </c>
      <c r="I140" s="7" t="s">
        <v>115</v>
      </c>
      <c r="J140" s="3" t="s">
        <v>83</v>
      </c>
      <c r="K140" s="7" t="s">
        <v>115</v>
      </c>
      <c r="L140" s="3" t="s">
        <v>83</v>
      </c>
      <c r="M140" s="3" t="str">
        <f>IF(Q139=0,"",Q139)</f>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N140" s="3" t="s">
        <v>83</v>
      </c>
      <c r="P140" s="17" t="s">
        <v>27</v>
      </c>
      <c r="Q140" s="13" t="str">
        <f>INDEX(AT:AT,V135+1)</f>
        <v>While this support is on the board, the first creature you control gains Haste. If you also control Champion's Helm and Gauntlet of Power, the first creature you control gains Unblockable.</v>
      </c>
      <c r="R140" s="14" t="s">
        <v>324</v>
      </c>
      <c r="S140" s="13" t="str">
        <f>IF(W140="","",W140)</f>
        <v/>
      </c>
      <c r="T140" s="14"/>
      <c r="U140" s="15"/>
      <c r="V140" s="19"/>
      <c r="W140" s="4"/>
      <c r="AU140" s="12" t="s">
        <v>0</v>
      </c>
      <c r="AV140" s="3">
        <v>139</v>
      </c>
      <c r="AW140" s="3" t="s">
        <v>1561</v>
      </c>
      <c r="AX140" s="3" t="s">
        <v>39</v>
      </c>
      <c r="AY140" s="3" t="s">
        <v>1562</v>
      </c>
    </row>
    <row r="141" spans="1:51">
      <c r="A141" s="3" t="str">
        <f t="shared" si="14"/>
        <v>|英テキスト|&gt;|&gt;|&gt;|&gt;|While this support is on the board, the first creature you control gains Haste. If you also control Champion's Helm and Gauntlet of Power, the first creature you control gains Unblockable.|</v>
      </c>
      <c r="B141" s="3" t="s">
        <v>83</v>
      </c>
      <c r="C141" s="7" t="s">
        <v>125</v>
      </c>
      <c r="D141" s="3" t="s">
        <v>83</v>
      </c>
      <c r="E141" s="7" t="s">
        <v>115</v>
      </c>
      <c r="F141" s="3" t="s">
        <v>83</v>
      </c>
      <c r="G141" s="7" t="s">
        <v>115</v>
      </c>
      <c r="H141" s="3" t="s">
        <v>83</v>
      </c>
      <c r="I141" s="7" t="s">
        <v>115</v>
      </c>
      <c r="J141" s="3" t="s">
        <v>83</v>
      </c>
      <c r="K141" s="7" t="s">
        <v>115</v>
      </c>
      <c r="L141" s="3" t="s">
        <v>83</v>
      </c>
      <c r="M141" s="3" t="str">
        <f>IF(S140="","",S140&amp;"&amp;br;")&amp;IF(Q140=0,"",Q140)</f>
        <v>While this support is on the board, the first creature you control gains Haste. If you also control Champion's Helm and Gauntlet of Power, the first creature you control gains Unblockable.</v>
      </c>
      <c r="N141" s="3" t="s">
        <v>83</v>
      </c>
      <c r="P141" s="12" t="s">
        <v>18</v>
      </c>
      <c r="Q141" s="13">
        <f>IF(INDEX(AP:AP,V135+1)="",0,INDEX(AP:AP,V135+1)&amp;"/"&amp;INDEX(AR:AR,V135+1))</f>
        <v>0</v>
      </c>
      <c r="R141" s="14"/>
      <c r="S141" s="14"/>
      <c r="T141" s="14"/>
      <c r="U141" s="15"/>
      <c r="V141" s="19"/>
      <c r="W141" s="19"/>
      <c r="AU141" s="12" t="s">
        <v>0</v>
      </c>
      <c r="AV141" s="3">
        <v>140</v>
      </c>
      <c r="AW141" s="3" t="s">
        <v>1563</v>
      </c>
      <c r="AX141" s="3" t="s">
        <v>39</v>
      </c>
      <c r="AY141" s="3" t="s">
        <v>1564</v>
      </c>
    </row>
    <row r="142" spans="1:51">
      <c r="A142" s="3" t="str">
        <f t="shared" si="14"/>
        <v>|PT|&gt;||シールド数|&gt;|2|</v>
      </c>
      <c r="B142" s="3" t="s">
        <v>83</v>
      </c>
      <c r="C142" s="3" t="s">
        <v>18</v>
      </c>
      <c r="D142" s="3" t="s">
        <v>83</v>
      </c>
      <c r="E142" s="3" t="s">
        <v>115</v>
      </c>
      <c r="F142" s="3" t="s">
        <v>83</v>
      </c>
      <c r="G142" s="3" t="str">
        <f>IF(Q141=0,"",Q141)</f>
        <v/>
      </c>
      <c r="H142" s="3" t="s">
        <v>83</v>
      </c>
      <c r="I142" s="3" t="s">
        <v>134</v>
      </c>
      <c r="J142" s="3" t="s">
        <v>83</v>
      </c>
      <c r="K142" s="3" t="s">
        <v>115</v>
      </c>
      <c r="L142" s="3" t="s">
        <v>83</v>
      </c>
      <c r="M142" s="3">
        <f>IF(Q142=0,"",Q142)</f>
        <v>2</v>
      </c>
      <c r="N142" s="3" t="s">
        <v>83</v>
      </c>
      <c r="P142" s="20" t="s">
        <v>19</v>
      </c>
      <c r="Q142" s="13">
        <f>INDEX(AQ:AQ,V135+1)</f>
        <v>2</v>
      </c>
      <c r="R142" s="21"/>
      <c r="S142" s="21"/>
      <c r="T142" s="21"/>
      <c r="U142" s="22"/>
      <c r="V142" s="23"/>
      <c r="W142" s="23"/>
      <c r="AU142" s="12" t="s">
        <v>0</v>
      </c>
      <c r="AV142" s="3">
        <v>141</v>
      </c>
      <c r="AW142" s="3" t="s">
        <v>1565</v>
      </c>
      <c r="AX142" s="3" t="s">
        <v>39</v>
      </c>
      <c r="AY142" s="3" t="s">
        <v>1566</v>
      </c>
    </row>
    <row r="143" spans="1:51">
      <c r="A143" s="3" t="str">
        <f t="shared" si="14"/>
        <v>&amp;br;&amp;br;</v>
      </c>
      <c r="B143" s="3" t="s">
        <v>142</v>
      </c>
      <c r="Q143" s="3"/>
      <c r="R143" s="3"/>
      <c r="S143" s="3"/>
      <c r="T143" s="3"/>
      <c r="U143" s="3"/>
      <c r="AU143" s="12" t="s">
        <v>0</v>
      </c>
      <c r="AV143" s="3">
        <v>142</v>
      </c>
      <c r="AW143" s="3" t="s">
        <v>1567</v>
      </c>
      <c r="AX143" s="3" t="s">
        <v>39</v>
      </c>
      <c r="AY143" s="3" t="s">
        <v>1568</v>
      </c>
    </row>
    <row r="144" spans="1:51">
      <c r="A144" s="3" t="str">
        <f t="shared" si="14"/>
        <v>#back(text=戻る,left)</v>
      </c>
      <c r="B144" s="3" t="s">
        <v>151</v>
      </c>
      <c r="Q144" s="3"/>
      <c r="R144" s="3"/>
      <c r="S144" s="3"/>
      <c r="T144" s="3"/>
      <c r="U144" s="3"/>
      <c r="AU144" s="12" t="s">
        <v>0</v>
      </c>
      <c r="AV144" s="3">
        <v>143</v>
      </c>
      <c r="AW144" s="3" t="s">
        <v>1569</v>
      </c>
      <c r="AX144" s="3" t="s">
        <v>39</v>
      </c>
      <c r="AY144" s="3" t="s">
        <v>1570</v>
      </c>
    </row>
    <row r="145" spans="1:51">
      <c r="A145" s="3" t="str">
        <f t="shared" si="14"/>
        <v>&amp;br;</v>
      </c>
      <c r="B145" s="3" t="s">
        <v>161</v>
      </c>
      <c r="Q145" s="3"/>
      <c r="R145" s="3"/>
      <c r="S145" s="3"/>
      <c r="T145" s="3"/>
      <c r="U145" s="3"/>
      <c r="AU145" s="12" t="s">
        <v>0</v>
      </c>
      <c r="AV145" s="3">
        <v>144</v>
      </c>
      <c r="AW145" s="3" t="s">
        <v>1571</v>
      </c>
      <c r="AX145" s="3" t="s">
        <v>39</v>
      </c>
      <c r="AY145" s="3" t="s">
        <v>1572</v>
      </c>
    </row>
    <row r="146" spans="1:51">
      <c r="A146" s="3" t="str">
        <f t="shared" si="14"/>
        <v>#comment(above,nsize=[15],size=[30],num=[10])</v>
      </c>
      <c r="B146" s="3" t="s">
        <v>170</v>
      </c>
      <c r="Q146" s="3"/>
      <c r="R146" s="3"/>
      <c r="S146" s="3"/>
      <c r="T146" s="3"/>
      <c r="U146" s="3"/>
      <c r="AU146" s="12" t="s">
        <v>0</v>
      </c>
      <c r="AV146" s="3">
        <v>145</v>
      </c>
      <c r="AW146" s="3" t="s">
        <v>1573</v>
      </c>
      <c r="AX146" s="3" t="s">
        <v>39</v>
      </c>
      <c r="AY146" s="3" t="s">
        <v>1574</v>
      </c>
    </row>
    <row r="147" spans="1:50">
      <c r="A147" s="3" t="str">
        <f t="shared" si="14"/>
        <v>&amp;br;&amp;br;</v>
      </c>
      <c r="B147" s="3" t="s">
        <v>142</v>
      </c>
      <c r="Q147" s="3"/>
      <c r="R147" s="3"/>
      <c r="S147" s="3"/>
      <c r="T147" s="3"/>
      <c r="U147" s="3"/>
      <c r="AU147" s="12" t="s">
        <v>0</v>
      </c>
      <c r="AV147" s="3">
        <v>146</v>
      </c>
      <c r="AW147" s="3" t="s">
        <v>1575</v>
      </c>
      <c r="AX147" s="3" t="s">
        <v>39</v>
      </c>
    </row>
    <row r="148" spans="1:51">
      <c r="A148" s="3" t="str">
        <f t="shared" si="14"/>
        <v/>
      </c>
      <c r="P148" s="8"/>
      <c r="Q148" s="9"/>
      <c r="R148" s="9"/>
      <c r="S148" s="9"/>
      <c r="T148" s="9"/>
      <c r="U148" s="10"/>
      <c r="V148" s="4">
        <v>12</v>
      </c>
      <c r="W148" s="16"/>
      <c r="AU148" s="12" t="s">
        <v>0</v>
      </c>
      <c r="AV148" s="3">
        <v>147</v>
      </c>
      <c r="AW148" s="3" t="s">
        <v>1576</v>
      </c>
      <c r="AX148" s="3" t="s">
        <v>39</v>
      </c>
      <c r="AY148" s="3" t="s">
        <v>1577</v>
      </c>
    </row>
    <row r="149" spans="1:51">
      <c r="A149" s="3" t="str">
        <f t="shared" si="14"/>
        <v>*水蓮の花びら/Lotus Petal</v>
      </c>
      <c r="B149" s="3" t="str">
        <f>"*"&amp;Q149&amp;"/"&amp;S149</f>
        <v>*水蓮の花びら/Lotus Petal</v>
      </c>
      <c r="P149" s="12" t="s">
        <v>9</v>
      </c>
      <c r="Q149" s="13" t="str">
        <f>INDEX(AC:AC,V148+1)</f>
        <v>水蓮の花びら</v>
      </c>
      <c r="R149" s="14" t="s">
        <v>10</v>
      </c>
      <c r="S149" s="13" t="str">
        <f>INDEX(AD:AD,V148+1)</f>
        <v>Lotus Petal</v>
      </c>
      <c r="T149" s="14"/>
      <c r="U149" s="15"/>
      <c r="V149" s="16"/>
      <c r="W149" s="19"/>
      <c r="AU149" s="12" t="s">
        <v>0</v>
      </c>
      <c r="AV149" s="3">
        <v>148</v>
      </c>
      <c r="AW149" s="3" t="s">
        <v>1578</v>
      </c>
      <c r="AX149" s="3" t="s">
        <v>39</v>
      </c>
      <c r="AY149" s="3" t="s">
        <v>1579</v>
      </c>
    </row>
    <row r="150" spans="1:51">
      <c r="A150" s="3" t="str">
        <f t="shared" si="14"/>
        <v>|LEFT:80|LEFT:100|LEFT:100|LEFT:100|LEFT:100|LEFT:100|c</v>
      </c>
      <c r="B150" s="3" t="s">
        <v>83</v>
      </c>
      <c r="C150" s="6" t="str">
        <f>$P$1</f>
        <v>LEFT:80</v>
      </c>
      <c r="D150" s="6" t="s">
        <v>83</v>
      </c>
      <c r="E150" s="6" t="str">
        <f t="shared" ref="E150:I150" si="16">$Q$1</f>
        <v>LEFT:100</v>
      </c>
      <c r="F150" s="6" t="s">
        <v>83</v>
      </c>
      <c r="G150" s="6" t="str">
        <f t="shared" si="16"/>
        <v>LEFT:100</v>
      </c>
      <c r="H150" s="6" t="s">
        <v>83</v>
      </c>
      <c r="I150" s="6" t="str">
        <f t="shared" si="16"/>
        <v>LEFT:100</v>
      </c>
      <c r="J150" s="6" t="s">
        <v>83</v>
      </c>
      <c r="K150" s="6" t="str">
        <f>$Q$1</f>
        <v>LEFT:100</v>
      </c>
      <c r="L150" s="6" t="s">
        <v>83</v>
      </c>
      <c r="M150" s="6" t="str">
        <f>$Q$1</f>
        <v>LEFT:100</v>
      </c>
      <c r="N150" s="3" t="s">
        <v>83</v>
      </c>
      <c r="O150" s="3" t="s">
        <v>84</v>
      </c>
      <c r="P150" s="17" t="s">
        <v>6</v>
      </c>
      <c r="Q150" s="13" t="str">
        <f>INDEX(Y:Y,V148+1)</f>
        <v>無色</v>
      </c>
      <c r="R150" s="18" t="s">
        <v>7</v>
      </c>
      <c r="S150" s="13" t="str">
        <f>INDEX(Z:Z,V148+1)</f>
        <v>MP</v>
      </c>
      <c r="T150" s="18" t="s">
        <v>8</v>
      </c>
      <c r="U150" s="13">
        <f>INDEX(AB:AB,V148+1)</f>
        <v>7</v>
      </c>
      <c r="V150" s="19"/>
      <c r="W150" s="19"/>
      <c r="AU150" s="12" t="s">
        <v>0</v>
      </c>
      <c r="AV150" s="3">
        <v>149</v>
      </c>
      <c r="AW150" s="3" t="s">
        <v>1580</v>
      </c>
      <c r="AX150" s="3" t="s">
        <v>39</v>
      </c>
      <c r="AY150" s="3" t="s">
        <v>1581</v>
      </c>
    </row>
    <row r="151" spans="1:51">
      <c r="A151" s="3" t="str">
        <f t="shared" si="14"/>
        <v>|色|無色|レアリティ|MP|マナコスト|7|</v>
      </c>
      <c r="B151" s="3" t="s">
        <v>83</v>
      </c>
      <c r="C151" s="7" t="s">
        <v>6</v>
      </c>
      <c r="D151" s="3" t="s">
        <v>83</v>
      </c>
      <c r="E151" s="3" t="str">
        <f>IF(Q150=0,"",Q150)</f>
        <v>無色</v>
      </c>
      <c r="F151" s="3" t="s">
        <v>83</v>
      </c>
      <c r="G151" s="7" t="s">
        <v>92</v>
      </c>
      <c r="H151" s="3" t="s">
        <v>83</v>
      </c>
      <c r="I151" s="3" t="str">
        <f>IF(S150=0,"",S150)</f>
        <v>MP</v>
      </c>
      <c r="J151" s="3" t="s">
        <v>83</v>
      </c>
      <c r="K151" s="7" t="s">
        <v>93</v>
      </c>
      <c r="L151" s="3" t="s">
        <v>83</v>
      </c>
      <c r="M151" s="3">
        <f>IF(U150=0,"",U150)</f>
        <v>7</v>
      </c>
      <c r="N151" s="3" t="s">
        <v>83</v>
      </c>
      <c r="P151" s="12" t="s">
        <v>11</v>
      </c>
      <c r="Q151" s="13" t="str">
        <f>INDEX(AE:AE,V148+1)</f>
        <v>サポート</v>
      </c>
      <c r="R151" s="18" t="s">
        <v>94</v>
      </c>
      <c r="S151" s="13">
        <f>INDEX(AG:AG,V148+1)</f>
        <v>0</v>
      </c>
      <c r="T151" s="13">
        <f>INDEX(AH:AH,V148+1)</f>
        <v>0</v>
      </c>
      <c r="U151" s="13">
        <f>INDEX(AI:AI,V148+1)</f>
        <v>0</v>
      </c>
      <c r="V151" s="19"/>
      <c r="W151" s="19"/>
      <c r="AU151" s="12" t="s">
        <v>0</v>
      </c>
      <c r="AV151" s="3">
        <v>150</v>
      </c>
      <c r="AW151" s="3" t="s">
        <v>1582</v>
      </c>
      <c r="AX151" s="3" t="s">
        <v>39</v>
      </c>
      <c r="AY151" s="3" t="s">
        <v>1583</v>
      </c>
    </row>
    <row r="152" spans="1:51">
      <c r="A152" s="3" t="str">
        <f t="shared" si="14"/>
        <v>|種別|サポート|サブタイプ||||</v>
      </c>
      <c r="B152" s="3" t="s">
        <v>83</v>
      </c>
      <c r="C152" s="7" t="s">
        <v>11</v>
      </c>
      <c r="D152" s="3" t="s">
        <v>83</v>
      </c>
      <c r="E152" s="3" t="str">
        <f>IF(Q151=0,"",Q151)</f>
        <v>サポート</v>
      </c>
      <c r="F152" s="3" t="s">
        <v>83</v>
      </c>
      <c r="G152" s="7" t="s">
        <v>104</v>
      </c>
      <c r="H152" s="3" t="s">
        <v>83</v>
      </c>
      <c r="I152" s="3" t="str">
        <f>IF(S151=0,"",S151)</f>
        <v/>
      </c>
      <c r="J152" s="3" t="s">
        <v>83</v>
      </c>
      <c r="K152" s="3" t="str">
        <f>IF(T151=0,"",T151)</f>
        <v/>
      </c>
      <c r="L152" s="3" t="s">
        <v>83</v>
      </c>
      <c r="M152" s="3" t="str">
        <f>IF(U151=0,"",U151)</f>
        <v/>
      </c>
      <c r="N152" s="3" t="s">
        <v>83</v>
      </c>
      <c r="P152" s="12" t="s">
        <v>105</v>
      </c>
      <c r="Q152" s="13" t="str">
        <f>INDEX(AS:AS,V148+1)</f>
        <v>このサポートが破壊されたとき、あなたの手札の最初のカードはいっぱいのマナを得る。</v>
      </c>
      <c r="R152" s="14"/>
      <c r="S152" s="14"/>
      <c r="T152" s="14"/>
      <c r="U152" s="15"/>
      <c r="V152" s="19"/>
      <c r="W152" s="19"/>
      <c r="AU152" s="12" t="s">
        <v>0</v>
      </c>
      <c r="AV152" s="3">
        <v>151</v>
      </c>
      <c r="AW152" s="3" t="s">
        <v>1584</v>
      </c>
      <c r="AX152" s="3" t="s">
        <v>39</v>
      </c>
      <c r="AY152" s="3" t="s">
        <v>1585</v>
      </c>
    </row>
    <row r="153" spans="1:51">
      <c r="A153" s="3" t="str">
        <f t="shared" si="14"/>
        <v>|テキスト|&gt;|&gt;|&gt;|&gt;|このサポートが破壊されたとき、あなたの手札の最初のカードはいっぱいのマナを得る。|</v>
      </c>
      <c r="B153" s="3" t="s">
        <v>83</v>
      </c>
      <c r="C153" s="7" t="s">
        <v>105</v>
      </c>
      <c r="D153" s="3" t="s">
        <v>83</v>
      </c>
      <c r="E153" s="7" t="s">
        <v>115</v>
      </c>
      <c r="F153" s="3" t="s">
        <v>83</v>
      </c>
      <c r="G153" s="7" t="s">
        <v>115</v>
      </c>
      <c r="H153" s="3" t="s">
        <v>83</v>
      </c>
      <c r="I153" s="7" t="s">
        <v>115</v>
      </c>
      <c r="J153" s="3" t="s">
        <v>83</v>
      </c>
      <c r="K153" s="7" t="s">
        <v>115</v>
      </c>
      <c r="L153" s="3" t="s">
        <v>83</v>
      </c>
      <c r="M153" s="3" t="str">
        <f>IF(Q152=0,"",Q152)</f>
        <v>このサポートが破壊されたとき、あなたの手札の最初のカードはいっぱいのマナを得る。</v>
      </c>
      <c r="N153" s="3" t="s">
        <v>83</v>
      </c>
      <c r="P153" s="17" t="s">
        <v>27</v>
      </c>
      <c r="Q153" s="13" t="str">
        <f>INDEX(AT:AT,V148+1)</f>
        <v>When this support is destroyed, the first card in your hand gains full mana.</v>
      </c>
      <c r="R153" s="14" t="s">
        <v>324</v>
      </c>
      <c r="S153" s="13" t="str">
        <f>IF(W153="","",W153)</f>
        <v/>
      </c>
      <c r="T153" s="14"/>
      <c r="U153" s="15"/>
      <c r="V153" s="19"/>
      <c r="W153" s="4"/>
      <c r="AU153" s="12" t="s">
        <v>0</v>
      </c>
      <c r="AV153" s="3">
        <v>152</v>
      </c>
      <c r="AW153" s="3" t="s">
        <v>1586</v>
      </c>
      <c r="AX153" s="3" t="s">
        <v>39</v>
      </c>
      <c r="AY153" s="3" t="s">
        <v>1587</v>
      </c>
    </row>
    <row r="154" spans="1:50">
      <c r="A154" s="3" t="str">
        <f t="shared" si="14"/>
        <v>|英テキスト|&gt;|&gt;|&gt;|&gt;|When this support is destroyed, the first card in your hand gains full mana.|</v>
      </c>
      <c r="B154" s="3" t="s">
        <v>83</v>
      </c>
      <c r="C154" s="7" t="s">
        <v>125</v>
      </c>
      <c r="D154" s="3" t="s">
        <v>83</v>
      </c>
      <c r="E154" s="7" t="s">
        <v>115</v>
      </c>
      <c r="F154" s="3" t="s">
        <v>83</v>
      </c>
      <c r="G154" s="7" t="s">
        <v>115</v>
      </c>
      <c r="H154" s="3" t="s">
        <v>83</v>
      </c>
      <c r="I154" s="7" t="s">
        <v>115</v>
      </c>
      <c r="J154" s="3" t="s">
        <v>83</v>
      </c>
      <c r="K154" s="7" t="s">
        <v>115</v>
      </c>
      <c r="L154" s="3" t="s">
        <v>83</v>
      </c>
      <c r="M154" s="3" t="str">
        <f>IF(S153="","",S153&amp;"&amp;br;")&amp;IF(Q153=0,"",Q153)</f>
        <v>When this support is destroyed, the first card in your hand gains full mana.</v>
      </c>
      <c r="N154" s="3" t="s">
        <v>83</v>
      </c>
      <c r="P154" s="12" t="s">
        <v>18</v>
      </c>
      <c r="Q154" s="13">
        <f>IF(INDEX(AP:AP,V148+1)="",0,INDEX(AP:AP,V148+1)&amp;"/"&amp;INDEX(AR:AR,V148+1))</f>
        <v>0</v>
      </c>
      <c r="R154" s="14"/>
      <c r="S154" s="14"/>
      <c r="T154" s="14"/>
      <c r="U154" s="15"/>
      <c r="V154" s="19"/>
      <c r="W154" s="19"/>
      <c r="AU154" s="12" t="s">
        <v>0</v>
      </c>
      <c r="AV154" s="3">
        <v>153</v>
      </c>
      <c r="AW154" s="3" t="s">
        <v>1588</v>
      </c>
      <c r="AX154" s="3" t="s">
        <v>39</v>
      </c>
    </row>
    <row r="155" spans="1:51">
      <c r="A155" s="3" t="str">
        <f t="shared" si="14"/>
        <v>|PT|&gt;||シールド数|&gt;|1|</v>
      </c>
      <c r="B155" s="3" t="s">
        <v>83</v>
      </c>
      <c r="C155" s="3" t="s">
        <v>18</v>
      </c>
      <c r="D155" s="3" t="s">
        <v>83</v>
      </c>
      <c r="E155" s="3" t="s">
        <v>115</v>
      </c>
      <c r="F155" s="3" t="s">
        <v>83</v>
      </c>
      <c r="G155" s="3" t="str">
        <f>IF(Q154=0,"",Q154)</f>
        <v/>
      </c>
      <c r="H155" s="3" t="s">
        <v>83</v>
      </c>
      <c r="I155" s="3" t="s">
        <v>134</v>
      </c>
      <c r="J155" s="3" t="s">
        <v>83</v>
      </c>
      <c r="K155" s="3" t="s">
        <v>115</v>
      </c>
      <c r="L155" s="3" t="s">
        <v>83</v>
      </c>
      <c r="M155" s="3">
        <f>IF(Q155=0,"",Q155)</f>
        <v>1</v>
      </c>
      <c r="N155" s="3" t="s">
        <v>83</v>
      </c>
      <c r="P155" s="20" t="s">
        <v>19</v>
      </c>
      <c r="Q155" s="13">
        <f>INDEX(AQ:AQ,V148+1)</f>
        <v>1</v>
      </c>
      <c r="R155" s="21"/>
      <c r="S155" s="21"/>
      <c r="T155" s="21"/>
      <c r="U155" s="22"/>
      <c r="V155" s="23"/>
      <c r="W155" s="23"/>
      <c r="AU155" s="12" t="s">
        <v>0</v>
      </c>
      <c r="AV155" s="3">
        <v>154</v>
      </c>
      <c r="AW155" s="3" t="s">
        <v>1589</v>
      </c>
      <c r="AX155" s="3" t="s">
        <v>39</v>
      </c>
      <c r="AY155" s="3" t="s">
        <v>1590</v>
      </c>
    </row>
    <row r="156" spans="1:51">
      <c r="A156" s="3" t="str">
        <f t="shared" si="14"/>
        <v>&amp;br;&amp;br;</v>
      </c>
      <c r="B156" s="3" t="s">
        <v>142</v>
      </c>
      <c r="Q156" s="3"/>
      <c r="R156" s="3"/>
      <c r="S156" s="3"/>
      <c r="T156" s="3"/>
      <c r="U156" s="3"/>
      <c r="AU156" s="12" t="s">
        <v>0</v>
      </c>
      <c r="AV156" s="3">
        <v>155</v>
      </c>
      <c r="AW156" s="3" t="s">
        <v>1591</v>
      </c>
      <c r="AX156" s="3" t="s">
        <v>39</v>
      </c>
      <c r="AY156" s="3" t="s">
        <v>1592</v>
      </c>
    </row>
    <row r="157" spans="1:51">
      <c r="A157" s="3" t="str">
        <f t="shared" si="14"/>
        <v>#back(text=戻る,left)</v>
      </c>
      <c r="B157" s="3" t="s">
        <v>151</v>
      </c>
      <c r="Q157" s="3"/>
      <c r="R157" s="3"/>
      <c r="S157" s="3"/>
      <c r="T157" s="3"/>
      <c r="U157" s="3"/>
      <c r="AU157" s="12" t="s">
        <v>0</v>
      </c>
      <c r="AV157" s="3">
        <v>156</v>
      </c>
      <c r="AW157" s="3" t="s">
        <v>1593</v>
      </c>
      <c r="AX157" s="3" t="s">
        <v>39</v>
      </c>
      <c r="AY157" s="3" t="s">
        <v>1594</v>
      </c>
    </row>
    <row r="158" spans="1:51">
      <c r="A158" s="3" t="str">
        <f t="shared" si="14"/>
        <v>&amp;br;</v>
      </c>
      <c r="B158" s="3" t="s">
        <v>161</v>
      </c>
      <c r="Q158" s="3"/>
      <c r="R158" s="3"/>
      <c r="S158" s="3"/>
      <c r="T158" s="3"/>
      <c r="U158" s="3"/>
      <c r="AU158" s="12" t="s">
        <v>0</v>
      </c>
      <c r="AV158" s="3">
        <v>157</v>
      </c>
      <c r="AW158" s="3" t="s">
        <v>1595</v>
      </c>
      <c r="AX158" s="3" t="s">
        <v>39</v>
      </c>
      <c r="AY158" s="3" t="s">
        <v>1596</v>
      </c>
    </row>
    <row r="159" spans="1:51">
      <c r="A159" s="3" t="str">
        <f t="shared" si="14"/>
        <v>#comment(above,nsize=[15],size=[30],num=[10])</v>
      </c>
      <c r="B159" s="3" t="s">
        <v>170</v>
      </c>
      <c r="Q159" s="3"/>
      <c r="R159" s="3"/>
      <c r="S159" s="3"/>
      <c r="T159" s="3"/>
      <c r="U159" s="3"/>
      <c r="AU159" s="12" t="s">
        <v>0</v>
      </c>
      <c r="AV159" s="3">
        <v>158</v>
      </c>
      <c r="AW159" s="3" t="s">
        <v>1597</v>
      </c>
      <c r="AX159" s="3" t="s">
        <v>39</v>
      </c>
      <c r="AY159" s="3" t="s">
        <v>1598</v>
      </c>
    </row>
    <row r="160" spans="1:51">
      <c r="A160" s="3" t="str">
        <f t="shared" si="14"/>
        <v>&amp;br;&amp;br;</v>
      </c>
      <c r="B160" s="3" t="s">
        <v>142</v>
      </c>
      <c r="Q160" s="3"/>
      <c r="R160" s="3"/>
      <c r="S160" s="3"/>
      <c r="T160" s="3"/>
      <c r="U160" s="3"/>
      <c r="AU160" s="12" t="s">
        <v>0</v>
      </c>
      <c r="AV160" s="3">
        <v>159</v>
      </c>
      <c r="AW160" s="3" t="s">
        <v>1599</v>
      </c>
      <c r="AX160" s="3" t="s">
        <v>39</v>
      </c>
      <c r="AY160" s="3" t="s">
        <v>1600</v>
      </c>
    </row>
    <row r="161" spans="1:51">
      <c r="A161" s="3" t="str">
        <f t="shared" si="14"/>
        <v/>
      </c>
      <c r="P161" s="8"/>
      <c r="Q161" s="9"/>
      <c r="R161" s="9"/>
      <c r="S161" s="9"/>
      <c r="T161" s="9"/>
      <c r="U161" s="10"/>
      <c r="V161" s="4">
        <v>13</v>
      </c>
      <c r="W161" s="16"/>
      <c r="AU161" s="12" t="s">
        <v>0</v>
      </c>
      <c r="AV161" s="3">
        <v>160</v>
      </c>
      <c r="AW161" s="3" t="s">
        <v>1601</v>
      </c>
      <c r="AX161" s="3" t="s">
        <v>39</v>
      </c>
      <c r="AY161" s="3" t="s">
        <v>1602</v>
      </c>
    </row>
    <row r="162" spans="1:51">
      <c r="A162" s="3" t="str">
        <f t="shared" si="14"/>
        <v>*精神の眼/Mind's Eye</v>
      </c>
      <c r="B162" s="3" t="str">
        <f>"*"&amp;Q162&amp;"/"&amp;S162</f>
        <v>*精神の眼/Mind's Eye</v>
      </c>
      <c r="P162" s="12" t="s">
        <v>9</v>
      </c>
      <c r="Q162" s="13" t="str">
        <f>INDEX(AC:AC,V161+1)</f>
        <v>精神の眼</v>
      </c>
      <c r="R162" s="14" t="s">
        <v>10</v>
      </c>
      <c r="S162" s="13" t="str">
        <f>INDEX(AD:AD,V161+1)</f>
        <v>Mind's Eye</v>
      </c>
      <c r="T162" s="14"/>
      <c r="U162" s="15"/>
      <c r="V162" s="16"/>
      <c r="W162" s="19"/>
      <c r="AU162" s="12" t="s">
        <v>0</v>
      </c>
      <c r="AV162" s="3">
        <v>161</v>
      </c>
      <c r="AW162" s="3" t="s">
        <v>1603</v>
      </c>
      <c r="AX162" s="3" t="s">
        <v>39</v>
      </c>
      <c r="AY162" s="3" t="s">
        <v>1604</v>
      </c>
    </row>
    <row r="163" spans="1:51">
      <c r="A163" s="3" t="str">
        <f t="shared" si="14"/>
        <v>|LEFT:80|LEFT:100|LEFT:100|LEFT:100|LEFT:100|LEFT:100|c</v>
      </c>
      <c r="B163" s="3" t="s">
        <v>83</v>
      </c>
      <c r="C163" s="6" t="str">
        <f>$P$1</f>
        <v>LEFT:80</v>
      </c>
      <c r="D163" s="6" t="s">
        <v>83</v>
      </c>
      <c r="E163" s="6" t="str">
        <f t="shared" ref="E163:I163" si="17">$Q$1</f>
        <v>LEFT:100</v>
      </c>
      <c r="F163" s="6" t="s">
        <v>83</v>
      </c>
      <c r="G163" s="6" t="str">
        <f t="shared" si="17"/>
        <v>LEFT:100</v>
      </c>
      <c r="H163" s="6" t="s">
        <v>83</v>
      </c>
      <c r="I163" s="6" t="str">
        <f t="shared" si="17"/>
        <v>LEFT:100</v>
      </c>
      <c r="J163" s="6" t="s">
        <v>83</v>
      </c>
      <c r="K163" s="6" t="str">
        <f>$Q$1</f>
        <v>LEFT:100</v>
      </c>
      <c r="L163" s="6" t="s">
        <v>83</v>
      </c>
      <c r="M163" s="6" t="str">
        <f>$Q$1</f>
        <v>LEFT:100</v>
      </c>
      <c r="N163" s="3" t="s">
        <v>83</v>
      </c>
      <c r="O163" s="3" t="s">
        <v>84</v>
      </c>
      <c r="P163" s="17" t="s">
        <v>6</v>
      </c>
      <c r="Q163" s="13" t="str">
        <f>INDEX(Y:Y,V161+1)</f>
        <v>無色</v>
      </c>
      <c r="R163" s="18" t="s">
        <v>7</v>
      </c>
      <c r="S163" s="13" t="str">
        <f>INDEX(Z:Z,V161+1)</f>
        <v>MP</v>
      </c>
      <c r="T163" s="18" t="s">
        <v>8</v>
      </c>
      <c r="U163" s="13">
        <f>INDEX(AB:AB,V161+1)</f>
        <v>10</v>
      </c>
      <c r="V163" s="19"/>
      <c r="W163" s="19"/>
      <c r="AU163" s="12" t="s">
        <v>0</v>
      </c>
      <c r="AV163" s="3">
        <v>162</v>
      </c>
      <c r="AW163" s="3" t="s">
        <v>1605</v>
      </c>
      <c r="AX163" s="3" t="s">
        <v>39</v>
      </c>
      <c r="AY163" s="3" t="s">
        <v>1606</v>
      </c>
    </row>
    <row r="164" spans="1:51">
      <c r="A164" s="3" t="str">
        <f t="shared" si="14"/>
        <v>|色|無色|レアリティ|MP|マナコスト|10|</v>
      </c>
      <c r="B164" s="3" t="s">
        <v>83</v>
      </c>
      <c r="C164" s="7" t="s">
        <v>6</v>
      </c>
      <c r="D164" s="3" t="s">
        <v>83</v>
      </c>
      <c r="E164" s="3" t="str">
        <f>IF(Q163=0,"",Q163)</f>
        <v>無色</v>
      </c>
      <c r="F164" s="3" t="s">
        <v>83</v>
      </c>
      <c r="G164" s="7" t="s">
        <v>92</v>
      </c>
      <c r="H164" s="3" t="s">
        <v>83</v>
      </c>
      <c r="I164" s="3" t="str">
        <f>IF(S163=0,"",S163)</f>
        <v>MP</v>
      </c>
      <c r="J164" s="3" t="s">
        <v>83</v>
      </c>
      <c r="K164" s="7" t="s">
        <v>93</v>
      </c>
      <c r="L164" s="3" t="s">
        <v>83</v>
      </c>
      <c r="M164" s="3">
        <f>IF(U163=0,"",U163)</f>
        <v>10</v>
      </c>
      <c r="N164" s="3" t="s">
        <v>83</v>
      </c>
      <c r="P164" s="12" t="s">
        <v>11</v>
      </c>
      <c r="Q164" s="13" t="str">
        <f>INDEX(AE:AE,V161+1)</f>
        <v>サポート</v>
      </c>
      <c r="R164" s="18" t="s">
        <v>94</v>
      </c>
      <c r="S164" s="13">
        <f>INDEX(AG:AG,V161+1)</f>
        <v>0</v>
      </c>
      <c r="T164" s="13">
        <f>INDEX(AH:AH,V161+1)</f>
        <v>0</v>
      </c>
      <c r="U164" s="13">
        <f>INDEX(AI:AI,V161+1)</f>
        <v>0</v>
      </c>
      <c r="V164" s="19"/>
      <c r="W164" s="19"/>
      <c r="AU164" s="12" t="s">
        <v>0</v>
      </c>
      <c r="AV164" s="3">
        <v>163</v>
      </c>
      <c r="AW164" s="3" t="s">
        <v>1607</v>
      </c>
      <c r="AX164" s="3" t="s">
        <v>39</v>
      </c>
      <c r="AY164" s="3" t="s">
        <v>1608</v>
      </c>
    </row>
    <row r="165" spans="1:51">
      <c r="A165" s="3" t="str">
        <f t="shared" si="14"/>
        <v>|種別|サポート|サブタイプ||||</v>
      </c>
      <c r="B165" s="3" t="s">
        <v>83</v>
      </c>
      <c r="C165" s="7" t="s">
        <v>11</v>
      </c>
      <c r="D165" s="3" t="s">
        <v>83</v>
      </c>
      <c r="E165" s="3" t="str">
        <f>IF(Q164=0,"",Q164)</f>
        <v>サポート</v>
      </c>
      <c r="F165" s="3" t="s">
        <v>83</v>
      </c>
      <c r="G165" s="7" t="s">
        <v>104</v>
      </c>
      <c r="H165" s="3" t="s">
        <v>83</v>
      </c>
      <c r="I165" s="3" t="str">
        <f>IF(S164=0,"",S164)</f>
        <v/>
      </c>
      <c r="J165" s="3" t="s">
        <v>83</v>
      </c>
      <c r="K165" s="3" t="str">
        <f>IF(T164=0,"",T164)</f>
        <v/>
      </c>
      <c r="L165" s="3" t="s">
        <v>83</v>
      </c>
      <c r="M165" s="3" t="str">
        <f>IF(U164=0,"",U164)</f>
        <v/>
      </c>
      <c r="N165" s="3" t="s">
        <v>83</v>
      </c>
      <c r="P165" s="12" t="s">
        <v>105</v>
      </c>
      <c r="Q165" s="13" t="str">
        <f>INDEX(AS:AS,V161+1)</f>
        <v>対戦相手がカードを1枚引いた時、あなたはカードを1枚引く。</v>
      </c>
      <c r="R165" s="14"/>
      <c r="S165" s="14"/>
      <c r="T165" s="14"/>
      <c r="U165" s="15"/>
      <c r="V165" s="19"/>
      <c r="W165" s="19"/>
      <c r="AU165" s="12" t="s">
        <v>0</v>
      </c>
      <c r="AV165" s="3">
        <v>164</v>
      </c>
      <c r="AW165" s="3" t="s">
        <v>1609</v>
      </c>
      <c r="AX165" s="3" t="s">
        <v>39</v>
      </c>
      <c r="AY165" s="3" t="s">
        <v>1610</v>
      </c>
    </row>
    <row r="166" spans="1:51">
      <c r="A166" s="3" t="str">
        <f t="shared" si="14"/>
        <v>|テキスト|&gt;|&gt;|&gt;|&gt;|対戦相手がカードを1枚引いた時、あなたはカードを1枚引く。|</v>
      </c>
      <c r="B166" s="3" t="s">
        <v>83</v>
      </c>
      <c r="C166" s="7" t="s">
        <v>105</v>
      </c>
      <c r="D166" s="3" t="s">
        <v>83</v>
      </c>
      <c r="E166" s="7" t="s">
        <v>115</v>
      </c>
      <c r="F166" s="3" t="s">
        <v>83</v>
      </c>
      <c r="G166" s="7" t="s">
        <v>115</v>
      </c>
      <c r="H166" s="3" t="s">
        <v>83</v>
      </c>
      <c r="I166" s="7" t="s">
        <v>115</v>
      </c>
      <c r="J166" s="3" t="s">
        <v>83</v>
      </c>
      <c r="K166" s="7" t="s">
        <v>115</v>
      </c>
      <c r="L166" s="3" t="s">
        <v>83</v>
      </c>
      <c r="M166" s="3" t="str">
        <f>IF(Q165=0,"",Q165)</f>
        <v>対戦相手がカードを1枚引いた時、あなたはカードを1枚引く。</v>
      </c>
      <c r="N166" s="3" t="s">
        <v>83</v>
      </c>
      <c r="P166" s="17" t="s">
        <v>27</v>
      </c>
      <c r="Q166" s="13" t="str">
        <f>INDEX(AT:AT,V161+1)</f>
        <v>When your opponent draws a card, you draw 1 card.</v>
      </c>
      <c r="R166" s="14" t="s">
        <v>324</v>
      </c>
      <c r="S166" s="13" t="str">
        <f>IF(W166="","",W166)</f>
        <v/>
      </c>
      <c r="T166" s="14"/>
      <c r="U166" s="15"/>
      <c r="V166" s="19"/>
      <c r="W166" s="4"/>
      <c r="AU166" s="12" t="s">
        <v>0</v>
      </c>
      <c r="AV166" s="3">
        <v>165</v>
      </c>
      <c r="AW166" s="3" t="s">
        <v>1611</v>
      </c>
      <c r="AX166" s="3" t="s">
        <v>39</v>
      </c>
      <c r="AY166" s="3" t="s">
        <v>1612</v>
      </c>
    </row>
    <row r="167" spans="1:51">
      <c r="A167" s="3" t="str">
        <f t="shared" si="14"/>
        <v>|英テキスト|&gt;|&gt;|&gt;|&gt;|When your opponent draws a card, you draw 1 card.|</v>
      </c>
      <c r="B167" s="3" t="s">
        <v>83</v>
      </c>
      <c r="C167" s="7" t="s">
        <v>125</v>
      </c>
      <c r="D167" s="3" t="s">
        <v>83</v>
      </c>
      <c r="E167" s="7" t="s">
        <v>115</v>
      </c>
      <c r="F167" s="3" t="s">
        <v>83</v>
      </c>
      <c r="G167" s="7" t="s">
        <v>115</v>
      </c>
      <c r="H167" s="3" t="s">
        <v>83</v>
      </c>
      <c r="I167" s="7" t="s">
        <v>115</v>
      </c>
      <c r="J167" s="3" t="s">
        <v>83</v>
      </c>
      <c r="K167" s="7" t="s">
        <v>115</v>
      </c>
      <c r="L167" s="3" t="s">
        <v>83</v>
      </c>
      <c r="M167" s="3" t="str">
        <f>IF(S166="","",S166&amp;"&amp;br;")&amp;IF(Q166=0,"",Q166)</f>
        <v>When your opponent draws a card, you draw 1 card.</v>
      </c>
      <c r="N167" s="3" t="s">
        <v>83</v>
      </c>
      <c r="P167" s="12" t="s">
        <v>18</v>
      </c>
      <c r="Q167" s="13">
        <f>IF(INDEX(AP:AP,V161+1)="",0,INDEX(AP:AP,V161+1)&amp;"/"&amp;INDEX(AR:AR,V161+1))</f>
        <v>0</v>
      </c>
      <c r="R167" s="14"/>
      <c r="S167" s="14"/>
      <c r="T167" s="14"/>
      <c r="U167" s="15"/>
      <c r="V167" s="19"/>
      <c r="W167" s="19"/>
      <c r="AU167" s="12" t="s">
        <v>0</v>
      </c>
      <c r="AV167" s="3">
        <v>166</v>
      </c>
      <c r="AW167" s="3" t="s">
        <v>1613</v>
      </c>
      <c r="AX167" s="3" t="s">
        <v>39</v>
      </c>
      <c r="AY167" s="3" t="s">
        <v>1614</v>
      </c>
    </row>
    <row r="168" spans="1:51">
      <c r="A168" s="3" t="str">
        <f t="shared" si="14"/>
        <v>|PT|&gt;||シールド数|&gt;|2|</v>
      </c>
      <c r="B168" s="3" t="s">
        <v>83</v>
      </c>
      <c r="C168" s="3" t="s">
        <v>18</v>
      </c>
      <c r="D168" s="3" t="s">
        <v>83</v>
      </c>
      <c r="E168" s="3" t="s">
        <v>115</v>
      </c>
      <c r="F168" s="3" t="s">
        <v>83</v>
      </c>
      <c r="G168" s="3" t="str">
        <f>IF(Q167=0,"",Q167)</f>
        <v/>
      </c>
      <c r="H168" s="3" t="s">
        <v>83</v>
      </c>
      <c r="I168" s="3" t="s">
        <v>134</v>
      </c>
      <c r="J168" s="3" t="s">
        <v>83</v>
      </c>
      <c r="K168" s="3" t="s">
        <v>115</v>
      </c>
      <c r="L168" s="3" t="s">
        <v>83</v>
      </c>
      <c r="M168" s="3">
        <f>IF(Q168=0,"",Q168)</f>
        <v>2</v>
      </c>
      <c r="N168" s="3" t="s">
        <v>83</v>
      </c>
      <c r="P168" s="20" t="s">
        <v>19</v>
      </c>
      <c r="Q168" s="13">
        <f>INDEX(AQ:AQ,V161+1)</f>
        <v>2</v>
      </c>
      <c r="R168" s="21"/>
      <c r="S168" s="21"/>
      <c r="T168" s="21"/>
      <c r="U168" s="22"/>
      <c r="V168" s="23"/>
      <c r="W168" s="23"/>
      <c r="AU168" s="12" t="s">
        <v>0</v>
      </c>
      <c r="AV168" s="3">
        <v>167</v>
      </c>
      <c r="AW168" s="3" t="s">
        <v>1615</v>
      </c>
      <c r="AX168" s="3" t="s">
        <v>39</v>
      </c>
      <c r="AY168" s="3" t="s">
        <v>1616</v>
      </c>
    </row>
    <row r="169" spans="1:51">
      <c r="A169" s="3" t="str">
        <f t="shared" si="14"/>
        <v>&amp;br;&amp;br;</v>
      </c>
      <c r="B169" s="3" t="s">
        <v>142</v>
      </c>
      <c r="Q169" s="3"/>
      <c r="R169" s="3"/>
      <c r="S169" s="3"/>
      <c r="T169" s="3"/>
      <c r="U169" s="3"/>
      <c r="AU169" s="12" t="s">
        <v>0</v>
      </c>
      <c r="AV169" s="3">
        <v>168</v>
      </c>
      <c r="AW169" s="3" t="s">
        <v>1617</v>
      </c>
      <c r="AX169" s="3" t="s">
        <v>39</v>
      </c>
      <c r="AY169" s="3" t="s">
        <v>1618</v>
      </c>
    </row>
    <row r="170" spans="1:51">
      <c r="A170" s="3" t="str">
        <f t="shared" si="14"/>
        <v>#back(text=戻る,left)</v>
      </c>
      <c r="B170" s="3" t="s">
        <v>151</v>
      </c>
      <c r="Q170" s="3"/>
      <c r="R170" s="3"/>
      <c r="S170" s="3"/>
      <c r="T170" s="3"/>
      <c r="U170" s="3"/>
      <c r="AU170" s="12" t="s">
        <v>0</v>
      </c>
      <c r="AV170" s="3">
        <v>169</v>
      </c>
      <c r="AW170" s="3" t="s">
        <v>1619</v>
      </c>
      <c r="AX170" s="3" t="s">
        <v>39</v>
      </c>
      <c r="AY170" s="3" t="s">
        <v>1620</v>
      </c>
    </row>
    <row r="171" spans="1:51">
      <c r="A171" s="3" t="str">
        <f t="shared" si="14"/>
        <v>&amp;br;</v>
      </c>
      <c r="B171" s="3" t="s">
        <v>161</v>
      </c>
      <c r="Q171" s="3"/>
      <c r="R171" s="3"/>
      <c r="S171" s="3"/>
      <c r="T171" s="3"/>
      <c r="U171" s="3"/>
      <c r="AU171" s="12" t="s">
        <v>0</v>
      </c>
      <c r="AV171" s="3">
        <v>170</v>
      </c>
      <c r="AW171" s="3" t="s">
        <v>1621</v>
      </c>
      <c r="AX171" s="3" t="s">
        <v>39</v>
      </c>
      <c r="AY171" s="3" t="s">
        <v>1622</v>
      </c>
    </row>
    <row r="172" spans="1:51">
      <c r="A172" s="3" t="str">
        <f t="shared" si="14"/>
        <v>#comment(above,nsize=[15],size=[30],num=[10])</v>
      </c>
      <c r="B172" s="3" t="s">
        <v>170</v>
      </c>
      <c r="Q172" s="3"/>
      <c r="R172" s="3"/>
      <c r="S172" s="3"/>
      <c r="T172" s="3"/>
      <c r="U172" s="3"/>
      <c r="AU172" s="12" t="s">
        <v>0</v>
      </c>
      <c r="AV172" s="3">
        <v>171</v>
      </c>
      <c r="AW172" s="3" t="s">
        <v>1623</v>
      </c>
      <c r="AX172" s="3" t="s">
        <v>39</v>
      </c>
      <c r="AY172" s="3" t="s">
        <v>1624</v>
      </c>
    </row>
    <row r="173" spans="1:51">
      <c r="A173" s="3" t="str">
        <f t="shared" si="14"/>
        <v>&amp;br;&amp;br;</v>
      </c>
      <c r="B173" s="3" t="s">
        <v>142</v>
      </c>
      <c r="Q173" s="3"/>
      <c r="R173" s="3"/>
      <c r="S173" s="3"/>
      <c r="T173" s="3"/>
      <c r="U173" s="3"/>
      <c r="AU173" s="12" t="s">
        <v>0</v>
      </c>
      <c r="AV173" s="3">
        <v>172</v>
      </c>
      <c r="AW173" s="3" t="s">
        <v>1625</v>
      </c>
      <c r="AX173" s="3" t="s">
        <v>39</v>
      </c>
      <c r="AY173" s="3" t="s">
        <v>1626</v>
      </c>
    </row>
    <row r="174" spans="1:51">
      <c r="A174" s="3" t="str">
        <f t="shared" si="14"/>
        <v/>
      </c>
      <c r="P174" s="8"/>
      <c r="Q174" s="9"/>
      <c r="R174" s="9"/>
      <c r="S174" s="9"/>
      <c r="T174" s="9"/>
      <c r="U174" s="10"/>
      <c r="V174" s="4">
        <v>14</v>
      </c>
      <c r="W174" s="16"/>
      <c r="AU174" s="12" t="s">
        <v>0</v>
      </c>
      <c r="AV174" s="3">
        <v>173</v>
      </c>
      <c r="AW174" s="3" t="s">
        <v>1627</v>
      </c>
      <c r="AX174" s="3" t="s">
        <v>39</v>
      </c>
      <c r="AY174" s="3" t="s">
        <v>1628</v>
      </c>
    </row>
    <row r="175" spans="1:51">
      <c r="A175" s="3" t="str">
        <f t="shared" si="14"/>
        <v>*オパールのモックス/Mox Opal</v>
      </c>
      <c r="B175" s="3" t="str">
        <f>"*"&amp;Q175&amp;"/"&amp;S175</f>
        <v>*オパールのモックス/Mox Opal</v>
      </c>
      <c r="P175" s="12" t="s">
        <v>9</v>
      </c>
      <c r="Q175" s="13" t="str">
        <f>INDEX(AC:AC,V174+1)</f>
        <v>オパールのモックス</v>
      </c>
      <c r="R175" s="14" t="s">
        <v>10</v>
      </c>
      <c r="S175" s="13" t="str">
        <f>INDEX(AD:AD,V174+1)</f>
        <v>Mox Opal</v>
      </c>
      <c r="T175" s="14"/>
      <c r="U175" s="15"/>
      <c r="V175" s="16"/>
      <c r="W175" s="19"/>
      <c r="AU175" s="12" t="s">
        <v>0</v>
      </c>
      <c r="AV175" s="3">
        <v>174</v>
      </c>
      <c r="AW175" s="3" t="s">
        <v>1629</v>
      </c>
      <c r="AX175" s="3" t="s">
        <v>39</v>
      </c>
      <c r="AY175" s="3" t="s">
        <v>1630</v>
      </c>
    </row>
    <row r="176" spans="1:51">
      <c r="A176" s="3" t="str">
        <f t="shared" si="14"/>
        <v>|LEFT:80|LEFT:100|LEFT:100|LEFT:100|LEFT:100|LEFT:100|c</v>
      </c>
      <c r="B176" s="3" t="s">
        <v>83</v>
      </c>
      <c r="C176" s="6" t="str">
        <f>$P$1</f>
        <v>LEFT:80</v>
      </c>
      <c r="D176" s="6" t="s">
        <v>83</v>
      </c>
      <c r="E176" s="6" t="str">
        <f t="shared" ref="E176:I176" si="18">$Q$1</f>
        <v>LEFT:100</v>
      </c>
      <c r="F176" s="6" t="s">
        <v>83</v>
      </c>
      <c r="G176" s="6" t="str">
        <f t="shared" si="18"/>
        <v>LEFT:100</v>
      </c>
      <c r="H176" s="6" t="s">
        <v>83</v>
      </c>
      <c r="I176" s="6" t="str">
        <f t="shared" si="18"/>
        <v>LEFT:100</v>
      </c>
      <c r="J176" s="6" t="s">
        <v>83</v>
      </c>
      <c r="K176" s="6" t="str">
        <f>$Q$1</f>
        <v>LEFT:100</v>
      </c>
      <c r="L176" s="6" t="s">
        <v>83</v>
      </c>
      <c r="M176" s="6" t="str">
        <f>$Q$1</f>
        <v>LEFT:100</v>
      </c>
      <c r="N176" s="3" t="s">
        <v>83</v>
      </c>
      <c r="O176" s="3" t="s">
        <v>84</v>
      </c>
      <c r="P176" s="17" t="s">
        <v>6</v>
      </c>
      <c r="Q176" s="13" t="str">
        <f>INDEX(Y:Y,V174+1)</f>
        <v>無色</v>
      </c>
      <c r="R176" s="18" t="s">
        <v>7</v>
      </c>
      <c r="S176" s="13" t="str">
        <f>INDEX(Z:Z,V174+1)</f>
        <v>MP</v>
      </c>
      <c r="T176" s="18" t="s">
        <v>8</v>
      </c>
      <c r="U176" s="13">
        <f>INDEX(AB:AB,V174+1)</f>
        <v>10</v>
      </c>
      <c r="V176" s="19"/>
      <c r="W176" s="19"/>
      <c r="AU176" s="12" t="s">
        <v>0</v>
      </c>
      <c r="AV176" s="3">
        <v>175</v>
      </c>
      <c r="AW176" s="3" t="s">
        <v>1631</v>
      </c>
      <c r="AX176" s="3" t="s">
        <v>39</v>
      </c>
      <c r="AY176" s="3" t="s">
        <v>1632</v>
      </c>
    </row>
    <row r="177" spans="1:51">
      <c r="A177" s="3" t="str">
        <f t="shared" si="14"/>
        <v>|色|無色|レアリティ|MP|マナコスト|10|</v>
      </c>
      <c r="B177" s="3" t="s">
        <v>83</v>
      </c>
      <c r="C177" s="7" t="s">
        <v>6</v>
      </c>
      <c r="D177" s="3" t="s">
        <v>83</v>
      </c>
      <c r="E177" s="3" t="str">
        <f>IF(Q176=0,"",Q176)</f>
        <v>無色</v>
      </c>
      <c r="F177" s="3" t="s">
        <v>83</v>
      </c>
      <c r="G177" s="7" t="s">
        <v>92</v>
      </c>
      <c r="H177" s="3" t="s">
        <v>83</v>
      </c>
      <c r="I177" s="3" t="str">
        <f>IF(S176=0,"",S176)</f>
        <v>MP</v>
      </c>
      <c r="J177" s="3" t="s">
        <v>83</v>
      </c>
      <c r="K177" s="7" t="s">
        <v>93</v>
      </c>
      <c r="L177" s="3" t="s">
        <v>83</v>
      </c>
      <c r="M177" s="3">
        <f>IF(U176=0,"",U176)</f>
        <v>10</v>
      </c>
      <c r="N177" s="3" t="s">
        <v>83</v>
      </c>
      <c r="P177" s="12" t="s">
        <v>11</v>
      </c>
      <c r="Q177" s="13" t="str">
        <f>INDEX(AE:AE,V174+1)</f>
        <v>サポート</v>
      </c>
      <c r="R177" s="18" t="s">
        <v>94</v>
      </c>
      <c r="S177" s="13">
        <f>INDEX(AG:AG,V174+1)</f>
        <v>0</v>
      </c>
      <c r="T177" s="13">
        <f>INDEX(AH:AH,V174+1)</f>
        <v>0</v>
      </c>
      <c r="U177" s="13">
        <f>INDEX(AI:AI,V174+1)</f>
        <v>0</v>
      </c>
      <c r="V177" s="19"/>
      <c r="W177" s="19"/>
      <c r="AU177" s="12" t="s">
        <v>0</v>
      </c>
      <c r="AV177" s="3">
        <v>176</v>
      </c>
      <c r="AW177" s="3" t="s">
        <v>1633</v>
      </c>
      <c r="AX177" s="3" t="s">
        <v>39</v>
      </c>
      <c r="AY177" s="3" t="s">
        <v>1634</v>
      </c>
    </row>
    <row r="178" spans="1:51">
      <c r="A178" s="3" t="str">
        <f t="shared" si="14"/>
        <v>|種別|サポート|サブタイプ||||</v>
      </c>
      <c r="B178" s="3" t="s">
        <v>83</v>
      </c>
      <c r="C178" s="7" t="s">
        <v>11</v>
      </c>
      <c r="D178" s="3" t="s">
        <v>83</v>
      </c>
      <c r="E178" s="3" t="str">
        <f>IF(Q177=0,"",Q177)</f>
        <v>サポート</v>
      </c>
      <c r="F178" s="3" t="s">
        <v>83</v>
      </c>
      <c r="G178" s="7" t="s">
        <v>104</v>
      </c>
      <c r="H178" s="3" t="s">
        <v>83</v>
      </c>
      <c r="I178" s="3" t="str">
        <f>IF(S177=0,"",S177)</f>
        <v/>
      </c>
      <c r="J178" s="3" t="s">
        <v>83</v>
      </c>
      <c r="K178" s="3" t="str">
        <f>IF(T177=0,"",T177)</f>
        <v/>
      </c>
      <c r="L178" s="3" t="s">
        <v>83</v>
      </c>
      <c r="M178" s="3" t="str">
        <f>IF(U177=0,"",U177)</f>
        <v/>
      </c>
      <c r="N178" s="3" t="s">
        <v>83</v>
      </c>
      <c r="P178" s="12" t="s">
        <v>105</v>
      </c>
      <c r="Q178" s="13" t="str">
        <f>INDEX(AS:AS,V174+1)</f>
        <v>あなたのターン開始時に、あなたがサポートを3個以上コントロールしている場合、あなたは5マナを得る。</v>
      </c>
      <c r="R178" s="14"/>
      <c r="S178" s="14"/>
      <c r="T178" s="14"/>
      <c r="U178" s="15"/>
      <c r="V178" s="19"/>
      <c r="W178" s="19"/>
      <c r="AU178" s="12" t="s">
        <v>0</v>
      </c>
      <c r="AV178" s="3">
        <v>177</v>
      </c>
      <c r="AW178" s="3" t="s">
        <v>1635</v>
      </c>
      <c r="AX178" s="3" t="s">
        <v>39</v>
      </c>
      <c r="AY178" s="3" t="s">
        <v>1636</v>
      </c>
    </row>
    <row r="179" spans="1:51">
      <c r="A179" s="3" t="str">
        <f t="shared" si="14"/>
        <v>|テキスト|&gt;|&gt;|&gt;|&gt;|あなたのターン開始時に、あなたがサポートを3個以上コントロールしている場合、あなたは5マナを得る。|</v>
      </c>
      <c r="B179" s="3" t="s">
        <v>83</v>
      </c>
      <c r="C179" s="7" t="s">
        <v>105</v>
      </c>
      <c r="D179" s="3" t="s">
        <v>83</v>
      </c>
      <c r="E179" s="7" t="s">
        <v>115</v>
      </c>
      <c r="F179" s="3" t="s">
        <v>83</v>
      </c>
      <c r="G179" s="7" t="s">
        <v>115</v>
      </c>
      <c r="H179" s="3" t="s">
        <v>83</v>
      </c>
      <c r="I179" s="7" t="s">
        <v>115</v>
      </c>
      <c r="J179" s="3" t="s">
        <v>83</v>
      </c>
      <c r="K179" s="7" t="s">
        <v>115</v>
      </c>
      <c r="L179" s="3" t="s">
        <v>83</v>
      </c>
      <c r="M179" s="3" t="str">
        <f>IF(Q178=0,"",Q178)</f>
        <v>あなたのターン開始時に、あなたがサポートを3個以上コントロールしている場合、あなたは5マナを得る。</v>
      </c>
      <c r="N179" s="3" t="s">
        <v>83</v>
      </c>
      <c r="P179" s="17" t="s">
        <v>27</v>
      </c>
      <c r="Q179" s="13" t="str">
        <f>INDEX(AT:AT,V174+1)</f>
        <v>At the beginning of your turn, if you control 3 or more supports, you gain 5 mana.</v>
      </c>
      <c r="R179" s="14" t="s">
        <v>324</v>
      </c>
      <c r="S179" s="13" t="str">
        <f>IF(W179="","",W179)</f>
        <v/>
      </c>
      <c r="T179" s="14"/>
      <c r="U179" s="15"/>
      <c r="V179" s="19"/>
      <c r="W179" s="4"/>
      <c r="AU179" s="12" t="s">
        <v>0</v>
      </c>
      <c r="AV179" s="3">
        <v>178</v>
      </c>
      <c r="AW179" s="3" t="s">
        <v>1637</v>
      </c>
      <c r="AX179" s="3" t="s">
        <v>39</v>
      </c>
      <c r="AY179" s="3" t="s">
        <v>1638</v>
      </c>
    </row>
    <row r="180" spans="1:51">
      <c r="A180" s="3" t="str">
        <f t="shared" si="14"/>
        <v>|英テキスト|&gt;|&gt;|&gt;|&gt;|At the beginning of your turn, if you control 3 or more supports, you gain 5 mana.|</v>
      </c>
      <c r="B180" s="3" t="s">
        <v>83</v>
      </c>
      <c r="C180" s="7" t="s">
        <v>125</v>
      </c>
      <c r="D180" s="3" t="s">
        <v>83</v>
      </c>
      <c r="E180" s="7" t="s">
        <v>115</v>
      </c>
      <c r="F180" s="3" t="s">
        <v>83</v>
      </c>
      <c r="G180" s="7" t="s">
        <v>115</v>
      </c>
      <c r="H180" s="3" t="s">
        <v>83</v>
      </c>
      <c r="I180" s="7" t="s">
        <v>115</v>
      </c>
      <c r="J180" s="3" t="s">
        <v>83</v>
      </c>
      <c r="K180" s="7" t="s">
        <v>115</v>
      </c>
      <c r="L180" s="3" t="s">
        <v>83</v>
      </c>
      <c r="M180" s="3" t="str">
        <f>IF(S179="","",S179&amp;"&amp;br;")&amp;IF(Q179=0,"",Q179)</f>
        <v>At the beginning of your turn, if you control 3 or more supports, you gain 5 mana.</v>
      </c>
      <c r="N180" s="3" t="s">
        <v>83</v>
      </c>
      <c r="P180" s="12" t="s">
        <v>18</v>
      </c>
      <c r="Q180" s="13">
        <f>IF(INDEX(AP:AP,V174+1)="",0,INDEX(AP:AP,V174+1)&amp;"/"&amp;INDEX(AR:AR,V174+1))</f>
        <v>0</v>
      </c>
      <c r="R180" s="14"/>
      <c r="S180" s="14"/>
      <c r="T180" s="14"/>
      <c r="U180" s="15"/>
      <c r="V180" s="19"/>
      <c r="W180" s="19"/>
      <c r="AU180" s="12" t="s">
        <v>0</v>
      </c>
      <c r="AV180" s="3">
        <v>179</v>
      </c>
      <c r="AW180" s="3" t="s">
        <v>1639</v>
      </c>
      <c r="AX180" s="3" t="s">
        <v>39</v>
      </c>
      <c r="AY180" s="3" t="s">
        <v>1640</v>
      </c>
    </row>
    <row r="181" spans="1:50">
      <c r="A181" s="3" t="str">
        <f t="shared" si="14"/>
        <v>|PT|&gt;||シールド数|&gt;|3|</v>
      </c>
      <c r="B181" s="3" t="s">
        <v>83</v>
      </c>
      <c r="C181" s="3" t="s">
        <v>18</v>
      </c>
      <c r="D181" s="3" t="s">
        <v>83</v>
      </c>
      <c r="E181" s="3" t="s">
        <v>115</v>
      </c>
      <c r="F181" s="3" t="s">
        <v>83</v>
      </c>
      <c r="G181" s="3" t="str">
        <f>IF(Q180=0,"",Q180)</f>
        <v/>
      </c>
      <c r="H181" s="3" t="s">
        <v>83</v>
      </c>
      <c r="I181" s="3" t="s">
        <v>134</v>
      </c>
      <c r="J181" s="3" t="s">
        <v>83</v>
      </c>
      <c r="K181" s="3" t="s">
        <v>115</v>
      </c>
      <c r="L181" s="3" t="s">
        <v>83</v>
      </c>
      <c r="M181" s="3">
        <f>IF(Q181=0,"",Q181)</f>
        <v>3</v>
      </c>
      <c r="N181" s="3" t="s">
        <v>83</v>
      </c>
      <c r="P181" s="20" t="s">
        <v>19</v>
      </c>
      <c r="Q181" s="13">
        <f>INDEX(AQ:AQ,V174+1)</f>
        <v>3</v>
      </c>
      <c r="R181" s="21"/>
      <c r="S181" s="21"/>
      <c r="T181" s="21"/>
      <c r="U181" s="22"/>
      <c r="V181" s="23"/>
      <c r="W181" s="23"/>
      <c r="AU181" s="12" t="s">
        <v>0</v>
      </c>
      <c r="AV181" s="3">
        <v>180</v>
      </c>
      <c r="AW181" s="3" t="s">
        <v>1641</v>
      </c>
      <c r="AX181" s="3" t="s">
        <v>39</v>
      </c>
    </row>
    <row r="182" spans="1:51">
      <c r="A182" s="3" t="str">
        <f t="shared" si="14"/>
        <v>&amp;br;&amp;br;</v>
      </c>
      <c r="B182" s="3" t="s">
        <v>142</v>
      </c>
      <c r="Q182" s="3"/>
      <c r="R182" s="3"/>
      <c r="S182" s="3"/>
      <c r="T182" s="3"/>
      <c r="U182" s="3"/>
      <c r="AU182" s="12" t="s">
        <v>0</v>
      </c>
      <c r="AV182" s="3">
        <v>181</v>
      </c>
      <c r="AW182" s="3" t="s">
        <v>1642</v>
      </c>
      <c r="AX182" s="3" t="s">
        <v>39</v>
      </c>
      <c r="AY182" s="3" t="s">
        <v>1643</v>
      </c>
    </row>
    <row r="183" spans="1:51">
      <c r="A183" s="3" t="str">
        <f t="shared" si="14"/>
        <v>#back(text=戻る,left)</v>
      </c>
      <c r="B183" s="3" t="s">
        <v>151</v>
      </c>
      <c r="Q183" s="3"/>
      <c r="R183" s="3"/>
      <c r="S183" s="3"/>
      <c r="T183" s="3"/>
      <c r="U183" s="3"/>
      <c r="AU183" s="12" t="s">
        <v>0</v>
      </c>
      <c r="AV183" s="3">
        <v>182</v>
      </c>
      <c r="AW183" s="3" t="s">
        <v>1644</v>
      </c>
      <c r="AX183" s="3" t="s">
        <v>39</v>
      </c>
      <c r="AY183" s="3" t="s">
        <v>5</v>
      </c>
    </row>
    <row r="184" spans="1:51">
      <c r="A184" s="3" t="str">
        <f t="shared" si="14"/>
        <v>&amp;br;</v>
      </c>
      <c r="B184" s="3" t="s">
        <v>161</v>
      </c>
      <c r="Q184" s="3"/>
      <c r="R184" s="3"/>
      <c r="S184" s="3"/>
      <c r="T184" s="3"/>
      <c r="U184" s="3"/>
      <c r="AU184" s="12" t="s">
        <v>0</v>
      </c>
      <c r="AV184" s="3">
        <v>183</v>
      </c>
      <c r="AW184" s="3" t="s">
        <v>1645</v>
      </c>
      <c r="AX184" s="3" t="s">
        <v>39</v>
      </c>
      <c r="AY184" s="3" t="s">
        <v>1646</v>
      </c>
    </row>
    <row r="185" spans="1:51">
      <c r="A185" s="3" t="str">
        <f t="shared" si="14"/>
        <v>#comment(above,nsize=[15],size=[30],num=[10])</v>
      </c>
      <c r="B185" s="3" t="s">
        <v>170</v>
      </c>
      <c r="Q185" s="3"/>
      <c r="R185" s="3"/>
      <c r="S185" s="3"/>
      <c r="T185" s="3"/>
      <c r="U185" s="3"/>
      <c r="AU185" s="12" t="s">
        <v>0</v>
      </c>
      <c r="AV185" s="3">
        <v>184</v>
      </c>
      <c r="AW185" s="3" t="s">
        <v>1647</v>
      </c>
      <c r="AX185" s="3" t="s">
        <v>39</v>
      </c>
      <c r="AY185" s="3" t="s">
        <v>1648</v>
      </c>
    </row>
    <row r="186" spans="1:51">
      <c r="A186" s="3" t="str">
        <f t="shared" si="14"/>
        <v>&amp;br;&amp;br;</v>
      </c>
      <c r="B186" s="3" t="s">
        <v>142</v>
      </c>
      <c r="Q186" s="3"/>
      <c r="R186" s="3"/>
      <c r="S186" s="3"/>
      <c r="T186" s="3"/>
      <c r="U186" s="3"/>
      <c r="AU186" s="12" t="s">
        <v>0</v>
      </c>
      <c r="AV186" s="3">
        <v>185</v>
      </c>
      <c r="AW186" s="3" t="s">
        <v>1649</v>
      </c>
      <c r="AX186" s="3" t="s">
        <v>39</v>
      </c>
      <c r="AY186" s="3" t="s">
        <v>1650</v>
      </c>
    </row>
    <row r="187" spans="1:51">
      <c r="A187" s="3" t="str">
        <f t="shared" si="14"/>
        <v/>
      </c>
      <c r="P187" s="8"/>
      <c r="Q187" s="9"/>
      <c r="R187" s="9"/>
      <c r="S187" s="9"/>
      <c r="T187" s="9"/>
      <c r="U187" s="10"/>
      <c r="V187" s="4">
        <v>15</v>
      </c>
      <c r="W187" s="16"/>
      <c r="AU187" s="12" t="s">
        <v>0</v>
      </c>
      <c r="AV187" s="3">
        <v>186</v>
      </c>
      <c r="AW187" s="3" t="s">
        <v>1651</v>
      </c>
      <c r="AX187" s="3" t="s">
        <v>39</v>
      </c>
      <c r="AY187" s="3" t="s">
        <v>1652</v>
      </c>
    </row>
    <row r="188" spans="1:51">
      <c r="A188" s="3" t="str">
        <f t="shared" si="14"/>
        <v>*肉体と精神の剣/Sword of Body and Mind</v>
      </c>
      <c r="B188" s="3" t="str">
        <f>"*"&amp;Q188&amp;"/"&amp;S188</f>
        <v>*肉体と精神の剣/Sword of Body and Mind</v>
      </c>
      <c r="P188" s="12" t="s">
        <v>9</v>
      </c>
      <c r="Q188" s="13" t="str">
        <f>INDEX(AC:AC,V187+1)</f>
        <v>肉体と精神の剣</v>
      </c>
      <c r="R188" s="14" t="s">
        <v>10</v>
      </c>
      <c r="S188" s="13" t="str">
        <f>INDEX(AD:AD,V187+1)</f>
        <v>Sword of Body and Mind</v>
      </c>
      <c r="T188" s="14"/>
      <c r="U188" s="15"/>
      <c r="V188" s="16"/>
      <c r="W188" s="19"/>
      <c r="AU188" s="12" t="s">
        <v>0</v>
      </c>
      <c r="AV188" s="3">
        <v>187</v>
      </c>
      <c r="AW188" s="3" t="s">
        <v>1653</v>
      </c>
      <c r="AX188" s="3" t="s">
        <v>39</v>
      </c>
      <c r="AY188" s="3" t="s">
        <v>1654</v>
      </c>
    </row>
    <row r="189" spans="1:51">
      <c r="A189" s="3" t="str">
        <f t="shared" si="14"/>
        <v>|LEFT:80|LEFT:100|LEFT:100|LEFT:100|LEFT:100|LEFT:100|c</v>
      </c>
      <c r="B189" s="3" t="s">
        <v>83</v>
      </c>
      <c r="C189" s="6" t="str">
        <f>$P$1</f>
        <v>LEFT:80</v>
      </c>
      <c r="D189" s="6" t="s">
        <v>83</v>
      </c>
      <c r="E189" s="6" t="str">
        <f t="shared" ref="E189:I189" si="19">$Q$1</f>
        <v>LEFT:100</v>
      </c>
      <c r="F189" s="6" t="s">
        <v>83</v>
      </c>
      <c r="G189" s="6" t="str">
        <f t="shared" si="19"/>
        <v>LEFT:100</v>
      </c>
      <c r="H189" s="6" t="s">
        <v>83</v>
      </c>
      <c r="I189" s="6" t="str">
        <f t="shared" si="19"/>
        <v>LEFT:100</v>
      </c>
      <c r="J189" s="6" t="s">
        <v>83</v>
      </c>
      <c r="K189" s="6" t="str">
        <f>$Q$1</f>
        <v>LEFT:100</v>
      </c>
      <c r="L189" s="6" t="s">
        <v>83</v>
      </c>
      <c r="M189" s="6" t="str">
        <f>$Q$1</f>
        <v>LEFT:100</v>
      </c>
      <c r="N189" s="3" t="s">
        <v>83</v>
      </c>
      <c r="O189" s="3" t="s">
        <v>84</v>
      </c>
      <c r="P189" s="17" t="s">
        <v>6</v>
      </c>
      <c r="Q189" s="13" t="str">
        <f>INDEX(Y:Y,V187+1)</f>
        <v>無色</v>
      </c>
      <c r="R189" s="18" t="s">
        <v>7</v>
      </c>
      <c r="S189" s="13" t="str">
        <f>INDEX(Z:Z,V187+1)</f>
        <v>MP</v>
      </c>
      <c r="T189" s="18" t="s">
        <v>8</v>
      </c>
      <c r="U189" s="13">
        <f>INDEX(AB:AB,V187+1)</f>
        <v>11</v>
      </c>
      <c r="V189" s="19"/>
      <c r="W189" s="19"/>
      <c r="AU189" s="12" t="s">
        <v>0</v>
      </c>
      <c r="AV189" s="3">
        <v>188</v>
      </c>
      <c r="AW189" s="3" t="s">
        <v>1655</v>
      </c>
      <c r="AX189" s="3" t="s">
        <v>39</v>
      </c>
      <c r="AY189" s="3" t="s">
        <v>1656</v>
      </c>
    </row>
    <row r="190" spans="1:51">
      <c r="A190" s="3" t="str">
        <f t="shared" si="14"/>
        <v>|色|無色|レアリティ|MP|マナコスト|11|</v>
      </c>
      <c r="B190" s="3" t="s">
        <v>83</v>
      </c>
      <c r="C190" s="7" t="s">
        <v>6</v>
      </c>
      <c r="D190" s="3" t="s">
        <v>83</v>
      </c>
      <c r="E190" s="3" t="str">
        <f>IF(Q189=0,"",Q189)</f>
        <v>無色</v>
      </c>
      <c r="F190" s="3" t="s">
        <v>83</v>
      </c>
      <c r="G190" s="7" t="s">
        <v>92</v>
      </c>
      <c r="H190" s="3" t="s">
        <v>83</v>
      </c>
      <c r="I190" s="3" t="str">
        <f>IF(S189=0,"",S189)</f>
        <v>MP</v>
      </c>
      <c r="J190" s="3" t="s">
        <v>83</v>
      </c>
      <c r="K190" s="7" t="s">
        <v>93</v>
      </c>
      <c r="L190" s="3" t="s">
        <v>83</v>
      </c>
      <c r="M190" s="3">
        <f>IF(U189=0,"",U189)</f>
        <v>11</v>
      </c>
      <c r="N190" s="3" t="s">
        <v>83</v>
      </c>
      <c r="P190" s="12" t="s">
        <v>11</v>
      </c>
      <c r="Q190" s="13" t="str">
        <f>INDEX(AE:AE,V187+1)</f>
        <v>サポート</v>
      </c>
      <c r="R190" s="18" t="s">
        <v>94</v>
      </c>
      <c r="S190" s="13">
        <f>INDEX(AG:AG,V187+1)</f>
        <v>0</v>
      </c>
      <c r="T190" s="13">
        <f>INDEX(AH:AH,V187+1)</f>
        <v>0</v>
      </c>
      <c r="U190" s="13">
        <f>INDEX(AI:AI,V187+1)</f>
        <v>0</v>
      </c>
      <c r="V190" s="19"/>
      <c r="W190" s="19"/>
      <c r="AU190" s="12" t="s">
        <v>0</v>
      </c>
      <c r="AV190" s="3">
        <v>189</v>
      </c>
      <c r="AW190" s="3" t="s">
        <v>1657</v>
      </c>
      <c r="AX190" s="3" t="s">
        <v>39</v>
      </c>
      <c r="AY190" s="3" t="s">
        <v>1658</v>
      </c>
    </row>
    <row r="191" spans="1:51">
      <c r="A191" s="3" t="str">
        <f t="shared" si="14"/>
        <v>|種別|サポート|サブタイプ||||</v>
      </c>
      <c r="B191" s="3" t="s">
        <v>83</v>
      </c>
      <c r="C191" s="7" t="s">
        <v>11</v>
      </c>
      <c r="D191" s="3" t="s">
        <v>83</v>
      </c>
      <c r="E191" s="3" t="str">
        <f>IF(Q190=0,"",Q190)</f>
        <v>サポート</v>
      </c>
      <c r="F191" s="3" t="s">
        <v>83</v>
      </c>
      <c r="G191" s="7" t="s">
        <v>104</v>
      </c>
      <c r="H191" s="3" t="s">
        <v>83</v>
      </c>
      <c r="I191" s="3" t="str">
        <f>IF(S190=0,"",S190)</f>
        <v/>
      </c>
      <c r="J191" s="3" t="s">
        <v>83</v>
      </c>
      <c r="K191" s="3" t="str">
        <f>IF(T190=0,"",T190)</f>
        <v/>
      </c>
      <c r="L191" s="3" t="s">
        <v>83</v>
      </c>
      <c r="M191" s="3" t="str">
        <f>IF(U190=0,"",U190)</f>
        <v/>
      </c>
      <c r="N191" s="3" t="s">
        <v>83</v>
      </c>
      <c r="P191" s="12" t="s">
        <v>105</v>
      </c>
      <c r="Q191" s="13" t="str">
        <f>INDEX(AS:AS,V187+1)</f>
        <v>このサポートがボードにある間、あなたがコントロールする最初のクリーチャーは+8/+8の修正を受ける。そのクリーチャーが攻撃したとき、あなたは2/2の緑の狼・トークンを1体召喚して、3マナを得る。</v>
      </c>
      <c r="R191" s="14"/>
      <c r="S191" s="14"/>
      <c r="T191" s="14"/>
      <c r="U191" s="15"/>
      <c r="V191" s="19"/>
      <c r="W191" s="19"/>
      <c r="AU191" s="12" t="s">
        <v>0</v>
      </c>
      <c r="AV191" s="3">
        <v>190</v>
      </c>
      <c r="AW191" s="3" t="s">
        <v>1659</v>
      </c>
      <c r="AX191" s="3" t="s">
        <v>39</v>
      </c>
      <c r="AY191" s="3" t="s">
        <v>1660</v>
      </c>
    </row>
    <row r="192" spans="1:51">
      <c r="A192" s="3" t="str">
        <f t="shared" si="14"/>
        <v>|テキスト|&gt;|&gt;|&gt;|&gt;|このサポートがボードにある間、あなたがコントロールする最初のクリーチャーは+8/+8の修正を受ける。そのクリーチャーが攻撃したとき、あなたは2/2の緑の狼・トークンを1体召喚して、3マナを得る。|</v>
      </c>
      <c r="B192" s="3" t="s">
        <v>83</v>
      </c>
      <c r="C192" s="7" t="s">
        <v>105</v>
      </c>
      <c r="D192" s="3" t="s">
        <v>83</v>
      </c>
      <c r="E192" s="7" t="s">
        <v>115</v>
      </c>
      <c r="F192" s="3" t="s">
        <v>83</v>
      </c>
      <c r="G192" s="7" t="s">
        <v>115</v>
      </c>
      <c r="H192" s="3" t="s">
        <v>83</v>
      </c>
      <c r="I192" s="7" t="s">
        <v>115</v>
      </c>
      <c r="J192" s="3" t="s">
        <v>83</v>
      </c>
      <c r="K192" s="7" t="s">
        <v>115</v>
      </c>
      <c r="L192" s="3" t="s">
        <v>83</v>
      </c>
      <c r="M192" s="3" t="str">
        <f>IF(Q191=0,"",Q191)</f>
        <v>このサポートがボードにある間、あなたがコントロールする最初のクリーチャーは+8/+8の修正を受ける。そのクリーチャーが攻撃したとき、あなたは2/2の緑の狼・トークンを1体召喚して、3マナを得る。</v>
      </c>
      <c r="N192" s="3" t="s">
        <v>83</v>
      </c>
      <c r="P192" s="17" t="s">
        <v>27</v>
      </c>
      <c r="Q192" s="13" t="str">
        <f>INDEX(AT:AT,V187+1)</f>
        <v>While this support is on the board, the first creature you control gets +8/+8. When that creature attacks, you summon 1 2/2 Green Wolf token and you gain 3 mana.</v>
      </c>
      <c r="R192" s="14" t="s">
        <v>324</v>
      </c>
      <c r="S192" s="13" t="str">
        <f>IF(W192="","",W192)</f>
        <v/>
      </c>
      <c r="T192" s="14"/>
      <c r="U192" s="15"/>
      <c r="V192" s="19"/>
      <c r="W192" s="4"/>
      <c r="AU192" s="12" t="s">
        <v>0</v>
      </c>
      <c r="AV192" s="3">
        <v>191</v>
      </c>
      <c r="AW192" s="3" t="s">
        <v>1661</v>
      </c>
      <c r="AX192" s="3" t="s">
        <v>39</v>
      </c>
      <c r="AY192" s="3" t="s">
        <v>1662</v>
      </c>
    </row>
    <row r="193" spans="1:51">
      <c r="A193" s="3" t="str">
        <f t="shared" si="14"/>
        <v>|英テキスト|&gt;|&gt;|&gt;|&gt;|While this support is on the board, the first creature you control gets +8/+8. When that creature attacks, you summon 1 2/2 Green Wolf token and you gain 3 mana.|</v>
      </c>
      <c r="B193" s="3" t="s">
        <v>83</v>
      </c>
      <c r="C193" s="7" t="s">
        <v>125</v>
      </c>
      <c r="D193" s="3" t="s">
        <v>83</v>
      </c>
      <c r="E193" s="7" t="s">
        <v>115</v>
      </c>
      <c r="F193" s="3" t="s">
        <v>83</v>
      </c>
      <c r="G193" s="7" t="s">
        <v>115</v>
      </c>
      <c r="H193" s="3" t="s">
        <v>83</v>
      </c>
      <c r="I193" s="7" t="s">
        <v>115</v>
      </c>
      <c r="J193" s="3" t="s">
        <v>83</v>
      </c>
      <c r="K193" s="7" t="s">
        <v>115</v>
      </c>
      <c r="L193" s="3" t="s">
        <v>83</v>
      </c>
      <c r="M193" s="3" t="str">
        <f>IF(S192="","",S192&amp;"&amp;br;")&amp;IF(Q192=0,"",Q192)</f>
        <v>While this support is on the board, the first creature you control gets +8/+8. When that creature attacks, you summon 1 2/2 Green Wolf token and you gain 3 mana.</v>
      </c>
      <c r="N193" s="3" t="s">
        <v>83</v>
      </c>
      <c r="P193" s="12" t="s">
        <v>18</v>
      </c>
      <c r="Q193" s="13">
        <f>IF(INDEX(AP:AP,V187+1)="",0,INDEX(AP:AP,V187+1)&amp;"/"&amp;INDEX(AR:AR,V187+1))</f>
        <v>0</v>
      </c>
      <c r="R193" s="14"/>
      <c r="S193" s="14"/>
      <c r="T193" s="14"/>
      <c r="U193" s="15"/>
      <c r="V193" s="19"/>
      <c r="W193" s="19"/>
      <c r="AU193" s="12" t="s">
        <v>0</v>
      </c>
      <c r="AV193" s="3">
        <v>192</v>
      </c>
      <c r="AW193" s="3" t="s">
        <v>1663</v>
      </c>
      <c r="AX193" s="3" t="s">
        <v>39</v>
      </c>
      <c r="AY193" s="3" t="s">
        <v>1664</v>
      </c>
    </row>
    <row r="194" spans="1:51">
      <c r="A194" s="3" t="str">
        <f t="shared" si="14"/>
        <v>|PT|&gt;||シールド数|&gt;|2|</v>
      </c>
      <c r="B194" s="3" t="s">
        <v>83</v>
      </c>
      <c r="C194" s="3" t="s">
        <v>18</v>
      </c>
      <c r="D194" s="3" t="s">
        <v>83</v>
      </c>
      <c r="E194" s="3" t="s">
        <v>115</v>
      </c>
      <c r="F194" s="3" t="s">
        <v>83</v>
      </c>
      <c r="G194" s="3" t="str">
        <f>IF(Q193=0,"",Q193)</f>
        <v/>
      </c>
      <c r="H194" s="3" t="s">
        <v>83</v>
      </c>
      <c r="I194" s="3" t="s">
        <v>134</v>
      </c>
      <c r="J194" s="3" t="s">
        <v>83</v>
      </c>
      <c r="K194" s="3" t="s">
        <v>115</v>
      </c>
      <c r="L194" s="3" t="s">
        <v>83</v>
      </c>
      <c r="M194" s="3">
        <f>IF(Q194=0,"",Q194)</f>
        <v>2</v>
      </c>
      <c r="N194" s="3" t="s">
        <v>83</v>
      </c>
      <c r="P194" s="20" t="s">
        <v>19</v>
      </c>
      <c r="Q194" s="13">
        <f>INDEX(AQ:AQ,V187+1)</f>
        <v>2</v>
      </c>
      <c r="R194" s="21"/>
      <c r="S194" s="21"/>
      <c r="T194" s="21"/>
      <c r="U194" s="22"/>
      <c r="V194" s="23"/>
      <c r="W194" s="23"/>
      <c r="AU194" s="12" t="s">
        <v>0</v>
      </c>
      <c r="AV194" s="3">
        <v>193</v>
      </c>
      <c r="AW194" s="3" t="s">
        <v>1665</v>
      </c>
      <c r="AX194" s="3" t="s">
        <v>39</v>
      </c>
      <c r="AY194" s="3" t="s">
        <v>1666</v>
      </c>
    </row>
    <row r="195" spans="1:51">
      <c r="A195" s="3" t="str">
        <f t="shared" si="14"/>
        <v>&amp;br;&amp;br;</v>
      </c>
      <c r="B195" s="3" t="s">
        <v>142</v>
      </c>
      <c r="Q195" s="3"/>
      <c r="R195" s="3"/>
      <c r="S195" s="3"/>
      <c r="T195" s="3"/>
      <c r="U195" s="3"/>
      <c r="AU195" s="12" t="s">
        <v>0</v>
      </c>
      <c r="AV195" s="3">
        <v>194</v>
      </c>
      <c r="AW195" s="3" t="s">
        <v>1667</v>
      </c>
      <c r="AX195" s="3" t="s">
        <v>39</v>
      </c>
      <c r="AY195" s="3" t="s">
        <v>1668</v>
      </c>
    </row>
    <row r="196" spans="1:51">
      <c r="A196" s="3" t="str">
        <f t="shared" si="14"/>
        <v>#back(text=戻る,left)</v>
      </c>
      <c r="B196" s="3" t="s">
        <v>151</v>
      </c>
      <c r="Q196" s="3"/>
      <c r="R196" s="3"/>
      <c r="S196" s="3"/>
      <c r="T196" s="3"/>
      <c r="U196" s="3"/>
      <c r="AU196" s="12" t="s">
        <v>0</v>
      </c>
      <c r="AV196" s="3">
        <v>195</v>
      </c>
      <c r="AW196" s="3" t="s">
        <v>1669</v>
      </c>
      <c r="AX196" s="3" t="s">
        <v>39</v>
      </c>
      <c r="AY196" s="3" t="s">
        <v>1634</v>
      </c>
    </row>
    <row r="197" spans="1:51">
      <c r="A197" s="3" t="str">
        <f t="shared" si="14"/>
        <v>&amp;br;</v>
      </c>
      <c r="B197" s="3" t="s">
        <v>161</v>
      </c>
      <c r="Q197" s="3"/>
      <c r="R197" s="3"/>
      <c r="S197" s="3"/>
      <c r="T197" s="3"/>
      <c r="U197" s="3"/>
      <c r="AU197" s="12" t="s">
        <v>0</v>
      </c>
      <c r="AV197" s="3">
        <v>196</v>
      </c>
      <c r="AW197" s="3" t="s">
        <v>1670</v>
      </c>
      <c r="AX197" s="3" t="s">
        <v>39</v>
      </c>
      <c r="AY197" s="3" t="s">
        <v>1671</v>
      </c>
    </row>
    <row r="198" spans="1:51">
      <c r="A198" s="3" t="str">
        <f t="shared" ref="A198:A261" si="20">CONCATENATE(B198,C198,D198,E198,F198,G198,H198,I198,J198,K198,L198,M198,N198,O198)</f>
        <v>#comment(above,nsize=[15],size=[30],num=[10])</v>
      </c>
      <c r="B198" s="3" t="s">
        <v>170</v>
      </c>
      <c r="Q198" s="3"/>
      <c r="R198" s="3"/>
      <c r="S198" s="3"/>
      <c r="T198" s="3"/>
      <c r="U198" s="3"/>
      <c r="AU198" s="12" t="s">
        <v>0</v>
      </c>
      <c r="AV198" s="3">
        <v>197</v>
      </c>
      <c r="AW198" s="3" t="s">
        <v>1672</v>
      </c>
      <c r="AX198" s="3" t="s">
        <v>39</v>
      </c>
      <c r="AY198" s="3" t="s">
        <v>1673</v>
      </c>
    </row>
    <row r="199" spans="1:51">
      <c r="A199" s="3" t="str">
        <f t="shared" si="20"/>
        <v>&amp;br;&amp;br;</v>
      </c>
      <c r="B199" s="3" t="s">
        <v>142</v>
      </c>
      <c r="Q199" s="3"/>
      <c r="R199" s="3"/>
      <c r="S199" s="3"/>
      <c r="T199" s="3"/>
      <c r="U199" s="3"/>
      <c r="AU199" s="12" t="s">
        <v>0</v>
      </c>
      <c r="AV199" s="3">
        <v>198</v>
      </c>
      <c r="AW199" s="3" t="s">
        <v>1674</v>
      </c>
      <c r="AX199" s="3" t="s">
        <v>39</v>
      </c>
      <c r="AY199" s="3" t="s">
        <v>1675</v>
      </c>
    </row>
    <row r="200" spans="1:51">
      <c r="A200" s="3" t="str">
        <f t="shared" si="20"/>
        <v/>
      </c>
      <c r="P200" s="8"/>
      <c r="Q200" s="9"/>
      <c r="R200" s="9"/>
      <c r="S200" s="9"/>
      <c r="T200" s="9"/>
      <c r="U200" s="10"/>
      <c r="V200" s="4">
        <v>16</v>
      </c>
      <c r="W200" s="16"/>
      <c r="AU200" s="12" t="s">
        <v>0</v>
      </c>
      <c r="AV200" s="3">
        <v>199</v>
      </c>
      <c r="AW200" s="3" t="s">
        <v>1676</v>
      </c>
      <c r="AX200" s="3" t="s">
        <v>39</v>
      </c>
      <c r="AY200" s="3" t="s">
        <v>1677</v>
      </c>
    </row>
    <row r="201" spans="1:51">
      <c r="A201" s="3" t="str">
        <f t="shared" si="20"/>
        <v>*饗宴と飢餓の剣/Sword of Feast and Famine</v>
      </c>
      <c r="B201" s="3" t="str">
        <f>"*"&amp;Q201&amp;"/"&amp;S201</f>
        <v>*饗宴と飢餓の剣/Sword of Feast and Famine</v>
      </c>
      <c r="P201" s="12" t="s">
        <v>9</v>
      </c>
      <c r="Q201" s="13" t="str">
        <f>INDEX(AC:AC,V200+1)</f>
        <v>饗宴と飢餓の剣</v>
      </c>
      <c r="R201" s="14" t="s">
        <v>10</v>
      </c>
      <c r="S201" s="13" t="str">
        <f>INDEX(AD:AD,V200+1)</f>
        <v>Sword of Feast and Famine</v>
      </c>
      <c r="T201" s="14"/>
      <c r="U201" s="15"/>
      <c r="V201" s="16"/>
      <c r="W201" s="19"/>
      <c r="AU201" s="12" t="s">
        <v>0</v>
      </c>
      <c r="AV201" s="3">
        <v>200</v>
      </c>
      <c r="AW201" s="3" t="s">
        <v>1678</v>
      </c>
      <c r="AX201" s="3" t="s">
        <v>39</v>
      </c>
      <c r="AY201" s="3" t="s">
        <v>1679</v>
      </c>
    </row>
    <row r="202" spans="1:51">
      <c r="A202" s="3" t="str">
        <f t="shared" si="20"/>
        <v>|LEFT:80|LEFT:100|LEFT:100|LEFT:100|LEFT:100|LEFT:100|c</v>
      </c>
      <c r="B202" s="3" t="s">
        <v>83</v>
      </c>
      <c r="C202" s="6" t="str">
        <f>$P$1</f>
        <v>LEFT:80</v>
      </c>
      <c r="D202" s="6" t="s">
        <v>83</v>
      </c>
      <c r="E202" s="6" t="str">
        <f t="shared" ref="E202:I202" si="21">$Q$1</f>
        <v>LEFT:100</v>
      </c>
      <c r="F202" s="6" t="s">
        <v>83</v>
      </c>
      <c r="G202" s="6" t="str">
        <f t="shared" si="21"/>
        <v>LEFT:100</v>
      </c>
      <c r="H202" s="6" t="s">
        <v>83</v>
      </c>
      <c r="I202" s="6" t="str">
        <f t="shared" si="21"/>
        <v>LEFT:100</v>
      </c>
      <c r="J202" s="6" t="s">
        <v>83</v>
      </c>
      <c r="K202" s="6" t="str">
        <f>$Q$1</f>
        <v>LEFT:100</v>
      </c>
      <c r="L202" s="6" t="s">
        <v>83</v>
      </c>
      <c r="M202" s="6" t="str">
        <f>$Q$1</f>
        <v>LEFT:100</v>
      </c>
      <c r="N202" s="3" t="s">
        <v>83</v>
      </c>
      <c r="O202" s="3" t="s">
        <v>84</v>
      </c>
      <c r="P202" s="17" t="s">
        <v>6</v>
      </c>
      <c r="Q202" s="13" t="str">
        <f>INDEX(Y:Y,V200+1)</f>
        <v>無色</v>
      </c>
      <c r="R202" s="18" t="s">
        <v>7</v>
      </c>
      <c r="S202" s="13" t="str">
        <f>INDEX(Z:Z,V200+1)</f>
        <v>MP</v>
      </c>
      <c r="T202" s="18" t="s">
        <v>8</v>
      </c>
      <c r="U202" s="13">
        <f>INDEX(AB:AB,V200+1)</f>
        <v>15</v>
      </c>
      <c r="V202" s="19"/>
      <c r="W202" s="19"/>
      <c r="AU202" s="12" t="s">
        <v>0</v>
      </c>
      <c r="AV202" s="3">
        <v>201</v>
      </c>
      <c r="AW202" s="3" t="s">
        <v>1680</v>
      </c>
      <c r="AX202" s="3" t="s">
        <v>39</v>
      </c>
      <c r="AY202" s="3" t="s">
        <v>1681</v>
      </c>
    </row>
    <row r="203" spans="1:51">
      <c r="A203" s="3" t="str">
        <f t="shared" si="20"/>
        <v>|色|無色|レアリティ|MP|マナコスト|15|</v>
      </c>
      <c r="B203" s="3" t="s">
        <v>83</v>
      </c>
      <c r="C203" s="7" t="s">
        <v>6</v>
      </c>
      <c r="D203" s="3" t="s">
        <v>83</v>
      </c>
      <c r="E203" s="3" t="str">
        <f>IF(Q202=0,"",Q202)</f>
        <v>無色</v>
      </c>
      <c r="F203" s="3" t="s">
        <v>83</v>
      </c>
      <c r="G203" s="7" t="s">
        <v>92</v>
      </c>
      <c r="H203" s="3" t="s">
        <v>83</v>
      </c>
      <c r="I203" s="3" t="str">
        <f>IF(S202=0,"",S202)</f>
        <v>MP</v>
      </c>
      <c r="J203" s="3" t="s">
        <v>83</v>
      </c>
      <c r="K203" s="7" t="s">
        <v>93</v>
      </c>
      <c r="L203" s="3" t="s">
        <v>83</v>
      </c>
      <c r="M203" s="3">
        <f>IF(U202=0,"",U202)</f>
        <v>15</v>
      </c>
      <c r="N203" s="3" t="s">
        <v>83</v>
      </c>
      <c r="P203" s="12" t="s">
        <v>11</v>
      </c>
      <c r="Q203" s="13" t="str">
        <f>INDEX(AE:AE,V200+1)</f>
        <v>サポート</v>
      </c>
      <c r="R203" s="18" t="s">
        <v>94</v>
      </c>
      <c r="S203" s="13">
        <f>INDEX(AG:AG,V200+1)</f>
        <v>0</v>
      </c>
      <c r="T203" s="13">
        <f>INDEX(AH:AH,V200+1)</f>
        <v>0</v>
      </c>
      <c r="U203" s="13">
        <f>INDEX(AI:AI,V200+1)</f>
        <v>0</v>
      </c>
      <c r="V203" s="19"/>
      <c r="W203" s="19"/>
      <c r="AU203" s="12" t="s">
        <v>0</v>
      </c>
      <c r="AV203" s="3">
        <v>202</v>
      </c>
      <c r="AW203" s="3" t="s">
        <v>1682</v>
      </c>
      <c r="AX203" s="3" t="s">
        <v>39</v>
      </c>
      <c r="AY203" s="3" t="s">
        <v>1683</v>
      </c>
    </row>
    <row r="204" spans="1:51">
      <c r="A204" s="3" t="str">
        <f t="shared" si="20"/>
        <v>|種別|サポート|サブタイプ||||</v>
      </c>
      <c r="B204" s="3" t="s">
        <v>83</v>
      </c>
      <c r="C204" s="7" t="s">
        <v>11</v>
      </c>
      <c r="D204" s="3" t="s">
        <v>83</v>
      </c>
      <c r="E204" s="3" t="str">
        <f>IF(Q203=0,"",Q203)</f>
        <v>サポート</v>
      </c>
      <c r="F204" s="3" t="s">
        <v>83</v>
      </c>
      <c r="G204" s="7" t="s">
        <v>104</v>
      </c>
      <c r="H204" s="3" t="s">
        <v>83</v>
      </c>
      <c r="I204" s="3" t="str">
        <f>IF(S203=0,"",S203)</f>
        <v/>
      </c>
      <c r="J204" s="3" t="s">
        <v>83</v>
      </c>
      <c r="K204" s="3" t="str">
        <f>IF(T203=0,"",T203)</f>
        <v/>
      </c>
      <c r="L204" s="3" t="s">
        <v>83</v>
      </c>
      <c r="M204" s="3" t="str">
        <f>IF(U203=0,"",U203)</f>
        <v/>
      </c>
      <c r="N204" s="3" t="s">
        <v>83</v>
      </c>
      <c r="P204" s="12" t="s">
        <v>105</v>
      </c>
      <c r="Q204" s="13" t="str">
        <f>INDEX(AS:AS,V200+1)</f>
        <v>このサポートがボードにある間、あなたがコントロールする最初のクリーチャーは+8/+8の修正を受ける。そのクリーチャーが攻撃したとき、あなたは3個のジェムをあなたのプレインズウォーカーの色に変換する。</v>
      </c>
      <c r="R204" s="14"/>
      <c r="S204" s="14"/>
      <c r="T204" s="14"/>
      <c r="U204" s="15"/>
      <c r="V204" s="19"/>
      <c r="W204" s="19"/>
      <c r="AU204" s="12" t="s">
        <v>0</v>
      </c>
      <c r="AV204" s="3">
        <v>203</v>
      </c>
      <c r="AW204" s="3" t="s">
        <v>1684</v>
      </c>
      <c r="AX204" s="3" t="s">
        <v>39</v>
      </c>
      <c r="AY204" s="3" t="s">
        <v>1685</v>
      </c>
    </row>
    <row r="205" spans="1:51">
      <c r="A205" s="3" t="str">
        <f t="shared" si="20"/>
        <v>|テキスト|&gt;|&gt;|&gt;|&gt;|このサポートがボードにある間、あなたがコントロールする最初のクリーチャーは+8/+8の修正を受ける。そのクリーチャーが攻撃したとき、あなたは3個のジェムをあなたのプレインズウォーカーの色に変換する。|</v>
      </c>
      <c r="B205" s="3" t="s">
        <v>83</v>
      </c>
      <c r="C205" s="7" t="s">
        <v>105</v>
      </c>
      <c r="D205" s="3" t="s">
        <v>83</v>
      </c>
      <c r="E205" s="7" t="s">
        <v>115</v>
      </c>
      <c r="F205" s="3" t="s">
        <v>83</v>
      </c>
      <c r="G205" s="7" t="s">
        <v>115</v>
      </c>
      <c r="H205" s="3" t="s">
        <v>83</v>
      </c>
      <c r="I205" s="7" t="s">
        <v>115</v>
      </c>
      <c r="J205" s="3" t="s">
        <v>83</v>
      </c>
      <c r="K205" s="7" t="s">
        <v>115</v>
      </c>
      <c r="L205" s="3" t="s">
        <v>83</v>
      </c>
      <c r="M205" s="3" t="str">
        <f>IF(Q204=0,"",Q204)</f>
        <v>このサポートがボードにある間、あなたがコントロールする最初のクリーチャーは+8/+8の修正を受ける。そのクリーチャーが攻撃したとき、あなたは3個のジェムをあなたのプレインズウォーカーの色に変換する。</v>
      </c>
      <c r="N205" s="3" t="s">
        <v>83</v>
      </c>
      <c r="P205" s="17" t="s">
        <v>27</v>
      </c>
      <c r="Q205" s="13" t="str">
        <f>INDEX(AT:AT,V200+1)</f>
        <v>While this support is on the board, the first creature you control gets +8/+8 and when that creature attacks, you convert 3 gems to your Planeswalker's color.</v>
      </c>
      <c r="R205" s="14" t="s">
        <v>324</v>
      </c>
      <c r="S205" s="13" t="str">
        <f>IF(W205="","",W205)</f>
        <v/>
      </c>
      <c r="T205" s="14"/>
      <c r="U205" s="15"/>
      <c r="V205" s="19"/>
      <c r="W205" s="4"/>
      <c r="AU205" s="12" t="s">
        <v>0</v>
      </c>
      <c r="AV205" s="3">
        <v>204</v>
      </c>
      <c r="AW205" s="3" t="s">
        <v>1686</v>
      </c>
      <c r="AX205" s="3" t="s">
        <v>39</v>
      </c>
      <c r="AY205" s="3" t="s">
        <v>1687</v>
      </c>
    </row>
    <row r="206" spans="1:51">
      <c r="A206" s="3" t="str">
        <f t="shared" si="20"/>
        <v>|英テキスト|&gt;|&gt;|&gt;|&gt;|While this support is on the board, the first creature you control gets +8/+8 and when that creature attacks, you convert 3 gems to your Planeswalker's color.|</v>
      </c>
      <c r="B206" s="3" t="s">
        <v>83</v>
      </c>
      <c r="C206" s="7" t="s">
        <v>125</v>
      </c>
      <c r="D206" s="3" t="s">
        <v>83</v>
      </c>
      <c r="E206" s="7" t="s">
        <v>115</v>
      </c>
      <c r="F206" s="3" t="s">
        <v>83</v>
      </c>
      <c r="G206" s="7" t="s">
        <v>115</v>
      </c>
      <c r="H206" s="3" t="s">
        <v>83</v>
      </c>
      <c r="I206" s="7" t="s">
        <v>115</v>
      </c>
      <c r="J206" s="3" t="s">
        <v>83</v>
      </c>
      <c r="K206" s="7" t="s">
        <v>115</v>
      </c>
      <c r="L206" s="3" t="s">
        <v>83</v>
      </c>
      <c r="M206" s="3" t="str">
        <f>IF(S205="","",S205&amp;"&amp;br;")&amp;IF(Q205=0,"",Q205)</f>
        <v>While this support is on the board, the first creature you control gets +8/+8 and when that creature attacks, you convert 3 gems to your Planeswalker's color.</v>
      </c>
      <c r="N206" s="3" t="s">
        <v>83</v>
      </c>
      <c r="P206" s="12" t="s">
        <v>18</v>
      </c>
      <c r="Q206" s="13">
        <f>IF(INDEX(AP:AP,V200+1)="",0,INDEX(AP:AP,V200+1)&amp;"/"&amp;INDEX(AR:AR,V200+1))</f>
        <v>0</v>
      </c>
      <c r="R206" s="14"/>
      <c r="S206" s="14"/>
      <c r="T206" s="14"/>
      <c r="U206" s="15"/>
      <c r="V206" s="19"/>
      <c r="W206" s="19"/>
      <c r="AU206" s="12" t="s">
        <v>0</v>
      </c>
      <c r="AV206" s="3">
        <v>205</v>
      </c>
      <c r="AW206" s="3" t="s">
        <v>1688</v>
      </c>
      <c r="AX206" s="3" t="s">
        <v>39</v>
      </c>
      <c r="AY206" s="3" t="s">
        <v>1689</v>
      </c>
    </row>
    <row r="207" spans="1:51">
      <c r="A207" s="3" t="str">
        <f t="shared" si="20"/>
        <v>|PT|&gt;||シールド数|&gt;|2|</v>
      </c>
      <c r="B207" s="3" t="s">
        <v>83</v>
      </c>
      <c r="C207" s="3" t="s">
        <v>18</v>
      </c>
      <c r="D207" s="3" t="s">
        <v>83</v>
      </c>
      <c r="E207" s="3" t="s">
        <v>115</v>
      </c>
      <c r="F207" s="3" t="s">
        <v>83</v>
      </c>
      <c r="G207" s="3" t="str">
        <f>IF(Q206=0,"",Q206)</f>
        <v/>
      </c>
      <c r="H207" s="3" t="s">
        <v>83</v>
      </c>
      <c r="I207" s="3" t="s">
        <v>134</v>
      </c>
      <c r="J207" s="3" t="s">
        <v>83</v>
      </c>
      <c r="K207" s="3" t="s">
        <v>115</v>
      </c>
      <c r="L207" s="3" t="s">
        <v>83</v>
      </c>
      <c r="M207" s="3">
        <f>IF(Q207=0,"",Q207)</f>
        <v>2</v>
      </c>
      <c r="N207" s="3" t="s">
        <v>83</v>
      </c>
      <c r="P207" s="20" t="s">
        <v>19</v>
      </c>
      <c r="Q207" s="13">
        <f>INDEX(AQ:AQ,V200+1)</f>
        <v>2</v>
      </c>
      <c r="R207" s="21"/>
      <c r="S207" s="21"/>
      <c r="T207" s="21"/>
      <c r="U207" s="22"/>
      <c r="V207" s="23"/>
      <c r="W207" s="23"/>
      <c r="AU207" s="12" t="s">
        <v>0</v>
      </c>
      <c r="AV207" s="3">
        <v>206</v>
      </c>
      <c r="AW207" s="3" t="s">
        <v>1690</v>
      </c>
      <c r="AX207" s="3" t="s">
        <v>39</v>
      </c>
      <c r="AY207" s="3" t="s">
        <v>1691</v>
      </c>
    </row>
    <row r="208" spans="1:51">
      <c r="A208" s="3" t="str">
        <f t="shared" si="20"/>
        <v>&amp;br;&amp;br;</v>
      </c>
      <c r="B208" s="3" t="s">
        <v>142</v>
      </c>
      <c r="Q208" s="3"/>
      <c r="R208" s="3"/>
      <c r="S208" s="3"/>
      <c r="T208" s="3"/>
      <c r="U208" s="3"/>
      <c r="AU208" s="12" t="s">
        <v>0</v>
      </c>
      <c r="AV208" s="3">
        <v>207</v>
      </c>
      <c r="AW208" s="3" t="s">
        <v>1692</v>
      </c>
      <c r="AX208" s="3" t="s">
        <v>39</v>
      </c>
      <c r="AY208" s="3" t="s">
        <v>1693</v>
      </c>
    </row>
    <row r="209" spans="1:51">
      <c r="A209" s="3" t="str">
        <f t="shared" si="20"/>
        <v>#back(text=戻る,left)</v>
      </c>
      <c r="B209" s="3" t="s">
        <v>151</v>
      </c>
      <c r="Q209" s="3"/>
      <c r="R209" s="3"/>
      <c r="S209" s="3"/>
      <c r="T209" s="3"/>
      <c r="U209" s="3"/>
      <c r="AU209" s="12" t="s">
        <v>0</v>
      </c>
      <c r="AV209" s="3">
        <v>208</v>
      </c>
      <c r="AW209" s="3" t="s">
        <v>1694</v>
      </c>
      <c r="AX209" s="3" t="s">
        <v>39</v>
      </c>
      <c r="AY209" s="3" t="s">
        <v>1464</v>
      </c>
    </row>
    <row r="210" spans="1:51">
      <c r="A210" s="3" t="str">
        <f t="shared" si="20"/>
        <v>&amp;br;</v>
      </c>
      <c r="B210" s="3" t="s">
        <v>161</v>
      </c>
      <c r="Q210" s="3"/>
      <c r="R210" s="3"/>
      <c r="S210" s="3"/>
      <c r="T210" s="3"/>
      <c r="U210" s="3"/>
      <c r="AU210" s="12" t="s">
        <v>0</v>
      </c>
      <c r="AV210" s="3">
        <v>209</v>
      </c>
      <c r="AW210" s="3" t="s">
        <v>1695</v>
      </c>
      <c r="AX210" s="3" t="s">
        <v>39</v>
      </c>
      <c r="AY210" s="3" t="s">
        <v>1696</v>
      </c>
    </row>
    <row r="211" spans="1:51">
      <c r="A211" s="3" t="str">
        <f t="shared" si="20"/>
        <v>#comment(above,nsize=[15],size=[30],num=[10])</v>
      </c>
      <c r="B211" s="3" t="s">
        <v>170</v>
      </c>
      <c r="Q211" s="3"/>
      <c r="R211" s="3"/>
      <c r="S211" s="3"/>
      <c r="T211" s="3"/>
      <c r="U211" s="3"/>
      <c r="AU211" s="12" t="s">
        <v>0</v>
      </c>
      <c r="AV211" s="3">
        <v>210</v>
      </c>
      <c r="AW211" s="3" t="s">
        <v>1697</v>
      </c>
      <c r="AX211" s="3" t="s">
        <v>39</v>
      </c>
      <c r="AY211" s="3" t="s">
        <v>1698</v>
      </c>
    </row>
    <row r="212" spans="1:51">
      <c r="A212" s="3" t="str">
        <f t="shared" si="20"/>
        <v>&amp;br;&amp;br;</v>
      </c>
      <c r="B212" s="3" t="s">
        <v>142</v>
      </c>
      <c r="Q212" s="3"/>
      <c r="R212" s="3"/>
      <c r="S212" s="3"/>
      <c r="T212" s="3"/>
      <c r="U212" s="3"/>
      <c r="AU212" s="12" t="s">
        <v>0</v>
      </c>
      <c r="AV212" s="3">
        <v>211</v>
      </c>
      <c r="AW212" s="3" t="s">
        <v>1699</v>
      </c>
      <c r="AX212" s="3" t="s">
        <v>39</v>
      </c>
      <c r="AY212" s="3" t="s">
        <v>1700</v>
      </c>
    </row>
    <row r="213" spans="1:51">
      <c r="A213" s="3" t="str">
        <f t="shared" si="20"/>
        <v/>
      </c>
      <c r="P213" s="8"/>
      <c r="Q213" s="9"/>
      <c r="R213" s="9"/>
      <c r="S213" s="9"/>
      <c r="T213" s="9"/>
      <c r="U213" s="10"/>
      <c r="V213" s="4">
        <v>17</v>
      </c>
      <c r="W213" s="16"/>
      <c r="AU213" s="12" t="s">
        <v>0</v>
      </c>
      <c r="AV213" s="3">
        <v>212</v>
      </c>
      <c r="AW213" s="3" t="s">
        <v>1701</v>
      </c>
      <c r="AX213" s="3" t="s">
        <v>39</v>
      </c>
      <c r="AY213" s="3" t="s">
        <v>1702</v>
      </c>
    </row>
    <row r="214" spans="1:51">
      <c r="A214" s="3" t="str">
        <f t="shared" si="20"/>
        <v>*火と氷の剣/Sword of Fire and Ice</v>
      </c>
      <c r="B214" s="3" t="str">
        <f>"*"&amp;Q214&amp;"/"&amp;S214</f>
        <v>*火と氷の剣/Sword of Fire and Ice</v>
      </c>
      <c r="P214" s="12" t="s">
        <v>9</v>
      </c>
      <c r="Q214" s="13" t="str">
        <f>INDEX(AC:AC,V213+1)</f>
        <v>火と氷の剣</v>
      </c>
      <c r="R214" s="14" t="s">
        <v>10</v>
      </c>
      <c r="S214" s="13" t="str">
        <f>INDEX(AD:AD,V213+1)</f>
        <v>Sword of Fire and Ice</v>
      </c>
      <c r="T214" s="14"/>
      <c r="U214" s="15"/>
      <c r="V214" s="16"/>
      <c r="W214" s="19"/>
      <c r="AU214" s="12" t="s">
        <v>0</v>
      </c>
      <c r="AV214" s="3">
        <v>213</v>
      </c>
      <c r="AW214" s="3" t="s">
        <v>1703</v>
      </c>
      <c r="AX214" s="3" t="s">
        <v>39</v>
      </c>
      <c r="AY214" s="3" t="s">
        <v>1704</v>
      </c>
    </row>
    <row r="215" spans="1:51">
      <c r="A215" s="3" t="str">
        <f t="shared" si="20"/>
        <v>|LEFT:80|LEFT:100|LEFT:100|LEFT:100|LEFT:100|LEFT:100|c</v>
      </c>
      <c r="B215" s="3" t="s">
        <v>83</v>
      </c>
      <c r="C215" s="6" t="str">
        <f>$P$1</f>
        <v>LEFT:80</v>
      </c>
      <c r="D215" s="6" t="s">
        <v>83</v>
      </c>
      <c r="E215" s="6" t="str">
        <f t="shared" ref="E215:I215" si="22">$Q$1</f>
        <v>LEFT:100</v>
      </c>
      <c r="F215" s="6" t="s">
        <v>83</v>
      </c>
      <c r="G215" s="6" t="str">
        <f t="shared" si="22"/>
        <v>LEFT:100</v>
      </c>
      <c r="H215" s="6" t="s">
        <v>83</v>
      </c>
      <c r="I215" s="6" t="str">
        <f t="shared" si="22"/>
        <v>LEFT:100</v>
      </c>
      <c r="J215" s="6" t="s">
        <v>83</v>
      </c>
      <c r="K215" s="6" t="str">
        <f>$Q$1</f>
        <v>LEFT:100</v>
      </c>
      <c r="L215" s="6" t="s">
        <v>83</v>
      </c>
      <c r="M215" s="6" t="str">
        <f>$Q$1</f>
        <v>LEFT:100</v>
      </c>
      <c r="N215" s="3" t="s">
        <v>83</v>
      </c>
      <c r="O215" s="3" t="s">
        <v>84</v>
      </c>
      <c r="P215" s="17" t="s">
        <v>6</v>
      </c>
      <c r="Q215" s="13" t="str">
        <f>INDEX(Y:Y,V213+1)</f>
        <v>無色</v>
      </c>
      <c r="R215" s="18" t="s">
        <v>7</v>
      </c>
      <c r="S215" s="13" t="str">
        <f>INDEX(Z:Z,V213+1)</f>
        <v>MP</v>
      </c>
      <c r="T215" s="18" t="s">
        <v>8</v>
      </c>
      <c r="U215" s="13">
        <f>INDEX(AB:AB,V213+1)</f>
        <v>13</v>
      </c>
      <c r="V215" s="19"/>
      <c r="W215" s="19"/>
      <c r="AU215" s="12" t="s">
        <v>0</v>
      </c>
      <c r="AV215" s="3">
        <v>214</v>
      </c>
      <c r="AW215" s="3" t="s">
        <v>1705</v>
      </c>
      <c r="AX215" s="3" t="s">
        <v>39</v>
      </c>
      <c r="AY215" s="3" t="s">
        <v>1706</v>
      </c>
    </row>
    <row r="216" spans="1:51">
      <c r="A216" s="3" t="str">
        <f t="shared" si="20"/>
        <v>|色|無色|レアリティ|MP|マナコスト|13|</v>
      </c>
      <c r="B216" s="3" t="s">
        <v>83</v>
      </c>
      <c r="C216" s="7" t="s">
        <v>6</v>
      </c>
      <c r="D216" s="3" t="s">
        <v>83</v>
      </c>
      <c r="E216" s="3" t="str">
        <f>IF(Q215=0,"",Q215)</f>
        <v>無色</v>
      </c>
      <c r="F216" s="3" t="s">
        <v>83</v>
      </c>
      <c r="G216" s="7" t="s">
        <v>92</v>
      </c>
      <c r="H216" s="3" t="s">
        <v>83</v>
      </c>
      <c r="I216" s="3" t="str">
        <f>IF(S215=0,"",S215)</f>
        <v>MP</v>
      </c>
      <c r="J216" s="3" t="s">
        <v>83</v>
      </c>
      <c r="K216" s="7" t="s">
        <v>93</v>
      </c>
      <c r="L216" s="3" t="s">
        <v>83</v>
      </c>
      <c r="M216" s="3">
        <f>IF(U215=0,"",U215)</f>
        <v>13</v>
      </c>
      <c r="N216" s="3" t="s">
        <v>83</v>
      </c>
      <c r="P216" s="12" t="s">
        <v>11</v>
      </c>
      <c r="Q216" s="13" t="str">
        <f>INDEX(AE:AE,V213+1)</f>
        <v>サポート</v>
      </c>
      <c r="R216" s="18" t="s">
        <v>94</v>
      </c>
      <c r="S216" s="13">
        <f>INDEX(AG:AG,V213+1)</f>
        <v>0</v>
      </c>
      <c r="T216" s="13">
        <f>INDEX(AH:AH,V213+1)</f>
        <v>0</v>
      </c>
      <c r="U216" s="13">
        <f>INDEX(AI:AI,V213+1)</f>
        <v>0</v>
      </c>
      <c r="V216" s="19"/>
      <c r="W216" s="19"/>
      <c r="AU216" s="12" t="s">
        <v>0</v>
      </c>
      <c r="AV216" s="3">
        <v>215</v>
      </c>
      <c r="AW216" s="3" t="s">
        <v>1707</v>
      </c>
      <c r="AX216" s="3" t="s">
        <v>39</v>
      </c>
      <c r="AY216" s="3" t="s">
        <v>1708</v>
      </c>
    </row>
    <row r="217" spans="1:51">
      <c r="A217" s="3" t="str">
        <f t="shared" si="20"/>
        <v>|種別|サポート|サブタイプ||||</v>
      </c>
      <c r="B217" s="3" t="s">
        <v>83</v>
      </c>
      <c r="C217" s="7" t="s">
        <v>11</v>
      </c>
      <c r="D217" s="3" t="s">
        <v>83</v>
      </c>
      <c r="E217" s="3" t="str">
        <f>IF(Q216=0,"",Q216)</f>
        <v>サポート</v>
      </c>
      <c r="F217" s="3" t="s">
        <v>83</v>
      </c>
      <c r="G217" s="7" t="s">
        <v>104</v>
      </c>
      <c r="H217" s="3" t="s">
        <v>83</v>
      </c>
      <c r="I217" s="3" t="str">
        <f>IF(S216=0,"",S216)</f>
        <v/>
      </c>
      <c r="J217" s="3" t="s">
        <v>83</v>
      </c>
      <c r="K217" s="3" t="str">
        <f>IF(T216=0,"",T216)</f>
        <v/>
      </c>
      <c r="L217" s="3" t="s">
        <v>83</v>
      </c>
      <c r="M217" s="3" t="str">
        <f>IF(U216=0,"",U216)</f>
        <v/>
      </c>
      <c r="N217" s="3" t="s">
        <v>83</v>
      </c>
      <c r="P217" s="12" t="s">
        <v>105</v>
      </c>
      <c r="Q217" s="13" t="str">
        <f>INDEX(AS:AS,V213+1)</f>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R217" s="14"/>
      <c r="S217" s="14"/>
      <c r="T217" s="14"/>
      <c r="U217" s="15"/>
      <c r="V217" s="19"/>
      <c r="W217" s="19"/>
      <c r="AU217" s="12" t="s">
        <v>0</v>
      </c>
      <c r="AV217" s="3">
        <v>216</v>
      </c>
      <c r="AW217" s="3" t="s">
        <v>1709</v>
      </c>
      <c r="AX217" s="3" t="s">
        <v>39</v>
      </c>
      <c r="AY217" s="3" t="s">
        <v>1710</v>
      </c>
    </row>
    <row r="218" spans="1:51">
      <c r="A218" s="3" t="str">
        <f t="shared" si="20"/>
        <v>|テキスト|&gt;|&gt;|&gt;|&gt;|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B218" s="3" t="s">
        <v>83</v>
      </c>
      <c r="C218" s="7" t="s">
        <v>105</v>
      </c>
      <c r="D218" s="3" t="s">
        <v>83</v>
      </c>
      <c r="E218" s="7" t="s">
        <v>115</v>
      </c>
      <c r="F218" s="3" t="s">
        <v>83</v>
      </c>
      <c r="G218" s="7" t="s">
        <v>115</v>
      </c>
      <c r="H218" s="3" t="s">
        <v>83</v>
      </c>
      <c r="I218" s="7" t="s">
        <v>115</v>
      </c>
      <c r="J218" s="3" t="s">
        <v>83</v>
      </c>
      <c r="K218" s="7" t="s">
        <v>115</v>
      </c>
      <c r="L218" s="3" t="s">
        <v>83</v>
      </c>
      <c r="M218" s="3" t="str">
        <f>IF(Q217=0,"",Q217)</f>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N218" s="3" t="s">
        <v>83</v>
      </c>
      <c r="P218" s="17" t="s">
        <v>27</v>
      </c>
      <c r="Q218" s="13" t="str">
        <f>INDEX(AT:AT,V213+1)</f>
        <v>While this support is on the board, the first creature you control gets +8/+8 and when that creature attacks, you deal 2 damage to your opponent and each creature your opponent controls and you draw 1 card.</v>
      </c>
      <c r="R218" s="14" t="s">
        <v>324</v>
      </c>
      <c r="S218" s="13" t="str">
        <f>IF(W218="","",W218)</f>
        <v/>
      </c>
      <c r="T218" s="14"/>
      <c r="U218" s="15"/>
      <c r="V218" s="19"/>
      <c r="W218" s="4"/>
      <c r="AU218" s="12" t="s">
        <v>0</v>
      </c>
      <c r="AV218" s="3">
        <v>217</v>
      </c>
      <c r="AW218" s="3" t="s">
        <v>1711</v>
      </c>
      <c r="AX218" s="3" t="s">
        <v>39</v>
      </c>
      <c r="AY218" s="3" t="s">
        <v>1712</v>
      </c>
    </row>
    <row r="219" spans="1:51">
      <c r="A219" s="3" t="str">
        <f t="shared" si="20"/>
        <v>|英テキスト|&gt;|&gt;|&gt;|&gt;|While this support is on the board, the first creature you control gets +8/+8 and when that creature attacks, you deal 2 damage to your opponent and each creature your opponent controls and you draw 1 card.|</v>
      </c>
      <c r="B219" s="3" t="s">
        <v>83</v>
      </c>
      <c r="C219" s="7" t="s">
        <v>125</v>
      </c>
      <c r="D219" s="3" t="s">
        <v>83</v>
      </c>
      <c r="E219" s="7" t="s">
        <v>115</v>
      </c>
      <c r="F219" s="3" t="s">
        <v>83</v>
      </c>
      <c r="G219" s="7" t="s">
        <v>115</v>
      </c>
      <c r="H219" s="3" t="s">
        <v>83</v>
      </c>
      <c r="I219" s="7" t="s">
        <v>115</v>
      </c>
      <c r="J219" s="3" t="s">
        <v>83</v>
      </c>
      <c r="K219" s="7" t="s">
        <v>115</v>
      </c>
      <c r="L219" s="3" t="s">
        <v>83</v>
      </c>
      <c r="M219" s="3" t="str">
        <f>IF(S218="","",S218&amp;"&amp;br;")&amp;IF(Q218=0,"",Q218)</f>
        <v>While this support is on the board, the first creature you control gets +8/+8 and when that creature attacks, you deal 2 damage to your opponent and each creature your opponent controls and you draw 1 card.</v>
      </c>
      <c r="N219" s="3" t="s">
        <v>83</v>
      </c>
      <c r="P219" s="12" t="s">
        <v>18</v>
      </c>
      <c r="Q219" s="13">
        <f>IF(INDEX(AP:AP,V213+1)="",0,INDEX(AP:AP,V213+1)&amp;"/"&amp;INDEX(AR:AR,V213+1))</f>
        <v>0</v>
      </c>
      <c r="R219" s="14"/>
      <c r="S219" s="14"/>
      <c r="T219" s="14"/>
      <c r="U219" s="15"/>
      <c r="V219" s="19"/>
      <c r="W219" s="19"/>
      <c r="AU219" s="12" t="s">
        <v>0</v>
      </c>
      <c r="AV219" s="3">
        <v>218</v>
      </c>
      <c r="AW219" s="3" t="s">
        <v>1713</v>
      </c>
      <c r="AX219" s="3" t="s">
        <v>39</v>
      </c>
      <c r="AY219" s="3" t="s">
        <v>1714</v>
      </c>
    </row>
    <row r="220" spans="1:51">
      <c r="A220" s="3" t="str">
        <f t="shared" si="20"/>
        <v>|PT|&gt;||シールド数|&gt;|2|</v>
      </c>
      <c r="B220" s="3" t="s">
        <v>83</v>
      </c>
      <c r="C220" s="3" t="s">
        <v>18</v>
      </c>
      <c r="D220" s="3" t="s">
        <v>83</v>
      </c>
      <c r="E220" s="3" t="s">
        <v>115</v>
      </c>
      <c r="F220" s="3" t="s">
        <v>83</v>
      </c>
      <c r="G220" s="3" t="str">
        <f>IF(Q219=0,"",Q219)</f>
        <v/>
      </c>
      <c r="H220" s="3" t="s">
        <v>83</v>
      </c>
      <c r="I220" s="3" t="s">
        <v>134</v>
      </c>
      <c r="J220" s="3" t="s">
        <v>83</v>
      </c>
      <c r="K220" s="3" t="s">
        <v>115</v>
      </c>
      <c r="L220" s="3" t="s">
        <v>83</v>
      </c>
      <c r="M220" s="3">
        <f>IF(Q220=0,"",Q220)</f>
        <v>2</v>
      </c>
      <c r="N220" s="3" t="s">
        <v>83</v>
      </c>
      <c r="P220" s="20" t="s">
        <v>19</v>
      </c>
      <c r="Q220" s="13">
        <f>INDEX(AQ:AQ,V213+1)</f>
        <v>2</v>
      </c>
      <c r="R220" s="21"/>
      <c r="S220" s="21"/>
      <c r="T220" s="21"/>
      <c r="U220" s="22"/>
      <c r="V220" s="23"/>
      <c r="W220" s="23"/>
      <c r="AU220" s="12" t="s">
        <v>0</v>
      </c>
      <c r="AV220" s="3">
        <v>219</v>
      </c>
      <c r="AW220" s="3" t="s">
        <v>1715</v>
      </c>
      <c r="AX220" s="3" t="s">
        <v>39</v>
      </c>
      <c r="AY220" s="3" t="s">
        <v>1716</v>
      </c>
    </row>
    <row r="221" spans="1:51">
      <c r="A221" s="3" t="str">
        <f t="shared" si="20"/>
        <v>&amp;br;&amp;br;</v>
      </c>
      <c r="B221" s="3" t="s">
        <v>142</v>
      </c>
      <c r="Q221" s="3"/>
      <c r="R221" s="3"/>
      <c r="S221" s="3"/>
      <c r="T221" s="3"/>
      <c r="U221" s="3"/>
      <c r="AU221" s="12" t="s">
        <v>0</v>
      </c>
      <c r="AV221" s="3">
        <v>220</v>
      </c>
      <c r="AW221" s="3" t="s">
        <v>1717</v>
      </c>
      <c r="AX221" s="3" t="s">
        <v>39</v>
      </c>
      <c r="AY221" s="3" t="s">
        <v>1718</v>
      </c>
    </row>
    <row r="222" spans="1:51">
      <c r="A222" s="3" t="str">
        <f t="shared" si="20"/>
        <v>#back(text=戻る,left)</v>
      </c>
      <c r="B222" s="3" t="s">
        <v>151</v>
      </c>
      <c r="Q222" s="3"/>
      <c r="R222" s="3"/>
      <c r="S222" s="3"/>
      <c r="T222" s="3"/>
      <c r="U222" s="3"/>
      <c r="AU222" s="12" t="s">
        <v>0</v>
      </c>
      <c r="AV222" s="3">
        <v>221</v>
      </c>
      <c r="AW222" s="3" t="s">
        <v>1719</v>
      </c>
      <c r="AX222" s="3" t="s">
        <v>39</v>
      </c>
      <c r="AY222" s="3" t="s">
        <v>1720</v>
      </c>
    </row>
    <row r="223" spans="1:51">
      <c r="A223" s="3" t="str">
        <f t="shared" si="20"/>
        <v>&amp;br;</v>
      </c>
      <c r="B223" s="3" t="s">
        <v>161</v>
      </c>
      <c r="Q223" s="3"/>
      <c r="R223" s="3"/>
      <c r="S223" s="3"/>
      <c r="T223" s="3"/>
      <c r="U223" s="3"/>
      <c r="AU223" s="12" t="s">
        <v>0</v>
      </c>
      <c r="AV223" s="3">
        <v>222</v>
      </c>
      <c r="AW223" s="3" t="s">
        <v>1721</v>
      </c>
      <c r="AX223" s="3" t="s">
        <v>39</v>
      </c>
      <c r="AY223" s="3" t="s">
        <v>1722</v>
      </c>
    </row>
    <row r="224" spans="1:51">
      <c r="A224" s="3" t="str">
        <f t="shared" si="20"/>
        <v>#comment(above,nsize=[15],size=[30],num=[10])</v>
      </c>
      <c r="B224" s="3" t="s">
        <v>170</v>
      </c>
      <c r="Q224" s="3"/>
      <c r="R224" s="3"/>
      <c r="S224" s="3"/>
      <c r="T224" s="3"/>
      <c r="U224" s="3"/>
      <c r="AU224" s="12" t="s">
        <v>0</v>
      </c>
      <c r="AV224" s="3">
        <v>223</v>
      </c>
      <c r="AW224" s="3" t="s">
        <v>1723</v>
      </c>
      <c r="AX224" s="3" t="s">
        <v>39</v>
      </c>
      <c r="AY224" s="3" t="s">
        <v>1724</v>
      </c>
    </row>
    <row r="225" spans="1:51">
      <c r="A225" s="3" t="str">
        <f t="shared" si="20"/>
        <v>&amp;br;&amp;br;</v>
      </c>
      <c r="B225" s="3" t="s">
        <v>142</v>
      </c>
      <c r="Q225" s="3"/>
      <c r="R225" s="3"/>
      <c r="S225" s="3"/>
      <c r="T225" s="3"/>
      <c r="U225" s="3"/>
      <c r="AU225" s="12" t="s">
        <v>0</v>
      </c>
      <c r="AV225" s="3">
        <v>224</v>
      </c>
      <c r="AW225" s="3" t="s">
        <v>1725</v>
      </c>
      <c r="AX225" s="3" t="s">
        <v>39</v>
      </c>
      <c r="AY225" s="3" t="s">
        <v>1464</v>
      </c>
    </row>
    <row r="226" spans="1:51">
      <c r="A226" s="3" t="str">
        <f t="shared" si="20"/>
        <v/>
      </c>
      <c r="P226" s="8"/>
      <c r="Q226" s="9"/>
      <c r="R226" s="9"/>
      <c r="S226" s="9"/>
      <c r="T226" s="9"/>
      <c r="U226" s="10"/>
      <c r="V226" s="4">
        <v>18</v>
      </c>
      <c r="W226" s="16"/>
      <c r="AU226" s="12" t="s">
        <v>0</v>
      </c>
      <c r="AV226" s="3">
        <v>225</v>
      </c>
      <c r="AW226" s="3" t="s">
        <v>1726</v>
      </c>
      <c r="AX226" s="3" t="s">
        <v>39</v>
      </c>
      <c r="AY226" s="3" t="s">
        <v>1727</v>
      </c>
    </row>
    <row r="227" spans="1:50">
      <c r="A227" s="3" t="str">
        <f t="shared" si="20"/>
        <v>*光と影の剣/Sword of Light and Shadow</v>
      </c>
      <c r="B227" s="3" t="str">
        <f>"*"&amp;Q227&amp;"/"&amp;S227</f>
        <v>*光と影の剣/Sword of Light and Shadow</v>
      </c>
      <c r="P227" s="12" t="s">
        <v>9</v>
      </c>
      <c r="Q227" s="13" t="str">
        <f>INDEX(AC:AC,V226+1)</f>
        <v>光と影の剣</v>
      </c>
      <c r="R227" s="14" t="s">
        <v>10</v>
      </c>
      <c r="S227" s="13" t="str">
        <f>INDEX(AD:AD,V226+1)</f>
        <v>Sword of Light and Shadow</v>
      </c>
      <c r="T227" s="14"/>
      <c r="U227" s="15"/>
      <c r="V227" s="16"/>
      <c r="W227" s="19"/>
      <c r="AU227" s="12" t="s">
        <v>0</v>
      </c>
      <c r="AV227" s="3">
        <v>226</v>
      </c>
      <c r="AW227" s="3" t="s">
        <v>1728</v>
      </c>
      <c r="AX227" s="3" t="s">
        <v>39</v>
      </c>
    </row>
    <row r="228" spans="1:51">
      <c r="A228" s="3" t="str">
        <f t="shared" si="20"/>
        <v>|LEFT:80|LEFT:100|LEFT:100|LEFT:100|LEFT:100|LEFT:100|c</v>
      </c>
      <c r="B228" s="3" t="s">
        <v>83</v>
      </c>
      <c r="C228" s="6" t="str">
        <f>$P$1</f>
        <v>LEFT:80</v>
      </c>
      <c r="D228" s="6" t="s">
        <v>83</v>
      </c>
      <c r="E228" s="6" t="str">
        <f t="shared" ref="E228:I228" si="23">$Q$1</f>
        <v>LEFT:100</v>
      </c>
      <c r="F228" s="6" t="s">
        <v>83</v>
      </c>
      <c r="G228" s="6" t="str">
        <f t="shared" si="23"/>
        <v>LEFT:100</v>
      </c>
      <c r="H228" s="6" t="s">
        <v>83</v>
      </c>
      <c r="I228" s="6" t="str">
        <f t="shared" si="23"/>
        <v>LEFT:100</v>
      </c>
      <c r="J228" s="6" t="s">
        <v>83</v>
      </c>
      <c r="K228" s="6" t="str">
        <f>$Q$1</f>
        <v>LEFT:100</v>
      </c>
      <c r="L228" s="6" t="s">
        <v>83</v>
      </c>
      <c r="M228" s="6" t="str">
        <f>$Q$1</f>
        <v>LEFT:100</v>
      </c>
      <c r="N228" s="3" t="s">
        <v>83</v>
      </c>
      <c r="O228" s="3" t="s">
        <v>84</v>
      </c>
      <c r="P228" s="17" t="s">
        <v>6</v>
      </c>
      <c r="Q228" s="13" t="str">
        <f>INDEX(Y:Y,V226+1)</f>
        <v>無色</v>
      </c>
      <c r="R228" s="18" t="s">
        <v>7</v>
      </c>
      <c r="S228" s="13" t="str">
        <f>INDEX(Z:Z,V226+1)</f>
        <v>MP</v>
      </c>
      <c r="T228" s="18" t="s">
        <v>8</v>
      </c>
      <c r="U228" s="13">
        <f>INDEX(AB:AB,V226+1)</f>
        <v>16</v>
      </c>
      <c r="V228" s="19"/>
      <c r="W228" s="19"/>
      <c r="AU228" s="12" t="s">
        <v>0</v>
      </c>
      <c r="AV228" s="3">
        <v>227</v>
      </c>
      <c r="AW228" s="3" t="s">
        <v>1729</v>
      </c>
      <c r="AX228" s="3" t="s">
        <v>39</v>
      </c>
      <c r="AY228" s="3" t="s">
        <v>1730</v>
      </c>
    </row>
    <row r="229" spans="1:51">
      <c r="A229" s="3" t="str">
        <f t="shared" si="20"/>
        <v>|色|無色|レアリティ|MP|マナコスト|16|</v>
      </c>
      <c r="B229" s="3" t="s">
        <v>83</v>
      </c>
      <c r="C229" s="7" t="s">
        <v>6</v>
      </c>
      <c r="D229" s="3" t="s">
        <v>83</v>
      </c>
      <c r="E229" s="3" t="str">
        <f>IF(Q228=0,"",Q228)</f>
        <v>無色</v>
      </c>
      <c r="F229" s="3" t="s">
        <v>83</v>
      </c>
      <c r="G229" s="7" t="s">
        <v>92</v>
      </c>
      <c r="H229" s="3" t="s">
        <v>83</v>
      </c>
      <c r="I229" s="3" t="str">
        <f>IF(S228=0,"",S228)</f>
        <v>MP</v>
      </c>
      <c r="J229" s="3" t="s">
        <v>83</v>
      </c>
      <c r="K229" s="7" t="s">
        <v>93</v>
      </c>
      <c r="L229" s="3" t="s">
        <v>83</v>
      </c>
      <c r="M229" s="3">
        <f>IF(U228=0,"",U228)</f>
        <v>16</v>
      </c>
      <c r="N229" s="3" t="s">
        <v>83</v>
      </c>
      <c r="P229" s="12" t="s">
        <v>11</v>
      </c>
      <c r="Q229" s="13" t="str">
        <f>INDEX(AE:AE,V226+1)</f>
        <v>サポート</v>
      </c>
      <c r="R229" s="18" t="s">
        <v>94</v>
      </c>
      <c r="S229" s="13">
        <f>INDEX(AG:AG,V226+1)</f>
        <v>0</v>
      </c>
      <c r="T229" s="13">
        <f>INDEX(AH:AH,V226+1)</f>
        <v>0</v>
      </c>
      <c r="U229" s="13">
        <f>INDEX(AI:AI,V226+1)</f>
        <v>0</v>
      </c>
      <c r="V229" s="19"/>
      <c r="W229" s="19"/>
      <c r="AU229" s="12" t="s">
        <v>0</v>
      </c>
      <c r="AV229" s="3">
        <v>228</v>
      </c>
      <c r="AW229" s="3" t="s">
        <v>1731</v>
      </c>
      <c r="AX229" s="3" t="s">
        <v>39</v>
      </c>
      <c r="AY229" s="3" t="s">
        <v>1732</v>
      </c>
    </row>
    <row r="230" spans="1:51">
      <c r="A230" s="3" t="str">
        <f t="shared" si="20"/>
        <v>|種別|サポート|サブタイプ||||</v>
      </c>
      <c r="B230" s="3" t="s">
        <v>83</v>
      </c>
      <c r="C230" s="7" t="s">
        <v>11</v>
      </c>
      <c r="D230" s="3" t="s">
        <v>83</v>
      </c>
      <c r="E230" s="3" t="str">
        <f>IF(Q229=0,"",Q229)</f>
        <v>サポート</v>
      </c>
      <c r="F230" s="3" t="s">
        <v>83</v>
      </c>
      <c r="G230" s="7" t="s">
        <v>104</v>
      </c>
      <c r="H230" s="3" t="s">
        <v>83</v>
      </c>
      <c r="I230" s="3" t="str">
        <f>IF(S229=0,"",S229)</f>
        <v/>
      </c>
      <c r="J230" s="3" t="s">
        <v>83</v>
      </c>
      <c r="K230" s="3" t="str">
        <f>IF(T229=0,"",T229)</f>
        <v/>
      </c>
      <c r="L230" s="3" t="s">
        <v>83</v>
      </c>
      <c r="M230" s="3" t="str">
        <f>IF(U229=0,"",U229)</f>
        <v/>
      </c>
      <c r="N230" s="3" t="s">
        <v>83</v>
      </c>
      <c r="P230" s="12" t="s">
        <v>105</v>
      </c>
      <c r="Q230" s="13" t="str">
        <f>INDEX(AS:AS,V226+1)</f>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R230" s="14"/>
      <c r="S230" s="14"/>
      <c r="T230" s="14"/>
      <c r="U230" s="15"/>
      <c r="V230" s="19"/>
      <c r="W230" s="19"/>
      <c r="AU230" s="12" t="s">
        <v>0</v>
      </c>
      <c r="AV230" s="3">
        <v>229</v>
      </c>
      <c r="AW230" s="3" t="s">
        <v>1733</v>
      </c>
      <c r="AX230" s="3" t="s">
        <v>39</v>
      </c>
      <c r="AY230" s="3" t="s">
        <v>1734</v>
      </c>
    </row>
    <row r="231" spans="1:51">
      <c r="A231" s="3" t="str">
        <f t="shared" si="20"/>
        <v>|テキスト|&gt;|&gt;|&gt;|&gt;|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B231" s="3" t="s">
        <v>83</v>
      </c>
      <c r="C231" s="7" t="s">
        <v>105</v>
      </c>
      <c r="D231" s="3" t="s">
        <v>83</v>
      </c>
      <c r="E231" s="7" t="s">
        <v>115</v>
      </c>
      <c r="F231" s="3" t="s">
        <v>83</v>
      </c>
      <c r="G231" s="7" t="s">
        <v>115</v>
      </c>
      <c r="H231" s="3" t="s">
        <v>83</v>
      </c>
      <c r="I231" s="7" t="s">
        <v>115</v>
      </c>
      <c r="J231" s="3" t="s">
        <v>83</v>
      </c>
      <c r="K231" s="7" t="s">
        <v>115</v>
      </c>
      <c r="L231" s="3" t="s">
        <v>83</v>
      </c>
      <c r="M231" s="3" t="str">
        <f>IF(Q230=0,"",Q230)</f>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N231" s="3" t="s">
        <v>83</v>
      </c>
      <c r="P231" s="17" t="s">
        <v>27</v>
      </c>
      <c r="Q231" s="13" t="str">
        <f>INDEX(AT:AT,V226+1)</f>
        <v>While this support is on the board, the first creature you control gets +8/+8 and when that creature attacks, you gain 6 life and the last card that you controlled that was destroyed is Returned to your hand.</v>
      </c>
      <c r="R231" s="14" t="s">
        <v>324</v>
      </c>
      <c r="S231" s="13" t="str">
        <f>IF(W231="","",W231)</f>
        <v/>
      </c>
      <c r="T231" s="14"/>
      <c r="U231" s="15"/>
      <c r="V231" s="19"/>
      <c r="W231" s="4"/>
      <c r="AU231" s="12" t="s">
        <v>0</v>
      </c>
      <c r="AV231" s="3">
        <v>230</v>
      </c>
      <c r="AW231" s="3" t="s">
        <v>1735</v>
      </c>
      <c r="AX231" s="3" t="s">
        <v>39</v>
      </c>
      <c r="AY231" s="3" t="s">
        <v>1736</v>
      </c>
    </row>
    <row r="232" spans="1:51">
      <c r="A232" s="3" t="str">
        <f t="shared" si="20"/>
        <v>|英テキスト|&gt;|&gt;|&gt;|&gt;|While this support is on the board, the first creature you control gets +8/+8 and when that creature attacks, you gain 6 life and the last card that you controlled that was destroyed is Returned to your hand.|</v>
      </c>
      <c r="B232" s="3" t="s">
        <v>83</v>
      </c>
      <c r="C232" s="7" t="s">
        <v>125</v>
      </c>
      <c r="D232" s="3" t="s">
        <v>83</v>
      </c>
      <c r="E232" s="7" t="s">
        <v>115</v>
      </c>
      <c r="F232" s="3" t="s">
        <v>83</v>
      </c>
      <c r="G232" s="7" t="s">
        <v>115</v>
      </c>
      <c r="H232" s="3" t="s">
        <v>83</v>
      </c>
      <c r="I232" s="7" t="s">
        <v>115</v>
      </c>
      <c r="J232" s="3" t="s">
        <v>83</v>
      </c>
      <c r="K232" s="7" t="s">
        <v>115</v>
      </c>
      <c r="L232" s="3" t="s">
        <v>83</v>
      </c>
      <c r="M232" s="3" t="str">
        <f>IF(S231="","",S231&amp;"&amp;br;")&amp;IF(Q231=0,"",Q231)</f>
        <v>While this support is on the board, the first creature you control gets +8/+8 and when that creature attacks, you gain 6 life and the last card that you controlled that was destroyed is Returned to your hand.</v>
      </c>
      <c r="N232" s="3" t="s">
        <v>83</v>
      </c>
      <c r="P232" s="12" t="s">
        <v>18</v>
      </c>
      <c r="Q232" s="13">
        <f>IF(INDEX(AP:AP,V226+1)="",0,INDEX(AP:AP,V226+1)&amp;"/"&amp;INDEX(AR:AR,V226+1))</f>
        <v>0</v>
      </c>
      <c r="R232" s="14"/>
      <c r="S232" s="14"/>
      <c r="T232" s="14"/>
      <c r="U232" s="15"/>
      <c r="V232" s="19"/>
      <c r="W232" s="19"/>
      <c r="AU232" s="12" t="s">
        <v>0</v>
      </c>
      <c r="AV232" s="3">
        <v>231</v>
      </c>
      <c r="AW232" s="3" t="s">
        <v>1737</v>
      </c>
      <c r="AX232" s="3" t="s">
        <v>39</v>
      </c>
      <c r="AY232" s="3" t="s">
        <v>1738</v>
      </c>
    </row>
    <row r="233" spans="1:51">
      <c r="A233" s="3" t="str">
        <f t="shared" si="20"/>
        <v>|PT|&gt;||シールド数|&gt;|2|</v>
      </c>
      <c r="B233" s="3" t="s">
        <v>83</v>
      </c>
      <c r="C233" s="3" t="s">
        <v>18</v>
      </c>
      <c r="D233" s="3" t="s">
        <v>83</v>
      </c>
      <c r="E233" s="3" t="s">
        <v>115</v>
      </c>
      <c r="F233" s="3" t="s">
        <v>83</v>
      </c>
      <c r="G233" s="3" t="str">
        <f>IF(Q232=0,"",Q232)</f>
        <v/>
      </c>
      <c r="H233" s="3" t="s">
        <v>83</v>
      </c>
      <c r="I233" s="3" t="s">
        <v>134</v>
      </c>
      <c r="J233" s="3" t="s">
        <v>83</v>
      </c>
      <c r="K233" s="3" t="s">
        <v>115</v>
      </c>
      <c r="L233" s="3" t="s">
        <v>83</v>
      </c>
      <c r="M233" s="3">
        <f>IF(Q233=0,"",Q233)</f>
        <v>2</v>
      </c>
      <c r="N233" s="3" t="s">
        <v>83</v>
      </c>
      <c r="P233" s="20" t="s">
        <v>19</v>
      </c>
      <c r="Q233" s="13">
        <f>INDEX(AQ:AQ,V226+1)</f>
        <v>2</v>
      </c>
      <c r="R233" s="21"/>
      <c r="S233" s="21"/>
      <c r="T233" s="21"/>
      <c r="U233" s="22"/>
      <c r="V233" s="23"/>
      <c r="W233" s="23"/>
      <c r="AU233" s="12" t="s">
        <v>0</v>
      </c>
      <c r="AV233" s="3">
        <v>232</v>
      </c>
      <c r="AW233" s="3" t="s">
        <v>1739</v>
      </c>
      <c r="AX233" s="3" t="s">
        <v>39</v>
      </c>
      <c r="AY233" s="3" t="s">
        <v>1740</v>
      </c>
    </row>
    <row r="234" spans="1:51">
      <c r="A234" s="3" t="str">
        <f t="shared" si="20"/>
        <v>&amp;br;&amp;br;</v>
      </c>
      <c r="B234" s="3" t="s">
        <v>142</v>
      </c>
      <c r="Q234" s="3"/>
      <c r="R234" s="3"/>
      <c r="S234" s="3"/>
      <c r="T234" s="3"/>
      <c r="U234" s="3"/>
      <c r="AU234" s="12" t="s">
        <v>0</v>
      </c>
      <c r="AV234" s="3">
        <v>233</v>
      </c>
      <c r="AW234" s="3" t="s">
        <v>1741</v>
      </c>
      <c r="AX234" s="3" t="s">
        <v>39</v>
      </c>
      <c r="AY234" s="3" t="s">
        <v>1742</v>
      </c>
    </row>
    <row r="235" spans="1:51">
      <c r="A235" s="3" t="str">
        <f t="shared" si="20"/>
        <v>#back(text=戻る,left)</v>
      </c>
      <c r="B235" s="3" t="s">
        <v>151</v>
      </c>
      <c r="Q235" s="3"/>
      <c r="R235" s="3"/>
      <c r="S235" s="3"/>
      <c r="T235" s="3"/>
      <c r="U235" s="3"/>
      <c r="AU235" s="12" t="s">
        <v>0</v>
      </c>
      <c r="AV235" s="3">
        <v>234</v>
      </c>
      <c r="AW235" s="3" t="s">
        <v>1743</v>
      </c>
      <c r="AX235" s="3" t="s">
        <v>39</v>
      </c>
      <c r="AY235" s="3" t="s">
        <v>1464</v>
      </c>
    </row>
    <row r="236" spans="1:50">
      <c r="A236" s="3" t="str">
        <f t="shared" si="20"/>
        <v>&amp;br;</v>
      </c>
      <c r="B236" s="3" t="s">
        <v>161</v>
      </c>
      <c r="Q236" s="3"/>
      <c r="R236" s="3"/>
      <c r="S236" s="3"/>
      <c r="T236" s="3"/>
      <c r="U236" s="3"/>
      <c r="AU236" s="12" t="s">
        <v>0</v>
      </c>
      <c r="AV236" s="3">
        <v>235</v>
      </c>
      <c r="AW236" s="3" t="s">
        <v>1744</v>
      </c>
      <c r="AX236" s="3" t="s">
        <v>39</v>
      </c>
    </row>
    <row r="237" spans="1:51">
      <c r="A237" s="3" t="str">
        <f t="shared" si="20"/>
        <v>#comment(above,nsize=[15],size=[30],num=[10])</v>
      </c>
      <c r="B237" s="3" t="s">
        <v>170</v>
      </c>
      <c r="Q237" s="3"/>
      <c r="R237" s="3"/>
      <c r="S237" s="3"/>
      <c r="T237" s="3"/>
      <c r="U237" s="3"/>
      <c r="AU237" s="12" t="s">
        <v>0</v>
      </c>
      <c r="AV237" s="3">
        <v>236</v>
      </c>
      <c r="AW237" s="3" t="s">
        <v>1745</v>
      </c>
      <c r="AX237" s="3" t="s">
        <v>39</v>
      </c>
      <c r="AY237" s="3" t="s">
        <v>1746</v>
      </c>
    </row>
    <row r="238" spans="1:51">
      <c r="A238" s="3" t="str">
        <f t="shared" si="20"/>
        <v>&amp;br;&amp;br;</v>
      </c>
      <c r="B238" s="3" t="s">
        <v>142</v>
      </c>
      <c r="Q238" s="3"/>
      <c r="R238" s="3"/>
      <c r="S238" s="3"/>
      <c r="T238" s="3"/>
      <c r="U238" s="3"/>
      <c r="AU238" s="12" t="s">
        <v>0</v>
      </c>
      <c r="AV238" s="3">
        <v>237</v>
      </c>
      <c r="AW238" s="3" t="s">
        <v>1747</v>
      </c>
      <c r="AX238" s="3" t="s">
        <v>39</v>
      </c>
      <c r="AY238" s="3" t="s">
        <v>1748</v>
      </c>
    </row>
    <row r="239" spans="1:50">
      <c r="A239" s="3" t="str">
        <f t="shared" si="20"/>
        <v/>
      </c>
      <c r="P239" s="8"/>
      <c r="Q239" s="9"/>
      <c r="R239" s="9"/>
      <c r="S239" s="9"/>
      <c r="T239" s="9"/>
      <c r="U239" s="10"/>
      <c r="V239" s="4">
        <v>19</v>
      </c>
      <c r="W239" s="16"/>
      <c r="AU239" s="12" t="s">
        <v>0</v>
      </c>
      <c r="AV239" s="3">
        <v>238</v>
      </c>
      <c r="AW239" s="3" t="s">
        <v>1749</v>
      </c>
      <c r="AX239" s="3" t="s">
        <v>39</v>
      </c>
    </row>
    <row r="240" spans="1:47">
      <c r="A240" s="3" t="str">
        <f t="shared" si="20"/>
        <v>*戦争と平和の剣/Sword of War and Peace</v>
      </c>
      <c r="B240" s="3" t="str">
        <f>"*"&amp;Q240&amp;"/"&amp;S240</f>
        <v>*戦争と平和の剣/Sword of War and Peace</v>
      </c>
      <c r="P240" s="12" t="s">
        <v>9</v>
      </c>
      <c r="Q240" s="13" t="str">
        <f>INDEX(AC:AC,V239+1)</f>
        <v>戦争と平和の剣</v>
      </c>
      <c r="R240" s="14" t="s">
        <v>10</v>
      </c>
      <c r="S240" s="13" t="str">
        <f>INDEX(AD:AD,V239+1)</f>
        <v>Sword of War and Peace</v>
      </c>
      <c r="T240" s="14"/>
      <c r="U240" s="15"/>
      <c r="V240" s="16"/>
      <c r="W240" s="19"/>
      <c r="AU240" s="12" t="s">
        <v>0</v>
      </c>
    </row>
    <row r="241" spans="1:47">
      <c r="A241" s="3" t="str">
        <f t="shared" si="20"/>
        <v>|LEFT:80|LEFT:100|LEFT:100|LEFT:100|LEFT:100|LEFT:100|c</v>
      </c>
      <c r="B241" s="3" t="s">
        <v>83</v>
      </c>
      <c r="C241" s="6" t="str">
        <f>$P$1</f>
        <v>LEFT:80</v>
      </c>
      <c r="D241" s="6" t="s">
        <v>83</v>
      </c>
      <c r="E241" s="6" t="str">
        <f t="shared" ref="E241:I241" si="24">$Q$1</f>
        <v>LEFT:100</v>
      </c>
      <c r="F241" s="6" t="s">
        <v>83</v>
      </c>
      <c r="G241" s="6" t="str">
        <f t="shared" si="24"/>
        <v>LEFT:100</v>
      </c>
      <c r="H241" s="6" t="s">
        <v>83</v>
      </c>
      <c r="I241" s="6" t="str">
        <f t="shared" si="24"/>
        <v>LEFT:100</v>
      </c>
      <c r="J241" s="6" t="s">
        <v>83</v>
      </c>
      <c r="K241" s="6" t="str">
        <f>$Q$1</f>
        <v>LEFT:100</v>
      </c>
      <c r="L241" s="6" t="s">
        <v>83</v>
      </c>
      <c r="M241" s="6" t="str">
        <f>$Q$1</f>
        <v>LEFT:100</v>
      </c>
      <c r="N241" s="3" t="s">
        <v>83</v>
      </c>
      <c r="O241" s="3" t="s">
        <v>84</v>
      </c>
      <c r="P241" s="17" t="s">
        <v>6</v>
      </c>
      <c r="Q241" s="13" t="str">
        <f>INDEX(Y:Y,V239+1)</f>
        <v>無色</v>
      </c>
      <c r="R241" s="18" t="s">
        <v>7</v>
      </c>
      <c r="S241" s="13" t="str">
        <f>INDEX(Z:Z,V239+1)</f>
        <v>MP</v>
      </c>
      <c r="T241" s="18" t="s">
        <v>8</v>
      </c>
      <c r="U241" s="13">
        <f>INDEX(AB:AB,V239+1)</f>
        <v>17</v>
      </c>
      <c r="V241" s="19"/>
      <c r="W241" s="19"/>
      <c r="AU241" s="12" t="s">
        <v>0</v>
      </c>
    </row>
    <row r="242" spans="1:47">
      <c r="A242" s="3" t="str">
        <f t="shared" si="20"/>
        <v>|色|無色|レアリティ|MP|マナコスト|17|</v>
      </c>
      <c r="B242" s="3" t="s">
        <v>83</v>
      </c>
      <c r="C242" s="7" t="s">
        <v>6</v>
      </c>
      <c r="D242" s="3" t="s">
        <v>83</v>
      </c>
      <c r="E242" s="3" t="str">
        <f>IF(Q241=0,"",Q241)</f>
        <v>無色</v>
      </c>
      <c r="F242" s="3" t="s">
        <v>83</v>
      </c>
      <c r="G242" s="7" t="s">
        <v>92</v>
      </c>
      <c r="H242" s="3" t="s">
        <v>83</v>
      </c>
      <c r="I242" s="3" t="str">
        <f>IF(S241=0,"",S241)</f>
        <v>MP</v>
      </c>
      <c r="J242" s="3" t="s">
        <v>83</v>
      </c>
      <c r="K242" s="7" t="s">
        <v>93</v>
      </c>
      <c r="L242" s="3" t="s">
        <v>83</v>
      </c>
      <c r="M242" s="3">
        <f>IF(U241=0,"",U241)</f>
        <v>17</v>
      </c>
      <c r="N242" s="3" t="s">
        <v>83</v>
      </c>
      <c r="P242" s="12" t="s">
        <v>11</v>
      </c>
      <c r="Q242" s="13" t="str">
        <f>INDEX(AE:AE,V239+1)</f>
        <v>サポート</v>
      </c>
      <c r="R242" s="18" t="s">
        <v>94</v>
      </c>
      <c r="S242" s="13">
        <f>INDEX(AG:AG,V239+1)</f>
        <v>0</v>
      </c>
      <c r="T242" s="13">
        <f>INDEX(AH:AH,V239+1)</f>
        <v>0</v>
      </c>
      <c r="U242" s="13">
        <f>INDEX(AI:AI,V239+1)</f>
        <v>0</v>
      </c>
      <c r="V242" s="19"/>
      <c r="W242" s="19"/>
      <c r="AU242" s="12" t="s">
        <v>0</v>
      </c>
    </row>
    <row r="243" spans="1:47">
      <c r="A243" s="3" t="str">
        <f t="shared" si="20"/>
        <v>|種別|サポート|サブタイプ||||</v>
      </c>
      <c r="B243" s="3" t="s">
        <v>83</v>
      </c>
      <c r="C243" s="7" t="s">
        <v>11</v>
      </c>
      <c r="D243" s="3" t="s">
        <v>83</v>
      </c>
      <c r="E243" s="3" t="str">
        <f>IF(Q242=0,"",Q242)</f>
        <v>サポート</v>
      </c>
      <c r="F243" s="3" t="s">
        <v>83</v>
      </c>
      <c r="G243" s="7" t="s">
        <v>104</v>
      </c>
      <c r="H243" s="3" t="s">
        <v>83</v>
      </c>
      <c r="I243" s="3" t="str">
        <f>IF(S242=0,"",S242)</f>
        <v/>
      </c>
      <c r="J243" s="3" t="s">
        <v>83</v>
      </c>
      <c r="K243" s="3" t="str">
        <f>IF(T242=0,"",T242)</f>
        <v/>
      </c>
      <c r="L243" s="3" t="s">
        <v>83</v>
      </c>
      <c r="M243" s="3" t="str">
        <f>IF(U242=0,"",U242)</f>
        <v/>
      </c>
      <c r="N243" s="3" t="s">
        <v>83</v>
      </c>
      <c r="P243" s="12" t="s">
        <v>105</v>
      </c>
      <c r="Q243" s="13" t="str">
        <f>INDEX(AS:AS,V239+1)</f>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R243" s="14"/>
      <c r="S243" s="14"/>
      <c r="T243" s="14"/>
      <c r="U243" s="15"/>
      <c r="V243" s="19"/>
      <c r="W243" s="19"/>
      <c r="AU243" s="12" t="s">
        <v>0</v>
      </c>
    </row>
    <row r="244" spans="1:47">
      <c r="A244" s="3" t="str">
        <f t="shared" si="20"/>
        <v>|テキスト|&gt;|&gt;|&gt;|&gt;|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B244" s="3" t="s">
        <v>83</v>
      </c>
      <c r="C244" s="7" t="s">
        <v>105</v>
      </c>
      <c r="D244" s="3" t="s">
        <v>83</v>
      </c>
      <c r="E244" s="7" t="s">
        <v>115</v>
      </c>
      <c r="F244" s="3" t="s">
        <v>83</v>
      </c>
      <c r="G244" s="7" t="s">
        <v>115</v>
      </c>
      <c r="H244" s="3" t="s">
        <v>83</v>
      </c>
      <c r="I244" s="7" t="s">
        <v>115</v>
      </c>
      <c r="J244" s="3" t="s">
        <v>83</v>
      </c>
      <c r="K244" s="7" t="s">
        <v>115</v>
      </c>
      <c r="L244" s="3" t="s">
        <v>83</v>
      </c>
      <c r="M244" s="3" t="str">
        <f>IF(Q243=0,"",Q243)</f>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N244" s="3" t="s">
        <v>83</v>
      </c>
      <c r="P244" s="17" t="s">
        <v>27</v>
      </c>
      <c r="Q244" s="13" t="str">
        <f>INDEX(AT:AT,V239+1)</f>
        <v>While this support is on the board, the first creature you control gets +8/+8. When that creature attacks, your opponent takes X damage, where X is the amount of cards in your opponent's hand and you gain X life, where X is the amount of cards in your hand.</v>
      </c>
      <c r="R244" s="14" t="s">
        <v>324</v>
      </c>
      <c r="S244" s="13" t="str">
        <f>IF(W244="","",W244)</f>
        <v/>
      </c>
      <c r="T244" s="14"/>
      <c r="U244" s="15"/>
      <c r="V244" s="19"/>
      <c r="W244" s="4"/>
      <c r="AU244" s="12" t="s">
        <v>0</v>
      </c>
    </row>
    <row r="245" spans="1:47">
      <c r="A245" s="3" t="str">
        <f t="shared" si="20"/>
        <v>|英テキスト|&gt;|&gt;|&gt;|&gt;|While this support is on the board, the first creature you control gets +8/+8. When that creature attacks, your opponent takes X damage, where X is the amount of cards in your opponent's hand and you gain X life, where X is the amount of cards in your hand.|</v>
      </c>
      <c r="B245" s="3" t="s">
        <v>83</v>
      </c>
      <c r="C245" s="7" t="s">
        <v>125</v>
      </c>
      <c r="D245" s="3" t="s">
        <v>83</v>
      </c>
      <c r="E245" s="7" t="s">
        <v>115</v>
      </c>
      <c r="F245" s="3" t="s">
        <v>83</v>
      </c>
      <c r="G245" s="7" t="s">
        <v>115</v>
      </c>
      <c r="H245" s="3" t="s">
        <v>83</v>
      </c>
      <c r="I245" s="7" t="s">
        <v>115</v>
      </c>
      <c r="J245" s="3" t="s">
        <v>83</v>
      </c>
      <c r="K245" s="7" t="s">
        <v>115</v>
      </c>
      <c r="L245" s="3" t="s">
        <v>83</v>
      </c>
      <c r="M245" s="3" t="str">
        <f>IF(S244="","",S244&amp;"&amp;br;")&amp;IF(Q244=0,"",Q244)</f>
        <v>While this support is on the board, the first creature you control gets +8/+8. When that creature attacks, your opponent takes X damage, where X is the amount of cards in your opponent's hand and you gain X life, where X is the amount of cards in your hand.</v>
      </c>
      <c r="N245" s="3" t="s">
        <v>83</v>
      </c>
      <c r="P245" s="12" t="s">
        <v>18</v>
      </c>
      <c r="Q245" s="13">
        <f>IF(INDEX(AP:AP,V239+1)="",0,INDEX(AP:AP,V239+1)&amp;"/"&amp;INDEX(AR:AR,V239+1))</f>
        <v>0</v>
      </c>
      <c r="R245" s="14"/>
      <c r="S245" s="14"/>
      <c r="T245" s="14"/>
      <c r="U245" s="15"/>
      <c r="V245" s="19"/>
      <c r="W245" s="19"/>
      <c r="AU245" s="12" t="s">
        <v>0</v>
      </c>
    </row>
    <row r="246" spans="1:47">
      <c r="A246" s="3" t="str">
        <f t="shared" si="20"/>
        <v>|PT|&gt;||シールド数|&gt;|2|</v>
      </c>
      <c r="B246" s="3" t="s">
        <v>83</v>
      </c>
      <c r="C246" s="3" t="s">
        <v>18</v>
      </c>
      <c r="D246" s="3" t="s">
        <v>83</v>
      </c>
      <c r="E246" s="3" t="s">
        <v>115</v>
      </c>
      <c r="F246" s="3" t="s">
        <v>83</v>
      </c>
      <c r="G246" s="3" t="str">
        <f>IF(Q245=0,"",Q245)</f>
        <v/>
      </c>
      <c r="H246" s="3" t="s">
        <v>83</v>
      </c>
      <c r="I246" s="3" t="s">
        <v>134</v>
      </c>
      <c r="J246" s="3" t="s">
        <v>83</v>
      </c>
      <c r="K246" s="3" t="s">
        <v>115</v>
      </c>
      <c r="L246" s="3" t="s">
        <v>83</v>
      </c>
      <c r="M246" s="3">
        <f>IF(Q246=0,"",Q246)</f>
        <v>2</v>
      </c>
      <c r="N246" s="3" t="s">
        <v>83</v>
      </c>
      <c r="P246" s="20" t="s">
        <v>19</v>
      </c>
      <c r="Q246" s="13">
        <f>INDEX(AQ:AQ,V239+1)</f>
        <v>2</v>
      </c>
      <c r="R246" s="21"/>
      <c r="S246" s="21"/>
      <c r="T246" s="21"/>
      <c r="U246" s="22"/>
      <c r="V246" s="23"/>
      <c r="W246" s="23"/>
      <c r="AU246" s="12" t="s">
        <v>0</v>
      </c>
    </row>
    <row r="247" spans="1:47">
      <c r="A247" s="3" t="str">
        <f t="shared" si="20"/>
        <v>&amp;br;&amp;br;</v>
      </c>
      <c r="B247" s="3" t="s">
        <v>142</v>
      </c>
      <c r="Q247" s="3"/>
      <c r="R247" s="3"/>
      <c r="S247" s="3"/>
      <c r="T247" s="3"/>
      <c r="U247" s="3"/>
      <c r="AU247" s="12" t="s">
        <v>0</v>
      </c>
    </row>
    <row r="248" spans="1:47">
      <c r="A248" s="3" t="str">
        <f t="shared" si="20"/>
        <v>#back(text=戻る,left)</v>
      </c>
      <c r="B248" s="3" t="s">
        <v>151</v>
      </c>
      <c r="Q248" s="3"/>
      <c r="R248" s="3"/>
      <c r="S248" s="3"/>
      <c r="T248" s="3"/>
      <c r="U248" s="3"/>
      <c r="AU248" s="12" t="s">
        <v>0</v>
      </c>
    </row>
    <row r="249" spans="1:47">
      <c r="A249" s="3" t="str">
        <f t="shared" si="20"/>
        <v>&amp;br;</v>
      </c>
      <c r="B249" s="3" t="s">
        <v>161</v>
      </c>
      <c r="Q249" s="3"/>
      <c r="R249" s="3"/>
      <c r="S249" s="3"/>
      <c r="T249" s="3"/>
      <c r="U249" s="3"/>
      <c r="AU249" s="12" t="s">
        <v>0</v>
      </c>
    </row>
    <row r="250" spans="1:47">
      <c r="A250" s="3" t="str">
        <f t="shared" si="20"/>
        <v>#comment(above,nsize=[15],size=[30],num=[10])</v>
      </c>
      <c r="B250" s="3" t="s">
        <v>170</v>
      </c>
      <c r="Q250" s="3"/>
      <c r="R250" s="3"/>
      <c r="S250" s="3"/>
      <c r="T250" s="3"/>
      <c r="U250" s="3"/>
      <c r="AU250" s="12" t="s">
        <v>0</v>
      </c>
    </row>
    <row r="251" spans="1:47">
      <c r="A251" s="3" t="str">
        <f t="shared" si="20"/>
        <v>&amp;br;&amp;br;</v>
      </c>
      <c r="B251" s="3" t="s">
        <v>142</v>
      </c>
      <c r="Q251" s="3"/>
      <c r="R251" s="3"/>
      <c r="S251" s="3"/>
      <c r="T251" s="3"/>
      <c r="U251" s="3"/>
      <c r="AU251" s="12" t="s">
        <v>0</v>
      </c>
    </row>
    <row r="252" spans="1:47">
      <c r="A252" s="3" t="str">
        <f t="shared" si="20"/>
        <v/>
      </c>
      <c r="P252" s="8"/>
      <c r="Q252" s="9"/>
      <c r="R252" s="9"/>
      <c r="S252" s="9"/>
      <c r="T252" s="9"/>
      <c r="U252" s="10"/>
      <c r="V252" s="4">
        <v>20</v>
      </c>
      <c r="W252" s="16"/>
      <c r="AU252" s="12" t="s">
        <v>0</v>
      </c>
    </row>
    <row r="253" spans="1:47">
      <c r="A253" s="3" t="str">
        <f t="shared" si="20"/>
        <v>*0/0</v>
      </c>
      <c r="B253" s="3" t="str">
        <f>"*"&amp;Q253&amp;"/"&amp;S253</f>
        <v>*0/0</v>
      </c>
      <c r="P253" s="12" t="s">
        <v>9</v>
      </c>
      <c r="Q253" s="13">
        <f>INDEX(AC:AC,V252+1)</f>
        <v>0</v>
      </c>
      <c r="R253" s="14" t="s">
        <v>10</v>
      </c>
      <c r="S253" s="13">
        <f>INDEX(AD:AD,V252+1)</f>
        <v>0</v>
      </c>
      <c r="T253" s="14"/>
      <c r="U253" s="15"/>
      <c r="V253" s="16"/>
      <c r="W253" s="19"/>
      <c r="AU253" s="12" t="s">
        <v>0</v>
      </c>
    </row>
    <row r="254" spans="1:47">
      <c r="A254" s="3" t="str">
        <f t="shared" si="20"/>
        <v>|LEFT:80|LEFT:100|LEFT:100|LEFT:100|LEFT:100|LEFT:100|c</v>
      </c>
      <c r="B254" s="3" t="s">
        <v>83</v>
      </c>
      <c r="C254" s="6" t="str">
        <f>$P$1</f>
        <v>LEFT:80</v>
      </c>
      <c r="D254" s="6" t="s">
        <v>83</v>
      </c>
      <c r="E254" s="6" t="str">
        <f t="shared" ref="E254:I254" si="25">$Q$1</f>
        <v>LEFT:100</v>
      </c>
      <c r="F254" s="6" t="s">
        <v>83</v>
      </c>
      <c r="G254" s="6" t="str">
        <f t="shared" si="25"/>
        <v>LEFT:100</v>
      </c>
      <c r="H254" s="6" t="s">
        <v>83</v>
      </c>
      <c r="I254" s="6" t="str">
        <f t="shared" si="25"/>
        <v>LEFT:100</v>
      </c>
      <c r="J254" s="6" t="s">
        <v>83</v>
      </c>
      <c r="K254" s="6" t="str">
        <f>$Q$1</f>
        <v>LEFT:100</v>
      </c>
      <c r="L254" s="6" t="s">
        <v>83</v>
      </c>
      <c r="M254" s="6" t="str">
        <f>$Q$1</f>
        <v>LEFT:100</v>
      </c>
      <c r="N254" s="3" t="s">
        <v>83</v>
      </c>
      <c r="O254" s="3" t="s">
        <v>84</v>
      </c>
      <c r="P254" s="17" t="s">
        <v>6</v>
      </c>
      <c r="Q254" s="13" t="str">
        <f>INDEX(Y:Y,V252+1)</f>
        <v>無色</v>
      </c>
      <c r="R254" s="18" t="s">
        <v>7</v>
      </c>
      <c r="S254" s="13">
        <f>INDEX(Z:Z,V252+1)</f>
        <v>0</v>
      </c>
      <c r="T254" s="18" t="s">
        <v>8</v>
      </c>
      <c r="U254" s="13">
        <f>INDEX(AB:AB,V252+1)</f>
        <v>0</v>
      </c>
      <c r="V254" s="19"/>
      <c r="W254" s="19"/>
      <c r="AU254" s="12" t="s">
        <v>0</v>
      </c>
    </row>
    <row r="255" spans="1:47">
      <c r="A255" s="3" t="str">
        <f t="shared" si="20"/>
        <v>|色|無色|レアリティ||マナコスト||</v>
      </c>
      <c r="B255" s="3" t="s">
        <v>83</v>
      </c>
      <c r="C255" s="7" t="s">
        <v>6</v>
      </c>
      <c r="D255" s="3" t="s">
        <v>83</v>
      </c>
      <c r="E255" s="3" t="str">
        <f>IF(Q254=0,"",Q254)</f>
        <v>無色</v>
      </c>
      <c r="F255" s="3" t="s">
        <v>83</v>
      </c>
      <c r="G255" s="7" t="s">
        <v>92</v>
      </c>
      <c r="H255" s="3" t="s">
        <v>83</v>
      </c>
      <c r="I255" s="3" t="str">
        <f>IF(S254=0,"",S254)</f>
        <v/>
      </c>
      <c r="J255" s="3" t="s">
        <v>83</v>
      </c>
      <c r="K255" s="7" t="s">
        <v>93</v>
      </c>
      <c r="L255" s="3" t="s">
        <v>83</v>
      </c>
      <c r="M255" s="3" t="str">
        <f>IF(U254=0,"",U254)</f>
        <v/>
      </c>
      <c r="N255" s="3" t="s">
        <v>83</v>
      </c>
      <c r="P255" s="12" t="s">
        <v>11</v>
      </c>
      <c r="Q255" s="13">
        <f>INDEX(AE:AE,V252+1)</f>
        <v>0</v>
      </c>
      <c r="R255" s="18" t="s">
        <v>94</v>
      </c>
      <c r="S255" s="13">
        <f>INDEX(AG:AG,V252+1)</f>
        <v>0</v>
      </c>
      <c r="T255" s="13">
        <f>INDEX(AH:AH,V252+1)</f>
        <v>0</v>
      </c>
      <c r="U255" s="13">
        <f>INDEX(AI:AI,V252+1)</f>
        <v>0</v>
      </c>
      <c r="V255" s="19"/>
      <c r="W255" s="19"/>
      <c r="AU255" s="12" t="s">
        <v>0</v>
      </c>
    </row>
    <row r="256" spans="1:47">
      <c r="A256" s="3" t="str">
        <f t="shared" si="20"/>
        <v>|種別||サブタイプ||||</v>
      </c>
      <c r="B256" s="3" t="s">
        <v>83</v>
      </c>
      <c r="C256" s="7" t="s">
        <v>11</v>
      </c>
      <c r="D256" s="3" t="s">
        <v>83</v>
      </c>
      <c r="E256" s="3" t="str">
        <f>IF(Q255=0,"",Q255)</f>
        <v/>
      </c>
      <c r="F256" s="3" t="s">
        <v>83</v>
      </c>
      <c r="G256" s="7" t="s">
        <v>104</v>
      </c>
      <c r="H256" s="3" t="s">
        <v>83</v>
      </c>
      <c r="I256" s="3" t="str">
        <f>IF(S255=0,"",S255)</f>
        <v/>
      </c>
      <c r="J256" s="3" t="s">
        <v>83</v>
      </c>
      <c r="K256" s="3" t="str">
        <f>IF(T255=0,"",T255)</f>
        <v/>
      </c>
      <c r="L256" s="3" t="s">
        <v>83</v>
      </c>
      <c r="M256" s="3" t="str">
        <f>IF(U255=0,"",U255)</f>
        <v/>
      </c>
      <c r="N256" s="3" t="s">
        <v>83</v>
      </c>
      <c r="P256" s="12" t="s">
        <v>105</v>
      </c>
      <c r="Q256" s="13" t="str">
        <f>INDEX(AS:AS,V252+1)</f>
        <v/>
      </c>
      <c r="R256" s="14"/>
      <c r="S256" s="14"/>
      <c r="T256" s="14"/>
      <c r="U256" s="15"/>
      <c r="V256" s="19"/>
      <c r="W256" s="19"/>
      <c r="AU256" s="12" t="s">
        <v>0</v>
      </c>
    </row>
    <row r="257" spans="1:47">
      <c r="A257" s="3" t="str">
        <f t="shared" si="20"/>
        <v>|テキスト|&gt;|&gt;|&gt;|&gt;||</v>
      </c>
      <c r="B257" s="3" t="s">
        <v>83</v>
      </c>
      <c r="C257" s="7" t="s">
        <v>105</v>
      </c>
      <c r="D257" s="3" t="s">
        <v>83</v>
      </c>
      <c r="E257" s="7" t="s">
        <v>115</v>
      </c>
      <c r="F257" s="3" t="s">
        <v>83</v>
      </c>
      <c r="G257" s="7" t="s">
        <v>115</v>
      </c>
      <c r="H257" s="3" t="s">
        <v>83</v>
      </c>
      <c r="I257" s="7" t="s">
        <v>115</v>
      </c>
      <c r="J257" s="3" t="s">
        <v>83</v>
      </c>
      <c r="K257" s="7" t="s">
        <v>115</v>
      </c>
      <c r="L257" s="3" t="s">
        <v>83</v>
      </c>
      <c r="M257" s="3" t="str">
        <f>IF(Q256=0,"",Q256)</f>
        <v/>
      </c>
      <c r="N257" s="3" t="s">
        <v>83</v>
      </c>
      <c r="P257" s="17" t="s">
        <v>27</v>
      </c>
      <c r="Q257" s="13" t="str">
        <f>INDEX(AT:AT,V252+1)</f>
        <v/>
      </c>
      <c r="R257" s="14" t="s">
        <v>324</v>
      </c>
      <c r="S257" s="13" t="str">
        <f>IF(W257="","",W257)</f>
        <v/>
      </c>
      <c r="T257" s="14"/>
      <c r="U257" s="15"/>
      <c r="V257" s="19"/>
      <c r="W257" s="4"/>
      <c r="AU257" s="12" t="s">
        <v>0</v>
      </c>
    </row>
    <row r="258" spans="1:47">
      <c r="A258" s="3" t="str">
        <f t="shared" si="20"/>
        <v>|英テキスト|&gt;|&gt;|&gt;|&gt;||</v>
      </c>
      <c r="B258" s="3" t="s">
        <v>83</v>
      </c>
      <c r="C258" s="7" t="s">
        <v>125</v>
      </c>
      <c r="D258" s="3" t="s">
        <v>83</v>
      </c>
      <c r="E258" s="7" t="s">
        <v>115</v>
      </c>
      <c r="F258" s="3" t="s">
        <v>83</v>
      </c>
      <c r="G258" s="7" t="s">
        <v>115</v>
      </c>
      <c r="H258" s="3" t="s">
        <v>83</v>
      </c>
      <c r="I258" s="7" t="s">
        <v>115</v>
      </c>
      <c r="J258" s="3" t="s">
        <v>83</v>
      </c>
      <c r="K258" s="7" t="s">
        <v>115</v>
      </c>
      <c r="L258" s="3" t="s">
        <v>83</v>
      </c>
      <c r="M258" s="3" t="str">
        <f>IF(S257="","",S257&amp;"&amp;br;")&amp;IF(Q257=0,"",Q257)</f>
        <v/>
      </c>
      <c r="N258" s="3" t="s">
        <v>83</v>
      </c>
      <c r="P258" s="12" t="s">
        <v>18</v>
      </c>
      <c r="Q258" s="13">
        <f>IF(INDEX(AP:AP,V252+1)="",0,INDEX(AP:AP,V252+1)&amp;"/"&amp;INDEX(AR:AR,V252+1))</f>
        <v>0</v>
      </c>
      <c r="R258" s="14"/>
      <c r="S258" s="14"/>
      <c r="T258" s="14"/>
      <c r="U258" s="15"/>
      <c r="V258" s="19"/>
      <c r="W258" s="19"/>
      <c r="AU258" s="12" t="s">
        <v>0</v>
      </c>
    </row>
    <row r="259" spans="1:47">
      <c r="A259" s="3" t="str">
        <f t="shared" si="20"/>
        <v>|PT|&gt;||シールド数|&gt;||</v>
      </c>
      <c r="B259" s="3" t="s">
        <v>83</v>
      </c>
      <c r="C259" s="3" t="s">
        <v>18</v>
      </c>
      <c r="D259" s="3" t="s">
        <v>83</v>
      </c>
      <c r="E259" s="3" t="s">
        <v>115</v>
      </c>
      <c r="F259" s="3" t="s">
        <v>83</v>
      </c>
      <c r="G259" s="3" t="str">
        <f>IF(Q258=0,"",Q258)</f>
        <v/>
      </c>
      <c r="H259" s="3" t="s">
        <v>83</v>
      </c>
      <c r="I259" s="3" t="s">
        <v>134</v>
      </c>
      <c r="J259" s="3" t="s">
        <v>83</v>
      </c>
      <c r="K259" s="3" t="s">
        <v>115</v>
      </c>
      <c r="L259" s="3" t="s">
        <v>83</v>
      </c>
      <c r="M259" s="3" t="str">
        <f>IF(Q259=0,"",Q259)</f>
        <v/>
      </c>
      <c r="N259" s="3" t="s">
        <v>83</v>
      </c>
      <c r="P259" s="20" t="s">
        <v>19</v>
      </c>
      <c r="Q259" s="13">
        <f>INDEX(AQ:AQ,V252+1)</f>
        <v>0</v>
      </c>
      <c r="R259" s="21"/>
      <c r="S259" s="21"/>
      <c r="T259" s="21"/>
      <c r="U259" s="22"/>
      <c r="V259" s="23"/>
      <c r="W259" s="23"/>
      <c r="AU259" s="12" t="s">
        <v>0</v>
      </c>
    </row>
    <row r="260" spans="1:47">
      <c r="A260" s="3" t="str">
        <f t="shared" si="20"/>
        <v>&amp;br;&amp;br;</v>
      </c>
      <c r="B260" s="3" t="s">
        <v>142</v>
      </c>
      <c r="Q260" s="3"/>
      <c r="R260" s="3"/>
      <c r="S260" s="3"/>
      <c r="T260" s="3"/>
      <c r="U260" s="3"/>
      <c r="AU260" s="12" t="s">
        <v>0</v>
      </c>
    </row>
    <row r="261" spans="1:47">
      <c r="A261" s="3" t="str">
        <f t="shared" si="20"/>
        <v>#back(text=戻る,left)</v>
      </c>
      <c r="B261" s="3" t="s">
        <v>151</v>
      </c>
      <c r="Q261" s="3"/>
      <c r="R261" s="3"/>
      <c r="S261" s="3"/>
      <c r="T261" s="3"/>
      <c r="U261" s="3"/>
      <c r="AU261" s="12" t="s">
        <v>0</v>
      </c>
    </row>
    <row r="262" spans="1:47">
      <c r="A262" s="3" t="str">
        <f t="shared" ref="A262:A325" si="26">CONCATENATE(B262,C262,D262,E262,F262,G262,H262,I262,J262,K262,L262,M262,N262,O262)</f>
        <v>&amp;br;</v>
      </c>
      <c r="B262" s="3" t="s">
        <v>161</v>
      </c>
      <c r="Q262" s="3"/>
      <c r="R262" s="3"/>
      <c r="S262" s="3"/>
      <c r="T262" s="3"/>
      <c r="U262" s="3"/>
      <c r="AU262" s="12" t="s">
        <v>0</v>
      </c>
    </row>
    <row r="263" spans="1:47">
      <c r="A263" s="3" t="str">
        <f t="shared" si="26"/>
        <v>#comment(above,nsize=[15],size=[30],num=[10])</v>
      </c>
      <c r="B263" s="3" t="s">
        <v>170</v>
      </c>
      <c r="Q263" s="3"/>
      <c r="R263" s="3"/>
      <c r="S263" s="3"/>
      <c r="T263" s="3"/>
      <c r="U263" s="3"/>
      <c r="AU263" s="12" t="s">
        <v>0</v>
      </c>
    </row>
    <row r="264" spans="1:47">
      <c r="A264" s="3" t="str">
        <f t="shared" si="26"/>
        <v>&amp;br;&amp;br;</v>
      </c>
      <c r="B264" s="3" t="s">
        <v>142</v>
      </c>
      <c r="Q264" s="3"/>
      <c r="R264" s="3"/>
      <c r="S264" s="3"/>
      <c r="T264" s="3"/>
      <c r="U264" s="3"/>
      <c r="AU264" s="12" t="s">
        <v>0</v>
      </c>
    </row>
    <row r="265" spans="1:47">
      <c r="A265" s="3" t="str">
        <f t="shared" si="26"/>
        <v/>
      </c>
      <c r="P265" s="8"/>
      <c r="Q265" s="9"/>
      <c r="R265" s="9"/>
      <c r="S265" s="9"/>
      <c r="T265" s="9"/>
      <c r="U265" s="10"/>
      <c r="V265" s="4">
        <v>21</v>
      </c>
      <c r="W265" s="16"/>
      <c r="AU265" s="12" t="s">
        <v>0</v>
      </c>
    </row>
    <row r="266" spans="1:47">
      <c r="A266" s="3" t="str">
        <f t="shared" si="26"/>
        <v>*0/0</v>
      </c>
      <c r="B266" s="3" t="str">
        <f>"*"&amp;Q266&amp;"/"&amp;S266</f>
        <v>*0/0</v>
      </c>
      <c r="P266" s="12" t="s">
        <v>9</v>
      </c>
      <c r="Q266" s="13">
        <f>INDEX(AC:AC,V265+1)</f>
        <v>0</v>
      </c>
      <c r="R266" s="14" t="s">
        <v>10</v>
      </c>
      <c r="S266" s="13">
        <f>INDEX(AD:AD,V265+1)</f>
        <v>0</v>
      </c>
      <c r="T266" s="14"/>
      <c r="U266" s="15"/>
      <c r="V266" s="16"/>
      <c r="W266" s="19"/>
      <c r="AU266" s="12" t="s">
        <v>0</v>
      </c>
    </row>
    <row r="267" spans="1:47">
      <c r="A267" s="3" t="str">
        <f t="shared" si="26"/>
        <v>|LEFT:80|LEFT:100|LEFT:100|LEFT:100|LEFT:100|LEFT:100|c</v>
      </c>
      <c r="B267" s="3" t="s">
        <v>83</v>
      </c>
      <c r="C267" s="6" t="str">
        <f>$P$1</f>
        <v>LEFT:80</v>
      </c>
      <c r="D267" s="6" t="s">
        <v>83</v>
      </c>
      <c r="E267" s="6" t="str">
        <f t="shared" ref="E267:I267" si="27">$Q$1</f>
        <v>LEFT:100</v>
      </c>
      <c r="F267" s="6" t="s">
        <v>83</v>
      </c>
      <c r="G267" s="6" t="str">
        <f t="shared" si="27"/>
        <v>LEFT:100</v>
      </c>
      <c r="H267" s="6" t="s">
        <v>83</v>
      </c>
      <c r="I267" s="6" t="str">
        <f t="shared" si="27"/>
        <v>LEFT:100</v>
      </c>
      <c r="J267" s="6" t="s">
        <v>83</v>
      </c>
      <c r="K267" s="6" t="str">
        <f>$Q$1</f>
        <v>LEFT:100</v>
      </c>
      <c r="L267" s="6" t="s">
        <v>83</v>
      </c>
      <c r="M267" s="6" t="str">
        <f>$Q$1</f>
        <v>LEFT:100</v>
      </c>
      <c r="N267" s="3" t="s">
        <v>83</v>
      </c>
      <c r="O267" s="3" t="s">
        <v>84</v>
      </c>
      <c r="P267" s="17" t="s">
        <v>6</v>
      </c>
      <c r="Q267" s="13" t="str">
        <f>INDEX(Y:Y,V265+1)</f>
        <v>無色</v>
      </c>
      <c r="R267" s="18" t="s">
        <v>7</v>
      </c>
      <c r="S267" s="13">
        <f>INDEX(Z:Z,V265+1)</f>
        <v>0</v>
      </c>
      <c r="T267" s="18" t="s">
        <v>8</v>
      </c>
      <c r="U267" s="13">
        <f>INDEX(AB:AB,V265+1)</f>
        <v>0</v>
      </c>
      <c r="V267" s="19"/>
      <c r="W267" s="19"/>
      <c r="AU267" s="12" t="s">
        <v>0</v>
      </c>
    </row>
    <row r="268" spans="1:47">
      <c r="A268" s="3" t="str">
        <f t="shared" si="26"/>
        <v>|色|無色|レアリティ||マナコスト||</v>
      </c>
      <c r="B268" s="3" t="s">
        <v>83</v>
      </c>
      <c r="C268" s="7" t="s">
        <v>6</v>
      </c>
      <c r="D268" s="3" t="s">
        <v>83</v>
      </c>
      <c r="E268" s="3" t="str">
        <f>IF(Q267=0,"",Q267)</f>
        <v>無色</v>
      </c>
      <c r="F268" s="3" t="s">
        <v>83</v>
      </c>
      <c r="G268" s="7" t="s">
        <v>92</v>
      </c>
      <c r="H268" s="3" t="s">
        <v>83</v>
      </c>
      <c r="I268" s="3" t="str">
        <f>IF(S267=0,"",S267)</f>
        <v/>
      </c>
      <c r="J268" s="3" t="s">
        <v>83</v>
      </c>
      <c r="K268" s="7" t="s">
        <v>93</v>
      </c>
      <c r="L268" s="3" t="s">
        <v>83</v>
      </c>
      <c r="M268" s="3" t="str">
        <f>IF(U267=0,"",U267)</f>
        <v/>
      </c>
      <c r="N268" s="3" t="s">
        <v>83</v>
      </c>
      <c r="P268" s="12" t="s">
        <v>11</v>
      </c>
      <c r="Q268" s="13">
        <f>INDEX(AE:AE,V265+1)</f>
        <v>0</v>
      </c>
      <c r="R268" s="18" t="s">
        <v>94</v>
      </c>
      <c r="S268" s="13">
        <f>INDEX(AG:AG,V265+1)</f>
        <v>0</v>
      </c>
      <c r="T268" s="13">
        <f>INDEX(AH:AH,V265+1)</f>
        <v>0</v>
      </c>
      <c r="U268" s="13">
        <f>INDEX(AI:AI,V265+1)</f>
        <v>0</v>
      </c>
      <c r="V268" s="19"/>
      <c r="W268" s="19"/>
      <c r="AU268" s="12" t="s">
        <v>0</v>
      </c>
    </row>
    <row r="269" spans="1:47">
      <c r="A269" s="3" t="str">
        <f t="shared" si="26"/>
        <v>|種別||サブタイプ||||</v>
      </c>
      <c r="B269" s="3" t="s">
        <v>83</v>
      </c>
      <c r="C269" s="7" t="s">
        <v>11</v>
      </c>
      <c r="D269" s="3" t="s">
        <v>83</v>
      </c>
      <c r="E269" s="3" t="str">
        <f>IF(Q268=0,"",Q268)</f>
        <v/>
      </c>
      <c r="F269" s="3" t="s">
        <v>83</v>
      </c>
      <c r="G269" s="7" t="s">
        <v>104</v>
      </c>
      <c r="H269" s="3" t="s">
        <v>83</v>
      </c>
      <c r="I269" s="3" t="str">
        <f>IF(S268=0,"",S268)</f>
        <v/>
      </c>
      <c r="J269" s="3" t="s">
        <v>83</v>
      </c>
      <c r="K269" s="3" t="str">
        <f>IF(T268=0,"",T268)</f>
        <v/>
      </c>
      <c r="L269" s="3" t="s">
        <v>83</v>
      </c>
      <c r="M269" s="3" t="str">
        <f>IF(U268=0,"",U268)</f>
        <v/>
      </c>
      <c r="N269" s="3" t="s">
        <v>83</v>
      </c>
      <c r="P269" s="12" t="s">
        <v>105</v>
      </c>
      <c r="Q269" s="13" t="str">
        <f>INDEX(AS:AS,V265+1)</f>
        <v/>
      </c>
      <c r="R269" s="14"/>
      <c r="S269" s="14"/>
      <c r="T269" s="14"/>
      <c r="U269" s="15"/>
      <c r="V269" s="19"/>
      <c r="W269" s="19"/>
      <c r="AU269" s="12" t="s">
        <v>0</v>
      </c>
    </row>
    <row r="270" spans="1:47">
      <c r="A270" s="3" t="str">
        <f t="shared" si="26"/>
        <v>|テキスト|&gt;|&gt;|&gt;|&gt;||</v>
      </c>
      <c r="B270" s="3" t="s">
        <v>83</v>
      </c>
      <c r="C270" s="7" t="s">
        <v>105</v>
      </c>
      <c r="D270" s="3" t="s">
        <v>83</v>
      </c>
      <c r="E270" s="7" t="s">
        <v>115</v>
      </c>
      <c r="F270" s="3" t="s">
        <v>83</v>
      </c>
      <c r="G270" s="7" t="s">
        <v>115</v>
      </c>
      <c r="H270" s="3" t="s">
        <v>83</v>
      </c>
      <c r="I270" s="7" t="s">
        <v>115</v>
      </c>
      <c r="J270" s="3" t="s">
        <v>83</v>
      </c>
      <c r="K270" s="7" t="s">
        <v>115</v>
      </c>
      <c r="L270" s="3" t="s">
        <v>83</v>
      </c>
      <c r="M270" s="3" t="str">
        <f>IF(Q269=0,"",Q269)</f>
        <v/>
      </c>
      <c r="N270" s="3" t="s">
        <v>83</v>
      </c>
      <c r="P270" s="17" t="s">
        <v>27</v>
      </c>
      <c r="Q270" s="13" t="str">
        <f>INDEX(AT:AT,V265+1)</f>
        <v/>
      </c>
      <c r="R270" s="14" t="s">
        <v>324</v>
      </c>
      <c r="S270" s="13" t="str">
        <f>IF(W270="","",W270)</f>
        <v/>
      </c>
      <c r="T270" s="14"/>
      <c r="U270" s="15"/>
      <c r="V270" s="19"/>
      <c r="W270" s="4"/>
      <c r="AU270" s="12" t="s">
        <v>0</v>
      </c>
    </row>
    <row r="271" spans="1:47">
      <c r="A271" s="3" t="str">
        <f t="shared" si="26"/>
        <v>|英テキスト|&gt;|&gt;|&gt;|&gt;||</v>
      </c>
      <c r="B271" s="3" t="s">
        <v>83</v>
      </c>
      <c r="C271" s="7" t="s">
        <v>125</v>
      </c>
      <c r="D271" s="3" t="s">
        <v>83</v>
      </c>
      <c r="E271" s="7" t="s">
        <v>115</v>
      </c>
      <c r="F271" s="3" t="s">
        <v>83</v>
      </c>
      <c r="G271" s="7" t="s">
        <v>115</v>
      </c>
      <c r="H271" s="3" t="s">
        <v>83</v>
      </c>
      <c r="I271" s="7" t="s">
        <v>115</v>
      </c>
      <c r="J271" s="3" t="s">
        <v>83</v>
      </c>
      <c r="K271" s="7" t="s">
        <v>115</v>
      </c>
      <c r="L271" s="3" t="s">
        <v>83</v>
      </c>
      <c r="M271" s="3" t="str">
        <f>IF(S270="","",S270&amp;"&amp;br;")&amp;IF(Q270=0,"",Q270)</f>
        <v/>
      </c>
      <c r="N271" s="3" t="s">
        <v>83</v>
      </c>
      <c r="P271" s="12" t="s">
        <v>18</v>
      </c>
      <c r="Q271" s="13">
        <f>IF(INDEX(AP:AP,V265+1)="",0,INDEX(AP:AP,V265+1)&amp;"/"&amp;INDEX(AR:AR,V265+1))</f>
        <v>0</v>
      </c>
      <c r="R271" s="14"/>
      <c r="S271" s="14"/>
      <c r="T271" s="14"/>
      <c r="U271" s="15"/>
      <c r="V271" s="19"/>
      <c r="W271" s="19"/>
      <c r="AU271" s="12" t="s">
        <v>0</v>
      </c>
    </row>
    <row r="272" spans="1:47">
      <c r="A272" s="3" t="str">
        <f t="shared" si="26"/>
        <v>|PT|&gt;||シールド数|&gt;||</v>
      </c>
      <c r="B272" s="3" t="s">
        <v>83</v>
      </c>
      <c r="C272" s="3" t="s">
        <v>18</v>
      </c>
      <c r="D272" s="3" t="s">
        <v>83</v>
      </c>
      <c r="E272" s="3" t="s">
        <v>115</v>
      </c>
      <c r="F272" s="3" t="s">
        <v>83</v>
      </c>
      <c r="G272" s="3" t="str">
        <f>IF(Q271=0,"",Q271)</f>
        <v/>
      </c>
      <c r="H272" s="3" t="s">
        <v>83</v>
      </c>
      <c r="I272" s="3" t="s">
        <v>134</v>
      </c>
      <c r="J272" s="3" t="s">
        <v>83</v>
      </c>
      <c r="K272" s="3" t="s">
        <v>115</v>
      </c>
      <c r="L272" s="3" t="s">
        <v>83</v>
      </c>
      <c r="M272" s="3" t="str">
        <f>IF(Q272=0,"",Q272)</f>
        <v/>
      </c>
      <c r="N272" s="3" t="s">
        <v>83</v>
      </c>
      <c r="P272" s="20" t="s">
        <v>19</v>
      </c>
      <c r="Q272" s="13">
        <f>INDEX(AQ:AQ,V265+1)</f>
        <v>0</v>
      </c>
      <c r="R272" s="21"/>
      <c r="S272" s="21"/>
      <c r="T272" s="21"/>
      <c r="U272" s="22"/>
      <c r="V272" s="23"/>
      <c r="W272" s="23"/>
      <c r="AU272" s="12" t="s">
        <v>0</v>
      </c>
    </row>
    <row r="273" spans="1:47">
      <c r="A273" s="3" t="str">
        <f t="shared" si="26"/>
        <v>&amp;br;&amp;br;</v>
      </c>
      <c r="B273" s="3" t="s">
        <v>142</v>
      </c>
      <c r="Q273" s="3"/>
      <c r="R273" s="3"/>
      <c r="S273" s="3"/>
      <c r="T273" s="3"/>
      <c r="U273" s="3"/>
      <c r="AU273" s="12" t="s">
        <v>0</v>
      </c>
    </row>
    <row r="274" spans="1:47">
      <c r="A274" s="3" t="str">
        <f t="shared" si="26"/>
        <v>#back(text=戻る,left)</v>
      </c>
      <c r="B274" s="3" t="s">
        <v>151</v>
      </c>
      <c r="Q274" s="3"/>
      <c r="R274" s="3"/>
      <c r="S274" s="3"/>
      <c r="T274" s="3"/>
      <c r="U274" s="3"/>
      <c r="AU274" s="12" t="s">
        <v>0</v>
      </c>
    </row>
    <row r="275" spans="1:47">
      <c r="A275" s="3" t="str">
        <f t="shared" si="26"/>
        <v>&amp;br;</v>
      </c>
      <c r="B275" s="3" t="s">
        <v>161</v>
      </c>
      <c r="Q275" s="3"/>
      <c r="R275" s="3"/>
      <c r="S275" s="3"/>
      <c r="T275" s="3"/>
      <c r="U275" s="3"/>
      <c r="AU275" s="12" t="s">
        <v>0</v>
      </c>
    </row>
    <row r="276" spans="1:47">
      <c r="A276" s="3" t="str">
        <f t="shared" si="26"/>
        <v>#comment(above,nsize=[15],size=[30],num=[10])</v>
      </c>
      <c r="B276" s="3" t="s">
        <v>170</v>
      </c>
      <c r="Q276" s="3"/>
      <c r="R276" s="3"/>
      <c r="S276" s="3"/>
      <c r="T276" s="3"/>
      <c r="U276" s="3"/>
      <c r="AU276" s="12" t="s">
        <v>0</v>
      </c>
    </row>
    <row r="277" spans="1:47">
      <c r="A277" s="3" t="str">
        <f t="shared" si="26"/>
        <v>&amp;br;&amp;br;</v>
      </c>
      <c r="B277" s="3" t="s">
        <v>142</v>
      </c>
      <c r="Q277" s="3"/>
      <c r="R277" s="3"/>
      <c r="S277" s="3"/>
      <c r="T277" s="3"/>
      <c r="U277" s="3"/>
      <c r="AU277" s="12" t="s">
        <v>0</v>
      </c>
    </row>
    <row r="278" spans="1:47">
      <c r="A278" s="3" t="str">
        <f t="shared" si="26"/>
        <v/>
      </c>
      <c r="P278" s="8"/>
      <c r="Q278" s="9"/>
      <c r="R278" s="9"/>
      <c r="S278" s="9"/>
      <c r="T278" s="9"/>
      <c r="U278" s="10"/>
      <c r="V278" s="4">
        <v>22</v>
      </c>
      <c r="W278" s="16"/>
      <c r="AU278" s="12" t="s">
        <v>0</v>
      </c>
    </row>
    <row r="279" spans="1:47">
      <c r="A279" s="3" t="str">
        <f t="shared" si="26"/>
        <v>*0/0</v>
      </c>
      <c r="B279" s="3" t="str">
        <f>"*"&amp;Q279&amp;"/"&amp;S279</f>
        <v>*0/0</v>
      </c>
      <c r="P279" s="12" t="s">
        <v>9</v>
      </c>
      <c r="Q279" s="13">
        <f>INDEX(AC:AC,V278+1)</f>
        <v>0</v>
      </c>
      <c r="R279" s="14" t="s">
        <v>10</v>
      </c>
      <c r="S279" s="13">
        <f>INDEX(AD:AD,V278+1)</f>
        <v>0</v>
      </c>
      <c r="T279" s="14"/>
      <c r="U279" s="15"/>
      <c r="V279" s="16"/>
      <c r="W279" s="19"/>
      <c r="AU279" s="12" t="s">
        <v>0</v>
      </c>
    </row>
    <row r="280" spans="1:47">
      <c r="A280" s="3" t="str">
        <f t="shared" si="26"/>
        <v>|LEFT:80|LEFT:100|LEFT:100|LEFT:100|LEFT:100|LEFT:100|c</v>
      </c>
      <c r="B280" s="3" t="s">
        <v>83</v>
      </c>
      <c r="C280" s="6" t="str">
        <f>$P$1</f>
        <v>LEFT:80</v>
      </c>
      <c r="D280" s="6" t="s">
        <v>83</v>
      </c>
      <c r="E280" s="6" t="str">
        <f t="shared" ref="E280:I280" si="28">$Q$1</f>
        <v>LEFT:100</v>
      </c>
      <c r="F280" s="6" t="s">
        <v>83</v>
      </c>
      <c r="G280" s="6" t="str">
        <f t="shared" si="28"/>
        <v>LEFT:100</v>
      </c>
      <c r="H280" s="6" t="s">
        <v>83</v>
      </c>
      <c r="I280" s="6" t="str">
        <f t="shared" si="28"/>
        <v>LEFT:100</v>
      </c>
      <c r="J280" s="6" t="s">
        <v>83</v>
      </c>
      <c r="K280" s="6" t="str">
        <f>$Q$1</f>
        <v>LEFT:100</v>
      </c>
      <c r="L280" s="6" t="s">
        <v>83</v>
      </c>
      <c r="M280" s="6" t="str">
        <f>$Q$1</f>
        <v>LEFT:100</v>
      </c>
      <c r="N280" s="3" t="s">
        <v>83</v>
      </c>
      <c r="O280" s="3" t="s">
        <v>84</v>
      </c>
      <c r="P280" s="17" t="s">
        <v>6</v>
      </c>
      <c r="Q280" s="13" t="str">
        <f>INDEX(Y:Y,V278+1)</f>
        <v>無色</v>
      </c>
      <c r="R280" s="18" t="s">
        <v>7</v>
      </c>
      <c r="S280" s="13">
        <f>INDEX(Z:Z,V278+1)</f>
        <v>0</v>
      </c>
      <c r="T280" s="18" t="s">
        <v>8</v>
      </c>
      <c r="U280" s="13">
        <f>INDEX(AB:AB,V278+1)</f>
        <v>0</v>
      </c>
      <c r="V280" s="19"/>
      <c r="W280" s="19"/>
      <c r="AU280" s="12" t="s">
        <v>0</v>
      </c>
    </row>
    <row r="281" spans="1:47">
      <c r="A281" s="3" t="str">
        <f t="shared" si="26"/>
        <v>|色|無色|レアリティ||マナコスト||</v>
      </c>
      <c r="B281" s="3" t="s">
        <v>83</v>
      </c>
      <c r="C281" s="7" t="s">
        <v>6</v>
      </c>
      <c r="D281" s="3" t="s">
        <v>83</v>
      </c>
      <c r="E281" s="3" t="str">
        <f>IF(Q280=0,"",Q280)</f>
        <v>無色</v>
      </c>
      <c r="F281" s="3" t="s">
        <v>83</v>
      </c>
      <c r="G281" s="7" t="s">
        <v>92</v>
      </c>
      <c r="H281" s="3" t="s">
        <v>83</v>
      </c>
      <c r="I281" s="3" t="str">
        <f>IF(S280=0,"",S280)</f>
        <v/>
      </c>
      <c r="J281" s="3" t="s">
        <v>83</v>
      </c>
      <c r="K281" s="7" t="s">
        <v>93</v>
      </c>
      <c r="L281" s="3" t="s">
        <v>83</v>
      </c>
      <c r="M281" s="3" t="str">
        <f>IF(U280=0,"",U280)</f>
        <v/>
      </c>
      <c r="N281" s="3" t="s">
        <v>83</v>
      </c>
      <c r="P281" s="12" t="s">
        <v>11</v>
      </c>
      <c r="Q281" s="13">
        <f>INDEX(AE:AE,V278+1)</f>
        <v>0</v>
      </c>
      <c r="R281" s="18" t="s">
        <v>94</v>
      </c>
      <c r="S281" s="13">
        <f>INDEX(AG:AG,V278+1)</f>
        <v>0</v>
      </c>
      <c r="T281" s="13">
        <f>INDEX(AH:AH,V278+1)</f>
        <v>0</v>
      </c>
      <c r="U281" s="13">
        <f>INDEX(AI:AI,V278+1)</f>
        <v>0</v>
      </c>
      <c r="V281" s="19"/>
      <c r="W281" s="19"/>
      <c r="AU281" s="12" t="s">
        <v>0</v>
      </c>
    </row>
    <row r="282" spans="1:47">
      <c r="A282" s="3" t="str">
        <f t="shared" si="26"/>
        <v>|種別||サブタイプ||||</v>
      </c>
      <c r="B282" s="3" t="s">
        <v>83</v>
      </c>
      <c r="C282" s="7" t="s">
        <v>11</v>
      </c>
      <c r="D282" s="3" t="s">
        <v>83</v>
      </c>
      <c r="E282" s="3" t="str">
        <f>IF(Q281=0,"",Q281)</f>
        <v/>
      </c>
      <c r="F282" s="3" t="s">
        <v>83</v>
      </c>
      <c r="G282" s="7" t="s">
        <v>104</v>
      </c>
      <c r="H282" s="3" t="s">
        <v>83</v>
      </c>
      <c r="I282" s="3" t="str">
        <f>IF(S281=0,"",S281)</f>
        <v/>
      </c>
      <c r="J282" s="3" t="s">
        <v>83</v>
      </c>
      <c r="K282" s="3" t="str">
        <f>IF(T281=0,"",T281)</f>
        <v/>
      </c>
      <c r="L282" s="3" t="s">
        <v>83</v>
      </c>
      <c r="M282" s="3" t="str">
        <f>IF(U281=0,"",U281)</f>
        <v/>
      </c>
      <c r="N282" s="3" t="s">
        <v>83</v>
      </c>
      <c r="P282" s="12" t="s">
        <v>105</v>
      </c>
      <c r="Q282" s="13" t="str">
        <f>INDEX(AS:AS,V278+1)</f>
        <v/>
      </c>
      <c r="R282" s="14"/>
      <c r="S282" s="14"/>
      <c r="T282" s="14"/>
      <c r="U282" s="15"/>
      <c r="V282" s="19"/>
      <c r="W282" s="19"/>
      <c r="AU282" s="12" t="s">
        <v>0</v>
      </c>
    </row>
    <row r="283" spans="1:47">
      <c r="A283" s="3" t="str">
        <f t="shared" si="26"/>
        <v>|テキスト|&gt;|&gt;|&gt;|&gt;||</v>
      </c>
      <c r="B283" s="3" t="s">
        <v>83</v>
      </c>
      <c r="C283" s="7" t="s">
        <v>105</v>
      </c>
      <c r="D283" s="3" t="s">
        <v>83</v>
      </c>
      <c r="E283" s="7" t="s">
        <v>115</v>
      </c>
      <c r="F283" s="3" t="s">
        <v>83</v>
      </c>
      <c r="G283" s="7" t="s">
        <v>115</v>
      </c>
      <c r="H283" s="3" t="s">
        <v>83</v>
      </c>
      <c r="I283" s="7" t="s">
        <v>115</v>
      </c>
      <c r="J283" s="3" t="s">
        <v>83</v>
      </c>
      <c r="K283" s="7" t="s">
        <v>115</v>
      </c>
      <c r="L283" s="3" t="s">
        <v>83</v>
      </c>
      <c r="M283" s="3" t="str">
        <f>IF(Q282=0,"",Q282)</f>
        <v/>
      </c>
      <c r="N283" s="3" t="s">
        <v>83</v>
      </c>
      <c r="P283" s="17" t="s">
        <v>27</v>
      </c>
      <c r="Q283" s="13" t="str">
        <f>INDEX(AT:AT,V278+1)</f>
        <v/>
      </c>
      <c r="R283" s="14" t="s">
        <v>324</v>
      </c>
      <c r="S283" s="13" t="str">
        <f>IF(W283="","",W283)</f>
        <v/>
      </c>
      <c r="T283" s="14"/>
      <c r="U283" s="15"/>
      <c r="V283" s="19"/>
      <c r="W283" s="4"/>
      <c r="AU283" s="12" t="s">
        <v>0</v>
      </c>
    </row>
    <row r="284" spans="1:47">
      <c r="A284" s="3" t="str">
        <f t="shared" si="26"/>
        <v>|英テキスト|&gt;|&gt;|&gt;|&gt;||</v>
      </c>
      <c r="B284" s="3" t="s">
        <v>83</v>
      </c>
      <c r="C284" s="7" t="s">
        <v>125</v>
      </c>
      <c r="D284" s="3" t="s">
        <v>83</v>
      </c>
      <c r="E284" s="7" t="s">
        <v>115</v>
      </c>
      <c r="F284" s="3" t="s">
        <v>83</v>
      </c>
      <c r="G284" s="7" t="s">
        <v>115</v>
      </c>
      <c r="H284" s="3" t="s">
        <v>83</v>
      </c>
      <c r="I284" s="7" t="s">
        <v>115</v>
      </c>
      <c r="J284" s="3" t="s">
        <v>83</v>
      </c>
      <c r="K284" s="7" t="s">
        <v>115</v>
      </c>
      <c r="L284" s="3" t="s">
        <v>83</v>
      </c>
      <c r="M284" s="3" t="str">
        <f>IF(S283="","",S283&amp;"&amp;br;")&amp;IF(Q283=0,"",Q283)</f>
        <v/>
      </c>
      <c r="N284" s="3" t="s">
        <v>83</v>
      </c>
      <c r="P284" s="12" t="s">
        <v>18</v>
      </c>
      <c r="Q284" s="13">
        <f>IF(INDEX(AP:AP,V278+1)="",0,INDEX(AP:AP,V278+1)&amp;"/"&amp;INDEX(AR:AR,V278+1))</f>
        <v>0</v>
      </c>
      <c r="R284" s="14"/>
      <c r="S284" s="14"/>
      <c r="T284" s="14"/>
      <c r="U284" s="15"/>
      <c r="V284" s="19"/>
      <c r="W284" s="19"/>
      <c r="AU284" s="12" t="s">
        <v>0</v>
      </c>
    </row>
    <row r="285" spans="1:47">
      <c r="A285" s="3" t="str">
        <f t="shared" si="26"/>
        <v>|PT|&gt;||シールド数|&gt;||</v>
      </c>
      <c r="B285" s="3" t="s">
        <v>83</v>
      </c>
      <c r="C285" s="3" t="s">
        <v>18</v>
      </c>
      <c r="D285" s="3" t="s">
        <v>83</v>
      </c>
      <c r="E285" s="3" t="s">
        <v>115</v>
      </c>
      <c r="F285" s="3" t="s">
        <v>83</v>
      </c>
      <c r="G285" s="3" t="str">
        <f>IF(Q284=0,"",Q284)</f>
        <v/>
      </c>
      <c r="H285" s="3" t="s">
        <v>83</v>
      </c>
      <c r="I285" s="3" t="s">
        <v>134</v>
      </c>
      <c r="J285" s="3" t="s">
        <v>83</v>
      </c>
      <c r="K285" s="3" t="s">
        <v>115</v>
      </c>
      <c r="L285" s="3" t="s">
        <v>83</v>
      </c>
      <c r="M285" s="3" t="str">
        <f>IF(Q285=0,"",Q285)</f>
        <v/>
      </c>
      <c r="N285" s="3" t="s">
        <v>83</v>
      </c>
      <c r="P285" s="20" t="s">
        <v>19</v>
      </c>
      <c r="Q285" s="13">
        <f>INDEX(AQ:AQ,V278+1)</f>
        <v>0</v>
      </c>
      <c r="R285" s="21"/>
      <c r="S285" s="21"/>
      <c r="T285" s="21"/>
      <c r="U285" s="22"/>
      <c r="V285" s="23"/>
      <c r="W285" s="23"/>
      <c r="AU285" s="12" t="s">
        <v>0</v>
      </c>
    </row>
    <row r="286" spans="1:47">
      <c r="A286" s="3" t="str">
        <f t="shared" si="26"/>
        <v>&amp;br;&amp;br;</v>
      </c>
      <c r="B286" s="3" t="s">
        <v>142</v>
      </c>
      <c r="Q286" s="3"/>
      <c r="R286" s="3"/>
      <c r="S286" s="3"/>
      <c r="T286" s="3"/>
      <c r="U286" s="3"/>
      <c r="AU286" s="12" t="s">
        <v>0</v>
      </c>
    </row>
    <row r="287" spans="1:47">
      <c r="A287" s="3" t="str">
        <f t="shared" si="26"/>
        <v>#back(text=戻る,left)</v>
      </c>
      <c r="B287" s="3" t="s">
        <v>151</v>
      </c>
      <c r="Q287" s="3"/>
      <c r="R287" s="3"/>
      <c r="S287" s="3"/>
      <c r="T287" s="3"/>
      <c r="U287" s="3"/>
      <c r="AU287" s="12" t="s">
        <v>0</v>
      </c>
    </row>
    <row r="288" spans="1:47">
      <c r="A288" s="3" t="str">
        <f t="shared" si="26"/>
        <v>&amp;br;</v>
      </c>
      <c r="B288" s="3" t="s">
        <v>161</v>
      </c>
      <c r="Q288" s="3"/>
      <c r="R288" s="3"/>
      <c r="S288" s="3"/>
      <c r="T288" s="3"/>
      <c r="U288" s="3"/>
      <c r="AU288" s="12" t="s">
        <v>0</v>
      </c>
    </row>
    <row r="289" spans="1:47">
      <c r="A289" s="3" t="str">
        <f t="shared" si="26"/>
        <v>#comment(above,nsize=[15],size=[30],num=[10])</v>
      </c>
      <c r="B289" s="3" t="s">
        <v>170</v>
      </c>
      <c r="Q289" s="3"/>
      <c r="R289" s="3"/>
      <c r="S289" s="3"/>
      <c r="T289" s="3"/>
      <c r="U289" s="3"/>
      <c r="AU289" s="12" t="s">
        <v>0</v>
      </c>
    </row>
    <row r="290" spans="1:47">
      <c r="A290" s="3" t="str">
        <f t="shared" si="26"/>
        <v>&amp;br;&amp;br;</v>
      </c>
      <c r="B290" s="3" t="s">
        <v>142</v>
      </c>
      <c r="Q290" s="3"/>
      <c r="R290" s="3"/>
      <c r="S290" s="3"/>
      <c r="T290" s="3"/>
      <c r="U290" s="3"/>
      <c r="AU290" s="12" t="s">
        <v>0</v>
      </c>
    </row>
    <row r="291" spans="1:47">
      <c r="A291" s="3" t="str">
        <f t="shared" si="26"/>
        <v/>
      </c>
      <c r="P291" s="8"/>
      <c r="Q291" s="9"/>
      <c r="R291" s="9"/>
      <c r="S291" s="9"/>
      <c r="T291" s="9"/>
      <c r="U291" s="10"/>
      <c r="V291" s="4">
        <v>23</v>
      </c>
      <c r="W291" s="16"/>
      <c r="AU291" s="12" t="s">
        <v>0</v>
      </c>
    </row>
    <row r="292" spans="1:47">
      <c r="A292" s="3" t="str">
        <f t="shared" si="26"/>
        <v>*0/0</v>
      </c>
      <c r="B292" s="3" t="str">
        <f>"*"&amp;Q292&amp;"/"&amp;S292</f>
        <v>*0/0</v>
      </c>
      <c r="P292" s="12" t="s">
        <v>9</v>
      </c>
      <c r="Q292" s="13">
        <f>INDEX(AC:AC,V291+1)</f>
        <v>0</v>
      </c>
      <c r="R292" s="14" t="s">
        <v>10</v>
      </c>
      <c r="S292" s="13">
        <f>INDEX(AD:AD,V291+1)</f>
        <v>0</v>
      </c>
      <c r="T292" s="14"/>
      <c r="U292" s="15"/>
      <c r="V292" s="16"/>
      <c r="W292" s="19"/>
      <c r="AU292" s="12" t="s">
        <v>0</v>
      </c>
    </row>
    <row r="293" spans="1:47">
      <c r="A293" s="3" t="str">
        <f t="shared" si="26"/>
        <v>|LEFT:80|LEFT:100|LEFT:100|LEFT:100|LEFT:100|LEFT:100|c</v>
      </c>
      <c r="B293" s="3" t="s">
        <v>83</v>
      </c>
      <c r="C293" s="6" t="str">
        <f>$P$1</f>
        <v>LEFT:80</v>
      </c>
      <c r="D293" s="6" t="s">
        <v>83</v>
      </c>
      <c r="E293" s="6" t="str">
        <f t="shared" ref="E293:I293" si="29">$Q$1</f>
        <v>LEFT:100</v>
      </c>
      <c r="F293" s="6" t="s">
        <v>83</v>
      </c>
      <c r="G293" s="6" t="str">
        <f t="shared" si="29"/>
        <v>LEFT:100</v>
      </c>
      <c r="H293" s="6" t="s">
        <v>83</v>
      </c>
      <c r="I293" s="6" t="str">
        <f t="shared" si="29"/>
        <v>LEFT:100</v>
      </c>
      <c r="J293" s="6" t="s">
        <v>83</v>
      </c>
      <c r="K293" s="6" t="str">
        <f>$Q$1</f>
        <v>LEFT:100</v>
      </c>
      <c r="L293" s="6" t="s">
        <v>83</v>
      </c>
      <c r="M293" s="6" t="str">
        <f>$Q$1</f>
        <v>LEFT:100</v>
      </c>
      <c r="N293" s="3" t="s">
        <v>83</v>
      </c>
      <c r="O293" s="3" t="s">
        <v>84</v>
      </c>
      <c r="P293" s="17" t="s">
        <v>6</v>
      </c>
      <c r="Q293" s="13" t="str">
        <f>INDEX(Y:Y,V291+1)</f>
        <v>無色</v>
      </c>
      <c r="R293" s="18" t="s">
        <v>7</v>
      </c>
      <c r="S293" s="13">
        <f>INDEX(Z:Z,V291+1)</f>
        <v>0</v>
      </c>
      <c r="T293" s="18" t="s">
        <v>8</v>
      </c>
      <c r="U293" s="13">
        <f>INDEX(AB:AB,V291+1)</f>
        <v>0</v>
      </c>
      <c r="V293" s="19"/>
      <c r="W293" s="19"/>
      <c r="AU293" s="12" t="s">
        <v>0</v>
      </c>
    </row>
    <row r="294" spans="1:47">
      <c r="A294" s="3" t="str">
        <f t="shared" si="26"/>
        <v>|色|無色|レアリティ||マナコスト||</v>
      </c>
      <c r="B294" s="3" t="s">
        <v>83</v>
      </c>
      <c r="C294" s="7" t="s">
        <v>6</v>
      </c>
      <c r="D294" s="3" t="s">
        <v>83</v>
      </c>
      <c r="E294" s="3" t="str">
        <f>IF(Q293=0,"",Q293)</f>
        <v>無色</v>
      </c>
      <c r="F294" s="3" t="s">
        <v>83</v>
      </c>
      <c r="G294" s="7" t="s">
        <v>92</v>
      </c>
      <c r="H294" s="3" t="s">
        <v>83</v>
      </c>
      <c r="I294" s="3" t="str">
        <f>IF(S293=0,"",S293)</f>
        <v/>
      </c>
      <c r="J294" s="3" t="s">
        <v>83</v>
      </c>
      <c r="K294" s="7" t="s">
        <v>93</v>
      </c>
      <c r="L294" s="3" t="s">
        <v>83</v>
      </c>
      <c r="M294" s="3" t="str">
        <f>IF(U293=0,"",U293)</f>
        <v/>
      </c>
      <c r="N294" s="3" t="s">
        <v>83</v>
      </c>
      <c r="P294" s="12" t="s">
        <v>11</v>
      </c>
      <c r="Q294" s="13">
        <f>INDEX(AE:AE,V291+1)</f>
        <v>0</v>
      </c>
      <c r="R294" s="18" t="s">
        <v>94</v>
      </c>
      <c r="S294" s="13">
        <f>INDEX(AG:AG,V291+1)</f>
        <v>0</v>
      </c>
      <c r="T294" s="13">
        <f>INDEX(AH:AH,V291+1)</f>
        <v>0</v>
      </c>
      <c r="U294" s="13">
        <f>INDEX(AI:AI,V291+1)</f>
        <v>0</v>
      </c>
      <c r="V294" s="19"/>
      <c r="W294" s="19"/>
      <c r="AU294" s="12" t="s">
        <v>0</v>
      </c>
    </row>
    <row r="295" spans="1:47">
      <c r="A295" s="3" t="str">
        <f t="shared" si="26"/>
        <v>|種別||サブタイプ||||</v>
      </c>
      <c r="B295" s="3" t="s">
        <v>83</v>
      </c>
      <c r="C295" s="7" t="s">
        <v>11</v>
      </c>
      <c r="D295" s="3" t="s">
        <v>83</v>
      </c>
      <c r="E295" s="3" t="str">
        <f>IF(Q294=0,"",Q294)</f>
        <v/>
      </c>
      <c r="F295" s="3" t="s">
        <v>83</v>
      </c>
      <c r="G295" s="7" t="s">
        <v>104</v>
      </c>
      <c r="H295" s="3" t="s">
        <v>83</v>
      </c>
      <c r="I295" s="3" t="str">
        <f>IF(S294=0,"",S294)</f>
        <v/>
      </c>
      <c r="J295" s="3" t="s">
        <v>83</v>
      </c>
      <c r="K295" s="3" t="str">
        <f>IF(T294=0,"",T294)</f>
        <v/>
      </c>
      <c r="L295" s="3" t="s">
        <v>83</v>
      </c>
      <c r="M295" s="3" t="str">
        <f>IF(U294=0,"",U294)</f>
        <v/>
      </c>
      <c r="N295" s="3" t="s">
        <v>83</v>
      </c>
      <c r="P295" s="12" t="s">
        <v>105</v>
      </c>
      <c r="Q295" s="13" t="str">
        <f>INDEX(AS:AS,V291+1)</f>
        <v/>
      </c>
      <c r="R295" s="14"/>
      <c r="S295" s="14"/>
      <c r="T295" s="14"/>
      <c r="U295" s="15"/>
      <c r="V295" s="19"/>
      <c r="W295" s="19"/>
      <c r="AU295" s="12" t="s">
        <v>0</v>
      </c>
    </row>
    <row r="296" spans="1:47">
      <c r="A296" s="3" t="str">
        <f t="shared" si="26"/>
        <v>|テキスト|&gt;|&gt;|&gt;|&gt;||</v>
      </c>
      <c r="B296" s="3" t="s">
        <v>83</v>
      </c>
      <c r="C296" s="7" t="s">
        <v>105</v>
      </c>
      <c r="D296" s="3" t="s">
        <v>83</v>
      </c>
      <c r="E296" s="7" t="s">
        <v>115</v>
      </c>
      <c r="F296" s="3" t="s">
        <v>83</v>
      </c>
      <c r="G296" s="7" t="s">
        <v>115</v>
      </c>
      <c r="H296" s="3" t="s">
        <v>83</v>
      </c>
      <c r="I296" s="7" t="s">
        <v>115</v>
      </c>
      <c r="J296" s="3" t="s">
        <v>83</v>
      </c>
      <c r="K296" s="7" t="s">
        <v>115</v>
      </c>
      <c r="L296" s="3" t="s">
        <v>83</v>
      </c>
      <c r="M296" s="3" t="str">
        <f>IF(Q295=0,"",Q295)</f>
        <v/>
      </c>
      <c r="N296" s="3" t="s">
        <v>83</v>
      </c>
      <c r="P296" s="17" t="s">
        <v>27</v>
      </c>
      <c r="Q296" s="13" t="str">
        <f>INDEX(AT:AT,V291+1)</f>
        <v/>
      </c>
      <c r="R296" s="14" t="s">
        <v>324</v>
      </c>
      <c r="S296" s="13" t="str">
        <f>IF(W296="","",W296)</f>
        <v/>
      </c>
      <c r="T296" s="14"/>
      <c r="U296" s="15"/>
      <c r="V296" s="19"/>
      <c r="W296" s="4"/>
      <c r="AU296" s="12" t="s">
        <v>0</v>
      </c>
    </row>
    <row r="297" spans="1:47">
      <c r="A297" s="3" t="str">
        <f t="shared" si="26"/>
        <v>|英テキスト|&gt;|&gt;|&gt;|&gt;||</v>
      </c>
      <c r="B297" s="3" t="s">
        <v>83</v>
      </c>
      <c r="C297" s="7" t="s">
        <v>125</v>
      </c>
      <c r="D297" s="3" t="s">
        <v>83</v>
      </c>
      <c r="E297" s="7" t="s">
        <v>115</v>
      </c>
      <c r="F297" s="3" t="s">
        <v>83</v>
      </c>
      <c r="G297" s="7" t="s">
        <v>115</v>
      </c>
      <c r="H297" s="3" t="s">
        <v>83</v>
      </c>
      <c r="I297" s="7" t="s">
        <v>115</v>
      </c>
      <c r="J297" s="3" t="s">
        <v>83</v>
      </c>
      <c r="K297" s="7" t="s">
        <v>115</v>
      </c>
      <c r="L297" s="3" t="s">
        <v>83</v>
      </c>
      <c r="M297" s="3" t="str">
        <f>IF(S296="","",S296&amp;"&amp;br;")&amp;IF(Q296=0,"",Q296)</f>
        <v/>
      </c>
      <c r="N297" s="3" t="s">
        <v>83</v>
      </c>
      <c r="P297" s="12" t="s">
        <v>18</v>
      </c>
      <c r="Q297" s="13">
        <f>IF(INDEX(AP:AP,V291+1)="",0,INDEX(AP:AP,V291+1)&amp;"/"&amp;INDEX(AR:AR,V291+1))</f>
        <v>0</v>
      </c>
      <c r="R297" s="14"/>
      <c r="S297" s="14"/>
      <c r="T297" s="14"/>
      <c r="U297" s="15"/>
      <c r="V297" s="19"/>
      <c r="W297" s="19"/>
      <c r="AU297" s="12" t="s">
        <v>0</v>
      </c>
    </row>
    <row r="298" spans="1:47">
      <c r="A298" s="3" t="str">
        <f t="shared" si="26"/>
        <v>|PT|&gt;||シールド数|&gt;||</v>
      </c>
      <c r="B298" s="3" t="s">
        <v>83</v>
      </c>
      <c r="C298" s="3" t="s">
        <v>18</v>
      </c>
      <c r="D298" s="3" t="s">
        <v>83</v>
      </c>
      <c r="E298" s="3" t="s">
        <v>115</v>
      </c>
      <c r="F298" s="3" t="s">
        <v>83</v>
      </c>
      <c r="G298" s="3" t="str">
        <f>IF(Q297=0,"",Q297)</f>
        <v/>
      </c>
      <c r="H298" s="3" t="s">
        <v>83</v>
      </c>
      <c r="I298" s="3" t="s">
        <v>134</v>
      </c>
      <c r="J298" s="3" t="s">
        <v>83</v>
      </c>
      <c r="K298" s="3" t="s">
        <v>115</v>
      </c>
      <c r="L298" s="3" t="s">
        <v>83</v>
      </c>
      <c r="M298" s="3" t="str">
        <f>IF(Q298=0,"",Q298)</f>
        <v/>
      </c>
      <c r="N298" s="3" t="s">
        <v>83</v>
      </c>
      <c r="P298" s="20" t="s">
        <v>19</v>
      </c>
      <c r="Q298" s="13">
        <f>INDEX(AQ:AQ,V291+1)</f>
        <v>0</v>
      </c>
      <c r="R298" s="21"/>
      <c r="S298" s="21"/>
      <c r="T298" s="21"/>
      <c r="U298" s="22"/>
      <c r="V298" s="23"/>
      <c r="W298" s="23"/>
      <c r="AU298" s="12" t="s">
        <v>0</v>
      </c>
    </row>
    <row r="299" spans="1:47">
      <c r="A299" s="3" t="str">
        <f t="shared" si="26"/>
        <v>&amp;br;&amp;br;</v>
      </c>
      <c r="B299" s="3" t="s">
        <v>142</v>
      </c>
      <c r="Q299" s="3"/>
      <c r="R299" s="3"/>
      <c r="S299" s="3"/>
      <c r="T299" s="3"/>
      <c r="U299" s="3"/>
      <c r="AU299" s="12" t="s">
        <v>0</v>
      </c>
    </row>
    <row r="300" spans="1:47">
      <c r="A300" s="3" t="str">
        <f t="shared" si="26"/>
        <v>#back(text=戻る,left)</v>
      </c>
      <c r="B300" s="3" t="s">
        <v>151</v>
      </c>
      <c r="Q300" s="3"/>
      <c r="R300" s="3"/>
      <c r="S300" s="3"/>
      <c r="T300" s="3"/>
      <c r="U300" s="3"/>
      <c r="AU300" s="12" t="s">
        <v>0</v>
      </c>
    </row>
    <row r="301" spans="1:47">
      <c r="A301" s="3" t="str">
        <f t="shared" si="26"/>
        <v>&amp;br;</v>
      </c>
      <c r="B301" s="3" t="s">
        <v>161</v>
      </c>
      <c r="Q301" s="3"/>
      <c r="R301" s="3"/>
      <c r="S301" s="3"/>
      <c r="T301" s="3"/>
      <c r="U301" s="3"/>
      <c r="AU301" s="12" t="s">
        <v>0</v>
      </c>
    </row>
    <row r="302" spans="1:47">
      <c r="A302" s="3" t="str">
        <f t="shared" si="26"/>
        <v>#comment(above,nsize=[15],size=[30],num=[10])</v>
      </c>
      <c r="B302" s="3" t="s">
        <v>170</v>
      </c>
      <c r="Q302" s="3"/>
      <c r="R302" s="3"/>
      <c r="S302" s="3"/>
      <c r="T302" s="3"/>
      <c r="U302" s="3"/>
      <c r="AU302" s="12" t="s">
        <v>0</v>
      </c>
    </row>
    <row r="303" spans="1:47">
      <c r="A303" s="3" t="str">
        <f t="shared" si="26"/>
        <v>&amp;br;&amp;br;</v>
      </c>
      <c r="B303" s="3" t="s">
        <v>142</v>
      </c>
      <c r="Q303" s="3"/>
      <c r="R303" s="3"/>
      <c r="S303" s="3"/>
      <c r="T303" s="3"/>
      <c r="U303" s="3"/>
      <c r="AU303" s="12" t="s">
        <v>0</v>
      </c>
    </row>
    <row r="304" spans="1:47">
      <c r="A304" s="3" t="str">
        <f t="shared" si="26"/>
        <v/>
      </c>
      <c r="P304" s="8"/>
      <c r="Q304" s="9"/>
      <c r="R304" s="9"/>
      <c r="S304" s="9"/>
      <c r="T304" s="9"/>
      <c r="U304" s="10"/>
      <c r="V304" s="4">
        <v>24</v>
      </c>
      <c r="W304" s="16"/>
      <c r="AU304" s="12" t="s">
        <v>0</v>
      </c>
    </row>
    <row r="305" spans="1:47">
      <c r="A305" s="3" t="str">
        <f t="shared" si="26"/>
        <v>*0/0</v>
      </c>
      <c r="B305" s="3" t="str">
        <f>"*"&amp;Q305&amp;"/"&amp;S305</f>
        <v>*0/0</v>
      </c>
      <c r="P305" s="12" t="s">
        <v>9</v>
      </c>
      <c r="Q305" s="13">
        <f>INDEX(AC:AC,V304+1)</f>
        <v>0</v>
      </c>
      <c r="R305" s="14" t="s">
        <v>10</v>
      </c>
      <c r="S305" s="13">
        <f>INDEX(AD:AD,V304+1)</f>
        <v>0</v>
      </c>
      <c r="T305" s="14"/>
      <c r="U305" s="15"/>
      <c r="V305" s="16"/>
      <c r="W305" s="19"/>
      <c r="AU305" s="12" t="s">
        <v>0</v>
      </c>
    </row>
    <row r="306" spans="1:47">
      <c r="A306" s="3" t="str">
        <f t="shared" si="26"/>
        <v>|LEFT:80|LEFT:100|LEFT:100|LEFT:100|LEFT:100|LEFT:100|c</v>
      </c>
      <c r="B306" s="3" t="s">
        <v>83</v>
      </c>
      <c r="C306" s="6" t="str">
        <f>$P$1</f>
        <v>LEFT:80</v>
      </c>
      <c r="D306" s="6" t="s">
        <v>83</v>
      </c>
      <c r="E306" s="6" t="str">
        <f t="shared" ref="E306:I306" si="30">$Q$1</f>
        <v>LEFT:100</v>
      </c>
      <c r="F306" s="6" t="s">
        <v>83</v>
      </c>
      <c r="G306" s="6" t="str">
        <f t="shared" si="30"/>
        <v>LEFT:100</v>
      </c>
      <c r="H306" s="6" t="s">
        <v>83</v>
      </c>
      <c r="I306" s="6" t="str">
        <f t="shared" si="30"/>
        <v>LEFT:100</v>
      </c>
      <c r="J306" s="6" t="s">
        <v>83</v>
      </c>
      <c r="K306" s="6" t="str">
        <f>$Q$1</f>
        <v>LEFT:100</v>
      </c>
      <c r="L306" s="6" t="s">
        <v>83</v>
      </c>
      <c r="M306" s="6" t="str">
        <f>$Q$1</f>
        <v>LEFT:100</v>
      </c>
      <c r="N306" s="3" t="s">
        <v>83</v>
      </c>
      <c r="O306" s="3" t="s">
        <v>84</v>
      </c>
      <c r="P306" s="17" t="s">
        <v>6</v>
      </c>
      <c r="Q306" s="13" t="str">
        <f>INDEX(Y:Y,V304+1)</f>
        <v>無色</v>
      </c>
      <c r="R306" s="18" t="s">
        <v>7</v>
      </c>
      <c r="S306" s="13">
        <f>INDEX(Z:Z,V304+1)</f>
        <v>0</v>
      </c>
      <c r="T306" s="18" t="s">
        <v>8</v>
      </c>
      <c r="U306" s="13">
        <f>INDEX(AB:AB,V304+1)</f>
        <v>0</v>
      </c>
      <c r="V306" s="19"/>
      <c r="W306" s="19"/>
      <c r="AU306" s="12" t="s">
        <v>0</v>
      </c>
    </row>
    <row r="307" spans="1:47">
      <c r="A307" s="3" t="str">
        <f t="shared" si="26"/>
        <v>|色|無色|レアリティ||マナコスト||</v>
      </c>
      <c r="B307" s="3" t="s">
        <v>83</v>
      </c>
      <c r="C307" s="7" t="s">
        <v>6</v>
      </c>
      <c r="D307" s="3" t="s">
        <v>83</v>
      </c>
      <c r="E307" s="3" t="str">
        <f>IF(Q306=0,"",Q306)</f>
        <v>無色</v>
      </c>
      <c r="F307" s="3" t="s">
        <v>83</v>
      </c>
      <c r="G307" s="7" t="s">
        <v>92</v>
      </c>
      <c r="H307" s="3" t="s">
        <v>83</v>
      </c>
      <c r="I307" s="3" t="str">
        <f>IF(S306=0,"",S306)</f>
        <v/>
      </c>
      <c r="J307" s="3" t="s">
        <v>83</v>
      </c>
      <c r="K307" s="7" t="s">
        <v>93</v>
      </c>
      <c r="L307" s="3" t="s">
        <v>83</v>
      </c>
      <c r="M307" s="3" t="str">
        <f>IF(U306=0,"",U306)</f>
        <v/>
      </c>
      <c r="N307" s="3" t="s">
        <v>83</v>
      </c>
      <c r="P307" s="12" t="s">
        <v>11</v>
      </c>
      <c r="Q307" s="13">
        <f>INDEX(AE:AE,V304+1)</f>
        <v>0</v>
      </c>
      <c r="R307" s="18" t="s">
        <v>94</v>
      </c>
      <c r="S307" s="13">
        <f>INDEX(AG:AG,V304+1)</f>
        <v>0</v>
      </c>
      <c r="T307" s="13">
        <f>INDEX(AH:AH,V304+1)</f>
        <v>0</v>
      </c>
      <c r="U307" s="13">
        <f>INDEX(AI:AI,V304+1)</f>
        <v>0</v>
      </c>
      <c r="V307" s="19"/>
      <c r="W307" s="19"/>
      <c r="AU307" s="12" t="s">
        <v>0</v>
      </c>
    </row>
    <row r="308" spans="1:47">
      <c r="A308" s="3" t="str">
        <f t="shared" si="26"/>
        <v>|種別||サブタイプ||||</v>
      </c>
      <c r="B308" s="3" t="s">
        <v>83</v>
      </c>
      <c r="C308" s="7" t="s">
        <v>11</v>
      </c>
      <c r="D308" s="3" t="s">
        <v>83</v>
      </c>
      <c r="E308" s="3" t="str">
        <f>IF(Q307=0,"",Q307)</f>
        <v/>
      </c>
      <c r="F308" s="3" t="s">
        <v>83</v>
      </c>
      <c r="G308" s="7" t="s">
        <v>104</v>
      </c>
      <c r="H308" s="3" t="s">
        <v>83</v>
      </c>
      <c r="I308" s="3" t="str">
        <f>IF(S307=0,"",S307)</f>
        <v/>
      </c>
      <c r="J308" s="3" t="s">
        <v>83</v>
      </c>
      <c r="K308" s="3" t="str">
        <f>IF(T307=0,"",T307)</f>
        <v/>
      </c>
      <c r="L308" s="3" t="s">
        <v>83</v>
      </c>
      <c r="M308" s="3" t="str">
        <f>IF(U307=0,"",U307)</f>
        <v/>
      </c>
      <c r="N308" s="3" t="s">
        <v>83</v>
      </c>
      <c r="P308" s="12" t="s">
        <v>105</v>
      </c>
      <c r="Q308" s="13" t="str">
        <f>INDEX(AS:AS,V304+1)</f>
        <v/>
      </c>
      <c r="R308" s="14"/>
      <c r="S308" s="14"/>
      <c r="T308" s="14"/>
      <c r="U308" s="15"/>
      <c r="V308" s="19"/>
      <c r="W308" s="19"/>
      <c r="AU308" s="12" t="s">
        <v>0</v>
      </c>
    </row>
    <row r="309" spans="1:47">
      <c r="A309" s="3" t="str">
        <f t="shared" si="26"/>
        <v>|テキスト|&gt;|&gt;|&gt;|&gt;||</v>
      </c>
      <c r="B309" s="3" t="s">
        <v>83</v>
      </c>
      <c r="C309" s="7" t="s">
        <v>105</v>
      </c>
      <c r="D309" s="3" t="s">
        <v>83</v>
      </c>
      <c r="E309" s="7" t="s">
        <v>115</v>
      </c>
      <c r="F309" s="3" t="s">
        <v>83</v>
      </c>
      <c r="G309" s="7" t="s">
        <v>115</v>
      </c>
      <c r="H309" s="3" t="s">
        <v>83</v>
      </c>
      <c r="I309" s="7" t="s">
        <v>115</v>
      </c>
      <c r="J309" s="3" t="s">
        <v>83</v>
      </c>
      <c r="K309" s="7" t="s">
        <v>115</v>
      </c>
      <c r="L309" s="3" t="s">
        <v>83</v>
      </c>
      <c r="M309" s="3" t="str">
        <f>IF(Q308=0,"",Q308)</f>
        <v/>
      </c>
      <c r="N309" s="3" t="s">
        <v>83</v>
      </c>
      <c r="P309" s="17" t="s">
        <v>27</v>
      </c>
      <c r="Q309" s="13" t="str">
        <f>INDEX(AT:AT,V304+1)</f>
        <v/>
      </c>
      <c r="R309" s="14" t="s">
        <v>324</v>
      </c>
      <c r="S309" s="13" t="str">
        <f>IF(W309="","",W309)</f>
        <v/>
      </c>
      <c r="T309" s="14"/>
      <c r="U309" s="15"/>
      <c r="V309" s="19"/>
      <c r="W309" s="4"/>
      <c r="AU309" s="12" t="s">
        <v>0</v>
      </c>
    </row>
    <row r="310" spans="1:47">
      <c r="A310" s="3" t="str">
        <f t="shared" si="26"/>
        <v>|英テキスト|&gt;|&gt;|&gt;|&gt;||</v>
      </c>
      <c r="B310" s="3" t="s">
        <v>83</v>
      </c>
      <c r="C310" s="7" t="s">
        <v>125</v>
      </c>
      <c r="D310" s="3" t="s">
        <v>83</v>
      </c>
      <c r="E310" s="7" t="s">
        <v>115</v>
      </c>
      <c r="F310" s="3" t="s">
        <v>83</v>
      </c>
      <c r="G310" s="7" t="s">
        <v>115</v>
      </c>
      <c r="H310" s="3" t="s">
        <v>83</v>
      </c>
      <c r="I310" s="7" t="s">
        <v>115</v>
      </c>
      <c r="J310" s="3" t="s">
        <v>83</v>
      </c>
      <c r="K310" s="7" t="s">
        <v>115</v>
      </c>
      <c r="L310" s="3" t="s">
        <v>83</v>
      </c>
      <c r="M310" s="3" t="str">
        <f>IF(S309="","",S309&amp;"&amp;br;")&amp;IF(Q309=0,"",Q309)</f>
        <v/>
      </c>
      <c r="N310" s="3" t="s">
        <v>83</v>
      </c>
      <c r="P310" s="12" t="s">
        <v>18</v>
      </c>
      <c r="Q310" s="13">
        <f>IF(INDEX(AP:AP,V304+1)="",0,INDEX(AP:AP,V304+1)&amp;"/"&amp;INDEX(AR:AR,V304+1))</f>
        <v>0</v>
      </c>
      <c r="R310" s="14"/>
      <c r="S310" s="14"/>
      <c r="T310" s="14"/>
      <c r="U310" s="15"/>
      <c r="V310" s="19"/>
      <c r="W310" s="19"/>
      <c r="AU310" s="12" t="s">
        <v>0</v>
      </c>
    </row>
    <row r="311" spans="1:47">
      <c r="A311" s="3" t="str">
        <f t="shared" si="26"/>
        <v>|PT|&gt;||シールド数|&gt;||</v>
      </c>
      <c r="B311" s="3" t="s">
        <v>83</v>
      </c>
      <c r="C311" s="3" t="s">
        <v>18</v>
      </c>
      <c r="D311" s="3" t="s">
        <v>83</v>
      </c>
      <c r="E311" s="3" t="s">
        <v>115</v>
      </c>
      <c r="F311" s="3" t="s">
        <v>83</v>
      </c>
      <c r="G311" s="3" t="str">
        <f>IF(Q310=0,"",Q310)</f>
        <v/>
      </c>
      <c r="H311" s="3" t="s">
        <v>83</v>
      </c>
      <c r="I311" s="3" t="s">
        <v>134</v>
      </c>
      <c r="J311" s="3" t="s">
        <v>83</v>
      </c>
      <c r="K311" s="3" t="s">
        <v>115</v>
      </c>
      <c r="L311" s="3" t="s">
        <v>83</v>
      </c>
      <c r="M311" s="3" t="str">
        <f>IF(Q311=0,"",Q311)</f>
        <v/>
      </c>
      <c r="N311" s="3" t="s">
        <v>83</v>
      </c>
      <c r="P311" s="20" t="s">
        <v>19</v>
      </c>
      <c r="Q311" s="13">
        <f>INDEX(AQ:AQ,V304+1)</f>
        <v>0</v>
      </c>
      <c r="R311" s="21"/>
      <c r="S311" s="21"/>
      <c r="T311" s="21"/>
      <c r="U311" s="22"/>
      <c r="V311" s="23"/>
      <c r="W311" s="23"/>
      <c r="AU311" s="12" t="s">
        <v>0</v>
      </c>
    </row>
    <row r="312" spans="1:47">
      <c r="A312" s="3" t="str">
        <f t="shared" si="26"/>
        <v>&amp;br;&amp;br;</v>
      </c>
      <c r="B312" s="3" t="s">
        <v>142</v>
      </c>
      <c r="Q312" s="3"/>
      <c r="R312" s="3"/>
      <c r="S312" s="3"/>
      <c r="T312" s="3"/>
      <c r="U312" s="3"/>
      <c r="AU312" s="12" t="s">
        <v>0</v>
      </c>
    </row>
    <row r="313" spans="1:47">
      <c r="A313" s="3" t="str">
        <f t="shared" si="26"/>
        <v>#back(text=戻る,left)</v>
      </c>
      <c r="B313" s="3" t="s">
        <v>151</v>
      </c>
      <c r="Q313" s="3"/>
      <c r="R313" s="3"/>
      <c r="S313" s="3"/>
      <c r="T313" s="3"/>
      <c r="U313" s="3"/>
      <c r="AU313" s="12" t="s">
        <v>0</v>
      </c>
    </row>
    <row r="314" spans="1:47">
      <c r="A314" s="3" t="str">
        <f t="shared" si="26"/>
        <v>&amp;br;</v>
      </c>
      <c r="B314" s="3" t="s">
        <v>161</v>
      </c>
      <c r="Q314" s="3"/>
      <c r="R314" s="3"/>
      <c r="S314" s="3"/>
      <c r="T314" s="3"/>
      <c r="U314" s="3"/>
      <c r="AU314" s="12" t="s">
        <v>0</v>
      </c>
    </row>
    <row r="315" spans="1:47">
      <c r="A315" s="3" t="str">
        <f t="shared" si="26"/>
        <v>#comment(above,nsize=[15],size=[30],num=[10])</v>
      </c>
      <c r="B315" s="3" t="s">
        <v>170</v>
      </c>
      <c r="Q315" s="3"/>
      <c r="R315" s="3"/>
      <c r="S315" s="3"/>
      <c r="T315" s="3"/>
      <c r="U315" s="3"/>
      <c r="AU315" s="12" t="s">
        <v>0</v>
      </c>
    </row>
    <row r="316" spans="1:47">
      <c r="A316" s="3" t="str">
        <f t="shared" si="26"/>
        <v>&amp;br;&amp;br;</v>
      </c>
      <c r="B316" s="3" t="s">
        <v>142</v>
      </c>
      <c r="Q316" s="3"/>
      <c r="R316" s="3"/>
      <c r="S316" s="3"/>
      <c r="T316" s="3"/>
      <c r="U316" s="3"/>
      <c r="AU316" s="12" t="s">
        <v>0</v>
      </c>
    </row>
    <row r="317" spans="1:47">
      <c r="A317" s="3" t="str">
        <f t="shared" si="26"/>
        <v/>
      </c>
      <c r="P317" s="8"/>
      <c r="Q317" s="9"/>
      <c r="R317" s="9"/>
      <c r="S317" s="9"/>
      <c r="T317" s="9"/>
      <c r="U317" s="10"/>
      <c r="V317" s="4">
        <v>25</v>
      </c>
      <c r="W317" s="16"/>
      <c r="AU317" s="12" t="s">
        <v>0</v>
      </c>
    </row>
    <row r="318" spans="1:47">
      <c r="A318" s="3" t="str">
        <f t="shared" si="26"/>
        <v>*0/0</v>
      </c>
      <c r="B318" s="3" t="str">
        <f>"*"&amp;Q318&amp;"/"&amp;S318</f>
        <v>*0/0</v>
      </c>
      <c r="P318" s="12" t="s">
        <v>9</v>
      </c>
      <c r="Q318" s="13">
        <f>INDEX(AC:AC,V317+1)</f>
        <v>0</v>
      </c>
      <c r="R318" s="14" t="s">
        <v>10</v>
      </c>
      <c r="S318" s="13">
        <f>INDEX(AD:AD,V317+1)</f>
        <v>0</v>
      </c>
      <c r="T318" s="14"/>
      <c r="U318" s="15"/>
      <c r="V318" s="16"/>
      <c r="W318" s="19"/>
      <c r="AU318" s="12" t="s">
        <v>0</v>
      </c>
    </row>
    <row r="319" spans="1:47">
      <c r="A319" s="3" t="str">
        <f t="shared" si="26"/>
        <v>|LEFT:80|LEFT:100|LEFT:100|LEFT:100|LEFT:100|LEFT:100|c</v>
      </c>
      <c r="B319" s="3" t="s">
        <v>83</v>
      </c>
      <c r="C319" s="6" t="str">
        <f>$P$1</f>
        <v>LEFT:80</v>
      </c>
      <c r="D319" s="6" t="s">
        <v>83</v>
      </c>
      <c r="E319" s="6" t="str">
        <f t="shared" ref="E319:I319" si="31">$Q$1</f>
        <v>LEFT:100</v>
      </c>
      <c r="F319" s="6" t="s">
        <v>83</v>
      </c>
      <c r="G319" s="6" t="str">
        <f t="shared" si="31"/>
        <v>LEFT:100</v>
      </c>
      <c r="H319" s="6" t="s">
        <v>83</v>
      </c>
      <c r="I319" s="6" t="str">
        <f t="shared" si="31"/>
        <v>LEFT:100</v>
      </c>
      <c r="J319" s="6" t="s">
        <v>83</v>
      </c>
      <c r="K319" s="6" t="str">
        <f>$Q$1</f>
        <v>LEFT:100</v>
      </c>
      <c r="L319" s="6" t="s">
        <v>83</v>
      </c>
      <c r="M319" s="6" t="str">
        <f>$Q$1</f>
        <v>LEFT:100</v>
      </c>
      <c r="N319" s="3" t="s">
        <v>83</v>
      </c>
      <c r="O319" s="3" t="s">
        <v>84</v>
      </c>
      <c r="P319" s="17" t="s">
        <v>6</v>
      </c>
      <c r="Q319" s="13" t="str">
        <f>INDEX(Y:Y,V317+1)</f>
        <v>無色</v>
      </c>
      <c r="R319" s="18" t="s">
        <v>7</v>
      </c>
      <c r="S319" s="13">
        <f>INDEX(Z:Z,V317+1)</f>
        <v>0</v>
      </c>
      <c r="T319" s="18" t="s">
        <v>8</v>
      </c>
      <c r="U319" s="13">
        <f>INDEX(AB:AB,V317+1)</f>
        <v>0</v>
      </c>
      <c r="V319" s="19"/>
      <c r="W319" s="19"/>
      <c r="AU319" s="12" t="s">
        <v>0</v>
      </c>
    </row>
    <row r="320" spans="1:47">
      <c r="A320" s="3" t="str">
        <f t="shared" si="26"/>
        <v>|色|無色|レアリティ||マナコスト||</v>
      </c>
      <c r="B320" s="3" t="s">
        <v>83</v>
      </c>
      <c r="C320" s="7" t="s">
        <v>6</v>
      </c>
      <c r="D320" s="3" t="s">
        <v>83</v>
      </c>
      <c r="E320" s="3" t="str">
        <f>IF(Q319=0,"",Q319)</f>
        <v>無色</v>
      </c>
      <c r="F320" s="3" t="s">
        <v>83</v>
      </c>
      <c r="G320" s="7" t="s">
        <v>92</v>
      </c>
      <c r="H320" s="3" t="s">
        <v>83</v>
      </c>
      <c r="I320" s="3" t="str">
        <f>IF(S319=0,"",S319)</f>
        <v/>
      </c>
      <c r="J320" s="3" t="s">
        <v>83</v>
      </c>
      <c r="K320" s="7" t="s">
        <v>93</v>
      </c>
      <c r="L320" s="3" t="s">
        <v>83</v>
      </c>
      <c r="M320" s="3" t="str">
        <f>IF(U319=0,"",U319)</f>
        <v/>
      </c>
      <c r="N320" s="3" t="s">
        <v>83</v>
      </c>
      <c r="P320" s="12" t="s">
        <v>11</v>
      </c>
      <c r="Q320" s="13">
        <f>INDEX(AE:AE,V317+1)</f>
        <v>0</v>
      </c>
      <c r="R320" s="18" t="s">
        <v>94</v>
      </c>
      <c r="S320" s="13">
        <f>INDEX(AG:AG,V317+1)</f>
        <v>0</v>
      </c>
      <c r="T320" s="13">
        <f>INDEX(AH:AH,V317+1)</f>
        <v>0</v>
      </c>
      <c r="U320" s="13">
        <f>INDEX(AI:AI,V317+1)</f>
        <v>0</v>
      </c>
      <c r="V320" s="19"/>
      <c r="W320" s="19"/>
      <c r="AU320" s="12" t="s">
        <v>0</v>
      </c>
    </row>
    <row r="321" spans="1:47">
      <c r="A321" s="3" t="str">
        <f t="shared" si="26"/>
        <v>|種別||サブタイプ||||</v>
      </c>
      <c r="B321" s="3" t="s">
        <v>83</v>
      </c>
      <c r="C321" s="7" t="s">
        <v>11</v>
      </c>
      <c r="D321" s="3" t="s">
        <v>83</v>
      </c>
      <c r="E321" s="3" t="str">
        <f>IF(Q320=0,"",Q320)</f>
        <v/>
      </c>
      <c r="F321" s="3" t="s">
        <v>83</v>
      </c>
      <c r="G321" s="7" t="s">
        <v>104</v>
      </c>
      <c r="H321" s="3" t="s">
        <v>83</v>
      </c>
      <c r="I321" s="3" t="str">
        <f>IF(S320=0,"",S320)</f>
        <v/>
      </c>
      <c r="J321" s="3" t="s">
        <v>83</v>
      </c>
      <c r="K321" s="3" t="str">
        <f>IF(T320=0,"",T320)</f>
        <v/>
      </c>
      <c r="L321" s="3" t="s">
        <v>83</v>
      </c>
      <c r="M321" s="3" t="str">
        <f>IF(U320=0,"",U320)</f>
        <v/>
      </c>
      <c r="N321" s="3" t="s">
        <v>83</v>
      </c>
      <c r="P321" s="12" t="s">
        <v>105</v>
      </c>
      <c r="Q321" s="13" t="str">
        <f>INDEX(AS:AS,V317+1)</f>
        <v/>
      </c>
      <c r="R321" s="14"/>
      <c r="S321" s="14"/>
      <c r="T321" s="14"/>
      <c r="U321" s="15"/>
      <c r="V321" s="19"/>
      <c r="W321" s="19"/>
      <c r="AU321" s="12" t="s">
        <v>0</v>
      </c>
    </row>
    <row r="322" spans="1:47">
      <c r="A322" s="3" t="str">
        <f t="shared" si="26"/>
        <v>|テキスト|&gt;|&gt;|&gt;|&gt;||</v>
      </c>
      <c r="B322" s="3" t="s">
        <v>83</v>
      </c>
      <c r="C322" s="7" t="s">
        <v>105</v>
      </c>
      <c r="D322" s="3" t="s">
        <v>83</v>
      </c>
      <c r="E322" s="7" t="s">
        <v>115</v>
      </c>
      <c r="F322" s="3" t="s">
        <v>83</v>
      </c>
      <c r="G322" s="7" t="s">
        <v>115</v>
      </c>
      <c r="H322" s="3" t="s">
        <v>83</v>
      </c>
      <c r="I322" s="7" t="s">
        <v>115</v>
      </c>
      <c r="J322" s="3" t="s">
        <v>83</v>
      </c>
      <c r="K322" s="7" t="s">
        <v>115</v>
      </c>
      <c r="L322" s="3" t="s">
        <v>83</v>
      </c>
      <c r="M322" s="3" t="str">
        <f>IF(Q321=0,"",Q321)</f>
        <v/>
      </c>
      <c r="N322" s="3" t="s">
        <v>83</v>
      </c>
      <c r="P322" s="17" t="s">
        <v>27</v>
      </c>
      <c r="Q322" s="13" t="str">
        <f>INDEX(AT:AT,V317+1)</f>
        <v/>
      </c>
      <c r="R322" s="14" t="s">
        <v>324</v>
      </c>
      <c r="S322" s="13" t="str">
        <f>IF(W322="","",W322)</f>
        <v/>
      </c>
      <c r="T322" s="14"/>
      <c r="U322" s="15"/>
      <c r="V322" s="19"/>
      <c r="W322" s="4"/>
      <c r="AU322" s="12" t="s">
        <v>0</v>
      </c>
    </row>
    <row r="323" spans="1:47">
      <c r="A323" s="3" t="str">
        <f t="shared" si="26"/>
        <v>|英テキスト|&gt;|&gt;|&gt;|&gt;||</v>
      </c>
      <c r="B323" s="3" t="s">
        <v>83</v>
      </c>
      <c r="C323" s="7" t="s">
        <v>125</v>
      </c>
      <c r="D323" s="3" t="s">
        <v>83</v>
      </c>
      <c r="E323" s="7" t="s">
        <v>115</v>
      </c>
      <c r="F323" s="3" t="s">
        <v>83</v>
      </c>
      <c r="G323" s="7" t="s">
        <v>115</v>
      </c>
      <c r="H323" s="3" t="s">
        <v>83</v>
      </c>
      <c r="I323" s="7" t="s">
        <v>115</v>
      </c>
      <c r="J323" s="3" t="s">
        <v>83</v>
      </c>
      <c r="K323" s="7" t="s">
        <v>115</v>
      </c>
      <c r="L323" s="3" t="s">
        <v>83</v>
      </c>
      <c r="M323" s="3" t="str">
        <f>IF(S322="","",S322&amp;"&amp;br;")&amp;IF(Q322=0,"",Q322)</f>
        <v/>
      </c>
      <c r="N323" s="3" t="s">
        <v>83</v>
      </c>
      <c r="P323" s="12" t="s">
        <v>18</v>
      </c>
      <c r="Q323" s="13">
        <f>IF(INDEX(AP:AP,V317+1)="",0,INDEX(AP:AP,V317+1)&amp;"/"&amp;INDEX(AR:AR,V317+1))</f>
        <v>0</v>
      </c>
      <c r="R323" s="14"/>
      <c r="S323" s="14"/>
      <c r="T323" s="14"/>
      <c r="U323" s="15"/>
      <c r="V323" s="19"/>
      <c r="W323" s="19"/>
      <c r="AU323" s="12" t="s">
        <v>0</v>
      </c>
    </row>
    <row r="324" spans="1:47">
      <c r="A324" s="3" t="str">
        <f t="shared" si="26"/>
        <v>|PT|&gt;||シールド数|&gt;||</v>
      </c>
      <c r="B324" s="3" t="s">
        <v>83</v>
      </c>
      <c r="C324" s="3" t="s">
        <v>18</v>
      </c>
      <c r="D324" s="3" t="s">
        <v>83</v>
      </c>
      <c r="E324" s="3" t="s">
        <v>115</v>
      </c>
      <c r="F324" s="3" t="s">
        <v>83</v>
      </c>
      <c r="G324" s="3" t="str">
        <f>IF(Q323=0,"",Q323)</f>
        <v/>
      </c>
      <c r="H324" s="3" t="s">
        <v>83</v>
      </c>
      <c r="I324" s="3" t="s">
        <v>134</v>
      </c>
      <c r="J324" s="3" t="s">
        <v>83</v>
      </c>
      <c r="K324" s="3" t="s">
        <v>115</v>
      </c>
      <c r="L324" s="3" t="s">
        <v>83</v>
      </c>
      <c r="M324" s="3" t="str">
        <f>IF(Q324=0,"",Q324)</f>
        <v/>
      </c>
      <c r="N324" s="3" t="s">
        <v>83</v>
      </c>
      <c r="P324" s="20" t="s">
        <v>19</v>
      </c>
      <c r="Q324" s="13">
        <f>INDEX(AQ:AQ,V317+1)</f>
        <v>0</v>
      </c>
      <c r="R324" s="21"/>
      <c r="S324" s="21"/>
      <c r="T324" s="21"/>
      <c r="U324" s="22"/>
      <c r="V324" s="23"/>
      <c r="W324" s="23"/>
      <c r="AU324" s="12" t="s">
        <v>0</v>
      </c>
    </row>
    <row r="325" spans="1:47">
      <c r="A325" s="3" t="str">
        <f t="shared" si="26"/>
        <v>&amp;br;&amp;br;</v>
      </c>
      <c r="B325" s="3" t="s">
        <v>142</v>
      </c>
      <c r="Q325" s="3"/>
      <c r="R325" s="3"/>
      <c r="S325" s="3"/>
      <c r="T325" s="3"/>
      <c r="U325" s="3"/>
      <c r="AU325" s="12" t="s">
        <v>0</v>
      </c>
    </row>
    <row r="326" spans="1:47">
      <c r="A326" s="3" t="str">
        <f t="shared" ref="A326:A389" si="32">CONCATENATE(B326,C326,D326,E326,F326,G326,H326,I326,J326,K326,L326,M326,N326,O326)</f>
        <v>#back(text=戻る,left)</v>
      </c>
      <c r="B326" s="3" t="s">
        <v>151</v>
      </c>
      <c r="Q326" s="3"/>
      <c r="R326" s="3"/>
      <c r="S326" s="3"/>
      <c r="T326" s="3"/>
      <c r="U326" s="3"/>
      <c r="AU326" s="12" t="s">
        <v>0</v>
      </c>
    </row>
    <row r="327" spans="1:47">
      <c r="A327" s="3" t="str">
        <f t="shared" si="32"/>
        <v>&amp;br;</v>
      </c>
      <c r="B327" s="3" t="s">
        <v>161</v>
      </c>
      <c r="Q327" s="3"/>
      <c r="R327" s="3"/>
      <c r="S327" s="3"/>
      <c r="T327" s="3"/>
      <c r="U327" s="3"/>
      <c r="AU327" s="12" t="s">
        <v>0</v>
      </c>
    </row>
    <row r="328" spans="1:47">
      <c r="A328" s="3" t="str">
        <f t="shared" si="32"/>
        <v>#comment(above,nsize=[15],size=[30],num=[10])</v>
      </c>
      <c r="B328" s="3" t="s">
        <v>170</v>
      </c>
      <c r="Q328" s="3"/>
      <c r="R328" s="3"/>
      <c r="S328" s="3"/>
      <c r="T328" s="3"/>
      <c r="U328" s="3"/>
      <c r="AU328" s="12" t="s">
        <v>0</v>
      </c>
    </row>
    <row r="329" spans="1:47">
      <c r="A329" s="3" t="str">
        <f t="shared" si="32"/>
        <v>&amp;br;&amp;br;</v>
      </c>
      <c r="B329" s="3" t="s">
        <v>142</v>
      </c>
      <c r="Q329" s="3"/>
      <c r="R329" s="3"/>
      <c r="S329" s="3"/>
      <c r="T329" s="3"/>
      <c r="U329" s="3"/>
      <c r="AU329" s="12" t="s">
        <v>0</v>
      </c>
    </row>
    <row r="330" spans="1:47">
      <c r="A330" s="3" t="str">
        <f t="shared" si="32"/>
        <v/>
      </c>
      <c r="P330" s="8"/>
      <c r="Q330" s="9"/>
      <c r="R330" s="9"/>
      <c r="S330" s="9"/>
      <c r="T330" s="9"/>
      <c r="U330" s="10"/>
      <c r="V330" s="4">
        <v>26</v>
      </c>
      <c r="W330" s="16"/>
      <c r="AU330" s="12" t="s">
        <v>0</v>
      </c>
    </row>
    <row r="331" spans="1:47">
      <c r="A331" s="3" t="str">
        <f t="shared" si="32"/>
        <v>*0/0</v>
      </c>
      <c r="B331" s="3" t="str">
        <f>"*"&amp;Q331&amp;"/"&amp;S331</f>
        <v>*0/0</v>
      </c>
      <c r="P331" s="12" t="s">
        <v>9</v>
      </c>
      <c r="Q331" s="13">
        <f>INDEX(AC:AC,V330+1)</f>
        <v>0</v>
      </c>
      <c r="R331" s="14" t="s">
        <v>10</v>
      </c>
      <c r="S331" s="13">
        <f>INDEX(AD:AD,V330+1)</f>
        <v>0</v>
      </c>
      <c r="T331" s="14"/>
      <c r="U331" s="15"/>
      <c r="V331" s="16"/>
      <c r="W331" s="19"/>
      <c r="AU331" s="12" t="s">
        <v>0</v>
      </c>
    </row>
    <row r="332" spans="1:47">
      <c r="A332" s="3" t="str">
        <f t="shared" si="32"/>
        <v>|LEFT:80|LEFT:100|LEFT:100|LEFT:100|LEFT:100|LEFT:100|c</v>
      </c>
      <c r="B332" s="3" t="s">
        <v>83</v>
      </c>
      <c r="C332" s="6" t="str">
        <f>$P$1</f>
        <v>LEFT:80</v>
      </c>
      <c r="D332" s="6" t="s">
        <v>83</v>
      </c>
      <c r="E332" s="6" t="str">
        <f t="shared" ref="E332:I332" si="33">$Q$1</f>
        <v>LEFT:100</v>
      </c>
      <c r="F332" s="6" t="s">
        <v>83</v>
      </c>
      <c r="G332" s="6" t="str">
        <f t="shared" si="33"/>
        <v>LEFT:100</v>
      </c>
      <c r="H332" s="6" t="s">
        <v>83</v>
      </c>
      <c r="I332" s="6" t="str">
        <f t="shared" si="33"/>
        <v>LEFT:100</v>
      </c>
      <c r="J332" s="6" t="s">
        <v>83</v>
      </c>
      <c r="K332" s="6" t="str">
        <f>$Q$1</f>
        <v>LEFT:100</v>
      </c>
      <c r="L332" s="6" t="s">
        <v>83</v>
      </c>
      <c r="M332" s="6" t="str">
        <f>$Q$1</f>
        <v>LEFT:100</v>
      </c>
      <c r="N332" s="3" t="s">
        <v>83</v>
      </c>
      <c r="O332" s="3" t="s">
        <v>84</v>
      </c>
      <c r="P332" s="17" t="s">
        <v>6</v>
      </c>
      <c r="Q332" s="13" t="str">
        <f>INDEX(Y:Y,V330+1)</f>
        <v>無色</v>
      </c>
      <c r="R332" s="18" t="s">
        <v>7</v>
      </c>
      <c r="S332" s="13">
        <f>INDEX(Z:Z,V330+1)</f>
        <v>0</v>
      </c>
      <c r="T332" s="18" t="s">
        <v>8</v>
      </c>
      <c r="U332" s="13">
        <f>INDEX(AB:AB,V330+1)</f>
        <v>0</v>
      </c>
      <c r="V332" s="19"/>
      <c r="W332" s="19"/>
      <c r="AU332" s="12" t="s">
        <v>0</v>
      </c>
    </row>
    <row r="333" spans="1:47">
      <c r="A333" s="3" t="str">
        <f t="shared" si="32"/>
        <v>|色|無色|レアリティ||マナコスト||</v>
      </c>
      <c r="B333" s="3" t="s">
        <v>83</v>
      </c>
      <c r="C333" s="7" t="s">
        <v>6</v>
      </c>
      <c r="D333" s="3" t="s">
        <v>83</v>
      </c>
      <c r="E333" s="3" t="str">
        <f>IF(Q332=0,"",Q332)</f>
        <v>無色</v>
      </c>
      <c r="F333" s="3" t="s">
        <v>83</v>
      </c>
      <c r="G333" s="7" t="s">
        <v>92</v>
      </c>
      <c r="H333" s="3" t="s">
        <v>83</v>
      </c>
      <c r="I333" s="3" t="str">
        <f>IF(S332=0,"",S332)</f>
        <v/>
      </c>
      <c r="J333" s="3" t="s">
        <v>83</v>
      </c>
      <c r="K333" s="7" t="s">
        <v>93</v>
      </c>
      <c r="L333" s="3" t="s">
        <v>83</v>
      </c>
      <c r="M333" s="3" t="str">
        <f>IF(U332=0,"",U332)</f>
        <v/>
      </c>
      <c r="N333" s="3" t="s">
        <v>83</v>
      </c>
      <c r="P333" s="12" t="s">
        <v>11</v>
      </c>
      <c r="Q333" s="13">
        <f>INDEX(AE:AE,V330+1)</f>
        <v>0</v>
      </c>
      <c r="R333" s="18" t="s">
        <v>94</v>
      </c>
      <c r="S333" s="13">
        <f>INDEX(AG:AG,V330+1)</f>
        <v>0</v>
      </c>
      <c r="T333" s="13">
        <f>INDEX(AH:AH,V330+1)</f>
        <v>0</v>
      </c>
      <c r="U333" s="13">
        <f>INDEX(AI:AI,V330+1)</f>
        <v>0</v>
      </c>
      <c r="V333" s="19"/>
      <c r="W333" s="19"/>
      <c r="AU333" s="12" t="s">
        <v>0</v>
      </c>
    </row>
    <row r="334" spans="1:47">
      <c r="A334" s="3" t="str">
        <f t="shared" si="32"/>
        <v>|種別||サブタイプ||||</v>
      </c>
      <c r="B334" s="3" t="s">
        <v>83</v>
      </c>
      <c r="C334" s="7" t="s">
        <v>11</v>
      </c>
      <c r="D334" s="3" t="s">
        <v>83</v>
      </c>
      <c r="E334" s="3" t="str">
        <f>IF(Q333=0,"",Q333)</f>
        <v/>
      </c>
      <c r="F334" s="3" t="s">
        <v>83</v>
      </c>
      <c r="G334" s="7" t="s">
        <v>104</v>
      </c>
      <c r="H334" s="3" t="s">
        <v>83</v>
      </c>
      <c r="I334" s="3" t="str">
        <f>IF(S333=0,"",S333)</f>
        <v/>
      </c>
      <c r="J334" s="3" t="s">
        <v>83</v>
      </c>
      <c r="K334" s="3" t="str">
        <f>IF(T333=0,"",T333)</f>
        <v/>
      </c>
      <c r="L334" s="3" t="s">
        <v>83</v>
      </c>
      <c r="M334" s="3" t="str">
        <f>IF(U333=0,"",U333)</f>
        <v/>
      </c>
      <c r="N334" s="3" t="s">
        <v>83</v>
      </c>
      <c r="P334" s="12" t="s">
        <v>105</v>
      </c>
      <c r="Q334" s="13" t="str">
        <f>INDEX(AS:AS,V330+1)</f>
        <v/>
      </c>
      <c r="R334" s="14"/>
      <c r="S334" s="14"/>
      <c r="T334" s="14"/>
      <c r="U334" s="15"/>
      <c r="V334" s="19"/>
      <c r="W334" s="19"/>
      <c r="AU334" s="12" t="s">
        <v>0</v>
      </c>
    </row>
    <row r="335" spans="1:47">
      <c r="A335" s="3" t="str">
        <f t="shared" si="32"/>
        <v>|テキスト|&gt;|&gt;|&gt;|&gt;||</v>
      </c>
      <c r="B335" s="3" t="s">
        <v>83</v>
      </c>
      <c r="C335" s="7" t="s">
        <v>105</v>
      </c>
      <c r="D335" s="3" t="s">
        <v>83</v>
      </c>
      <c r="E335" s="7" t="s">
        <v>115</v>
      </c>
      <c r="F335" s="3" t="s">
        <v>83</v>
      </c>
      <c r="G335" s="7" t="s">
        <v>115</v>
      </c>
      <c r="H335" s="3" t="s">
        <v>83</v>
      </c>
      <c r="I335" s="7" t="s">
        <v>115</v>
      </c>
      <c r="J335" s="3" t="s">
        <v>83</v>
      </c>
      <c r="K335" s="7" t="s">
        <v>115</v>
      </c>
      <c r="L335" s="3" t="s">
        <v>83</v>
      </c>
      <c r="M335" s="3" t="str">
        <f>IF(Q334=0,"",Q334)</f>
        <v/>
      </c>
      <c r="N335" s="3" t="s">
        <v>83</v>
      </c>
      <c r="P335" s="17" t="s">
        <v>27</v>
      </c>
      <c r="Q335" s="13" t="str">
        <f>INDEX(AT:AT,V330+1)</f>
        <v/>
      </c>
      <c r="R335" s="14" t="s">
        <v>324</v>
      </c>
      <c r="S335" s="13" t="str">
        <f>IF(W335="","",W335)</f>
        <v/>
      </c>
      <c r="T335" s="14"/>
      <c r="U335" s="15"/>
      <c r="V335" s="19"/>
      <c r="W335" s="4"/>
      <c r="AU335" s="12" t="s">
        <v>0</v>
      </c>
    </row>
    <row r="336" spans="1:47">
      <c r="A336" s="3" t="str">
        <f t="shared" si="32"/>
        <v>|英テキスト|&gt;|&gt;|&gt;|&gt;||</v>
      </c>
      <c r="B336" s="3" t="s">
        <v>83</v>
      </c>
      <c r="C336" s="7" t="s">
        <v>125</v>
      </c>
      <c r="D336" s="3" t="s">
        <v>83</v>
      </c>
      <c r="E336" s="7" t="s">
        <v>115</v>
      </c>
      <c r="F336" s="3" t="s">
        <v>83</v>
      </c>
      <c r="G336" s="7" t="s">
        <v>115</v>
      </c>
      <c r="H336" s="3" t="s">
        <v>83</v>
      </c>
      <c r="I336" s="7" t="s">
        <v>115</v>
      </c>
      <c r="J336" s="3" t="s">
        <v>83</v>
      </c>
      <c r="K336" s="7" t="s">
        <v>115</v>
      </c>
      <c r="L336" s="3" t="s">
        <v>83</v>
      </c>
      <c r="M336" s="3" t="str">
        <f>IF(S335="","",S335&amp;"&amp;br;")&amp;IF(Q335=0,"",Q335)</f>
        <v/>
      </c>
      <c r="N336" s="3" t="s">
        <v>83</v>
      </c>
      <c r="P336" s="12" t="s">
        <v>18</v>
      </c>
      <c r="Q336" s="13">
        <f>IF(INDEX(AP:AP,V330+1)="",0,INDEX(AP:AP,V330+1)&amp;"/"&amp;INDEX(AR:AR,V330+1))</f>
        <v>0</v>
      </c>
      <c r="R336" s="14"/>
      <c r="S336" s="14"/>
      <c r="T336" s="14"/>
      <c r="U336" s="15"/>
      <c r="V336" s="19"/>
      <c r="W336" s="19"/>
      <c r="AU336" s="12" t="s">
        <v>0</v>
      </c>
    </row>
    <row r="337" spans="1:47">
      <c r="A337" s="3" t="str">
        <f t="shared" si="32"/>
        <v>|PT|&gt;||シールド数|&gt;||</v>
      </c>
      <c r="B337" s="3" t="s">
        <v>83</v>
      </c>
      <c r="C337" s="3" t="s">
        <v>18</v>
      </c>
      <c r="D337" s="3" t="s">
        <v>83</v>
      </c>
      <c r="E337" s="3" t="s">
        <v>115</v>
      </c>
      <c r="F337" s="3" t="s">
        <v>83</v>
      </c>
      <c r="G337" s="3" t="str">
        <f>IF(Q336=0,"",Q336)</f>
        <v/>
      </c>
      <c r="H337" s="3" t="s">
        <v>83</v>
      </c>
      <c r="I337" s="3" t="s">
        <v>134</v>
      </c>
      <c r="J337" s="3" t="s">
        <v>83</v>
      </c>
      <c r="K337" s="3" t="s">
        <v>115</v>
      </c>
      <c r="L337" s="3" t="s">
        <v>83</v>
      </c>
      <c r="M337" s="3" t="str">
        <f>IF(Q337=0,"",Q337)</f>
        <v/>
      </c>
      <c r="N337" s="3" t="s">
        <v>83</v>
      </c>
      <c r="P337" s="20" t="s">
        <v>19</v>
      </c>
      <c r="Q337" s="13">
        <f>INDEX(AQ:AQ,V330+1)</f>
        <v>0</v>
      </c>
      <c r="R337" s="21"/>
      <c r="S337" s="21"/>
      <c r="T337" s="21"/>
      <c r="U337" s="22"/>
      <c r="V337" s="23"/>
      <c r="W337" s="23"/>
      <c r="AU337" s="12" t="s">
        <v>0</v>
      </c>
    </row>
    <row r="338" spans="1:47">
      <c r="A338" s="3" t="str">
        <f t="shared" si="32"/>
        <v>&amp;br;&amp;br;</v>
      </c>
      <c r="B338" s="3" t="s">
        <v>142</v>
      </c>
      <c r="Q338" s="3"/>
      <c r="R338" s="3"/>
      <c r="S338" s="3"/>
      <c r="T338" s="3"/>
      <c r="U338" s="3"/>
      <c r="AU338" s="12" t="s">
        <v>0</v>
      </c>
    </row>
    <row r="339" spans="1:47">
      <c r="A339" s="3" t="str">
        <f t="shared" si="32"/>
        <v>#back(text=戻る,left)</v>
      </c>
      <c r="B339" s="3" t="s">
        <v>151</v>
      </c>
      <c r="Q339" s="3"/>
      <c r="R339" s="3"/>
      <c r="S339" s="3"/>
      <c r="T339" s="3"/>
      <c r="U339" s="3"/>
      <c r="AU339" s="12" t="s">
        <v>0</v>
      </c>
    </row>
    <row r="340" spans="1:47">
      <c r="A340" s="3" t="str">
        <f t="shared" si="32"/>
        <v>&amp;br;</v>
      </c>
      <c r="B340" s="3" t="s">
        <v>161</v>
      </c>
      <c r="Q340" s="3"/>
      <c r="R340" s="3"/>
      <c r="S340" s="3"/>
      <c r="T340" s="3"/>
      <c r="U340" s="3"/>
      <c r="AU340" s="12" t="s">
        <v>0</v>
      </c>
    </row>
    <row r="341" spans="1:47">
      <c r="A341" s="3" t="str">
        <f t="shared" si="32"/>
        <v>#comment(above,nsize=[15],size=[30],num=[10])</v>
      </c>
      <c r="B341" s="3" t="s">
        <v>170</v>
      </c>
      <c r="Q341" s="3"/>
      <c r="R341" s="3"/>
      <c r="S341" s="3"/>
      <c r="T341" s="3"/>
      <c r="U341" s="3"/>
      <c r="AU341" s="12" t="s">
        <v>0</v>
      </c>
    </row>
    <row r="342" spans="1:47">
      <c r="A342" s="3" t="str">
        <f t="shared" si="32"/>
        <v>&amp;br;&amp;br;</v>
      </c>
      <c r="B342" s="3" t="s">
        <v>142</v>
      </c>
      <c r="Q342" s="3"/>
      <c r="R342" s="3"/>
      <c r="S342" s="3"/>
      <c r="T342" s="3"/>
      <c r="U342" s="3"/>
      <c r="AU342" s="12" t="s">
        <v>0</v>
      </c>
    </row>
    <row r="343" spans="1:47">
      <c r="A343" s="3" t="str">
        <f t="shared" si="32"/>
        <v/>
      </c>
      <c r="P343" s="8"/>
      <c r="Q343" s="9"/>
      <c r="R343" s="9"/>
      <c r="S343" s="9"/>
      <c r="T343" s="9"/>
      <c r="U343" s="10"/>
      <c r="V343" s="4">
        <v>27</v>
      </c>
      <c r="W343" s="16"/>
      <c r="AU343" s="12" t="s">
        <v>0</v>
      </c>
    </row>
    <row r="344" spans="1:47">
      <c r="A344" s="3" t="str">
        <f t="shared" si="32"/>
        <v>*0/0</v>
      </c>
      <c r="B344" s="3" t="str">
        <f>"*"&amp;Q344&amp;"/"&amp;S344</f>
        <v>*0/0</v>
      </c>
      <c r="P344" s="12" t="s">
        <v>9</v>
      </c>
      <c r="Q344" s="13">
        <f>INDEX(AC:AC,V343+1)</f>
        <v>0</v>
      </c>
      <c r="R344" s="14" t="s">
        <v>10</v>
      </c>
      <c r="S344" s="13">
        <f>INDEX(AD:AD,V343+1)</f>
        <v>0</v>
      </c>
      <c r="T344" s="14"/>
      <c r="U344" s="15"/>
      <c r="V344" s="16"/>
      <c r="W344" s="19"/>
      <c r="AU344" s="12" t="s">
        <v>0</v>
      </c>
    </row>
    <row r="345" spans="1:47">
      <c r="A345" s="3" t="str">
        <f t="shared" si="32"/>
        <v>|LEFT:80|LEFT:100|LEFT:100|LEFT:100|LEFT:100|LEFT:100|c</v>
      </c>
      <c r="B345" s="3" t="s">
        <v>83</v>
      </c>
      <c r="C345" s="6" t="str">
        <f>$P$1</f>
        <v>LEFT:80</v>
      </c>
      <c r="D345" s="6" t="s">
        <v>83</v>
      </c>
      <c r="E345" s="6" t="str">
        <f t="shared" ref="E345:I345" si="34">$Q$1</f>
        <v>LEFT:100</v>
      </c>
      <c r="F345" s="6" t="s">
        <v>83</v>
      </c>
      <c r="G345" s="6" t="str">
        <f t="shared" si="34"/>
        <v>LEFT:100</v>
      </c>
      <c r="H345" s="6" t="s">
        <v>83</v>
      </c>
      <c r="I345" s="6" t="str">
        <f t="shared" si="34"/>
        <v>LEFT:100</v>
      </c>
      <c r="J345" s="6" t="s">
        <v>83</v>
      </c>
      <c r="K345" s="6" t="str">
        <f>$Q$1</f>
        <v>LEFT:100</v>
      </c>
      <c r="L345" s="6" t="s">
        <v>83</v>
      </c>
      <c r="M345" s="6" t="str">
        <f>$Q$1</f>
        <v>LEFT:100</v>
      </c>
      <c r="N345" s="3" t="s">
        <v>83</v>
      </c>
      <c r="O345" s="3" t="s">
        <v>84</v>
      </c>
      <c r="P345" s="17" t="s">
        <v>6</v>
      </c>
      <c r="Q345" s="13" t="str">
        <f>INDEX(Y:Y,V343+1)</f>
        <v>無色</v>
      </c>
      <c r="R345" s="18" t="s">
        <v>7</v>
      </c>
      <c r="S345" s="13">
        <f>INDEX(Z:Z,V343+1)</f>
        <v>0</v>
      </c>
      <c r="T345" s="18" t="s">
        <v>8</v>
      </c>
      <c r="U345" s="13">
        <f>INDEX(AB:AB,V343+1)</f>
        <v>0</v>
      </c>
      <c r="V345" s="19"/>
      <c r="W345" s="19"/>
      <c r="AU345" s="12" t="s">
        <v>0</v>
      </c>
    </row>
    <row r="346" spans="1:47">
      <c r="A346" s="3" t="str">
        <f t="shared" si="32"/>
        <v>|色|無色|レアリティ||マナコスト||</v>
      </c>
      <c r="B346" s="3" t="s">
        <v>83</v>
      </c>
      <c r="C346" s="7" t="s">
        <v>6</v>
      </c>
      <c r="D346" s="3" t="s">
        <v>83</v>
      </c>
      <c r="E346" s="3" t="str">
        <f>IF(Q345=0,"",Q345)</f>
        <v>無色</v>
      </c>
      <c r="F346" s="3" t="s">
        <v>83</v>
      </c>
      <c r="G346" s="7" t="s">
        <v>92</v>
      </c>
      <c r="H346" s="3" t="s">
        <v>83</v>
      </c>
      <c r="I346" s="3" t="str">
        <f>IF(S345=0,"",S345)</f>
        <v/>
      </c>
      <c r="J346" s="3" t="s">
        <v>83</v>
      </c>
      <c r="K346" s="7" t="s">
        <v>93</v>
      </c>
      <c r="L346" s="3" t="s">
        <v>83</v>
      </c>
      <c r="M346" s="3" t="str">
        <f>IF(U345=0,"",U345)</f>
        <v/>
      </c>
      <c r="N346" s="3" t="s">
        <v>83</v>
      </c>
      <c r="P346" s="12" t="s">
        <v>11</v>
      </c>
      <c r="Q346" s="13">
        <f>INDEX(AE:AE,V343+1)</f>
        <v>0</v>
      </c>
      <c r="R346" s="18" t="s">
        <v>94</v>
      </c>
      <c r="S346" s="13">
        <f>INDEX(AG:AG,V343+1)</f>
        <v>0</v>
      </c>
      <c r="T346" s="13">
        <f>INDEX(AH:AH,V343+1)</f>
        <v>0</v>
      </c>
      <c r="U346" s="13">
        <f>INDEX(AI:AI,V343+1)</f>
        <v>0</v>
      </c>
      <c r="V346" s="19"/>
      <c r="W346" s="19"/>
      <c r="AU346" s="12" t="s">
        <v>0</v>
      </c>
    </row>
    <row r="347" spans="1:47">
      <c r="A347" s="3" t="str">
        <f t="shared" si="32"/>
        <v>|種別||サブタイプ||||</v>
      </c>
      <c r="B347" s="3" t="s">
        <v>83</v>
      </c>
      <c r="C347" s="7" t="s">
        <v>11</v>
      </c>
      <c r="D347" s="3" t="s">
        <v>83</v>
      </c>
      <c r="E347" s="3" t="str">
        <f>IF(Q346=0,"",Q346)</f>
        <v/>
      </c>
      <c r="F347" s="3" t="s">
        <v>83</v>
      </c>
      <c r="G347" s="7" t="s">
        <v>104</v>
      </c>
      <c r="H347" s="3" t="s">
        <v>83</v>
      </c>
      <c r="I347" s="3" t="str">
        <f>IF(S346=0,"",S346)</f>
        <v/>
      </c>
      <c r="J347" s="3" t="s">
        <v>83</v>
      </c>
      <c r="K347" s="3" t="str">
        <f>IF(T346=0,"",T346)</f>
        <v/>
      </c>
      <c r="L347" s="3" t="s">
        <v>83</v>
      </c>
      <c r="M347" s="3" t="str">
        <f>IF(U346=0,"",U346)</f>
        <v/>
      </c>
      <c r="N347" s="3" t="s">
        <v>83</v>
      </c>
      <c r="P347" s="12" t="s">
        <v>105</v>
      </c>
      <c r="Q347" s="13" t="str">
        <f>INDEX(AS:AS,V343+1)</f>
        <v/>
      </c>
      <c r="R347" s="14"/>
      <c r="S347" s="14"/>
      <c r="T347" s="14"/>
      <c r="U347" s="15"/>
      <c r="V347" s="19"/>
      <c r="W347" s="19"/>
      <c r="AU347" s="12" t="s">
        <v>0</v>
      </c>
    </row>
    <row r="348" spans="1:47">
      <c r="A348" s="3" t="str">
        <f t="shared" si="32"/>
        <v>|テキスト|&gt;|&gt;|&gt;|&gt;||</v>
      </c>
      <c r="B348" s="3" t="s">
        <v>83</v>
      </c>
      <c r="C348" s="7" t="s">
        <v>105</v>
      </c>
      <c r="D348" s="3" t="s">
        <v>83</v>
      </c>
      <c r="E348" s="7" t="s">
        <v>115</v>
      </c>
      <c r="F348" s="3" t="s">
        <v>83</v>
      </c>
      <c r="G348" s="7" t="s">
        <v>115</v>
      </c>
      <c r="H348" s="3" t="s">
        <v>83</v>
      </c>
      <c r="I348" s="7" t="s">
        <v>115</v>
      </c>
      <c r="J348" s="3" t="s">
        <v>83</v>
      </c>
      <c r="K348" s="7" t="s">
        <v>115</v>
      </c>
      <c r="L348" s="3" t="s">
        <v>83</v>
      </c>
      <c r="M348" s="3" t="str">
        <f>IF(Q347=0,"",Q347)</f>
        <v/>
      </c>
      <c r="N348" s="3" t="s">
        <v>83</v>
      </c>
      <c r="P348" s="17" t="s">
        <v>27</v>
      </c>
      <c r="Q348" s="13" t="str">
        <f>INDEX(AT:AT,V343+1)</f>
        <v/>
      </c>
      <c r="R348" s="14" t="s">
        <v>324</v>
      </c>
      <c r="S348" s="13" t="str">
        <f>IF(W348="","",W348)</f>
        <v/>
      </c>
      <c r="T348" s="14"/>
      <c r="U348" s="15"/>
      <c r="V348" s="19"/>
      <c r="W348" s="4"/>
      <c r="AU348" s="12" t="s">
        <v>0</v>
      </c>
    </row>
    <row r="349" spans="1:47">
      <c r="A349" s="3" t="str">
        <f t="shared" si="32"/>
        <v>|英テキスト|&gt;|&gt;|&gt;|&gt;||</v>
      </c>
      <c r="B349" s="3" t="s">
        <v>83</v>
      </c>
      <c r="C349" s="7" t="s">
        <v>125</v>
      </c>
      <c r="D349" s="3" t="s">
        <v>83</v>
      </c>
      <c r="E349" s="7" t="s">
        <v>115</v>
      </c>
      <c r="F349" s="3" t="s">
        <v>83</v>
      </c>
      <c r="G349" s="7" t="s">
        <v>115</v>
      </c>
      <c r="H349" s="3" t="s">
        <v>83</v>
      </c>
      <c r="I349" s="7" t="s">
        <v>115</v>
      </c>
      <c r="J349" s="3" t="s">
        <v>83</v>
      </c>
      <c r="K349" s="7" t="s">
        <v>115</v>
      </c>
      <c r="L349" s="3" t="s">
        <v>83</v>
      </c>
      <c r="M349" s="3" t="str">
        <f>IF(S348="","",S348&amp;"&amp;br;")&amp;IF(Q348=0,"",Q348)</f>
        <v/>
      </c>
      <c r="N349" s="3" t="s">
        <v>83</v>
      </c>
      <c r="P349" s="12" t="s">
        <v>18</v>
      </c>
      <c r="Q349" s="13">
        <f>IF(INDEX(AP:AP,V343+1)="",0,INDEX(AP:AP,V343+1)&amp;"/"&amp;INDEX(AR:AR,V343+1))</f>
        <v>0</v>
      </c>
      <c r="R349" s="14"/>
      <c r="S349" s="14"/>
      <c r="T349" s="14"/>
      <c r="U349" s="15"/>
      <c r="V349" s="19"/>
      <c r="W349" s="19"/>
      <c r="AU349" s="12" t="s">
        <v>0</v>
      </c>
    </row>
    <row r="350" spans="1:47">
      <c r="A350" s="3" t="str">
        <f t="shared" si="32"/>
        <v>|PT|&gt;||シールド数|&gt;||</v>
      </c>
      <c r="B350" s="3" t="s">
        <v>83</v>
      </c>
      <c r="C350" s="3" t="s">
        <v>18</v>
      </c>
      <c r="D350" s="3" t="s">
        <v>83</v>
      </c>
      <c r="E350" s="3" t="s">
        <v>115</v>
      </c>
      <c r="F350" s="3" t="s">
        <v>83</v>
      </c>
      <c r="G350" s="3" t="str">
        <f>IF(Q349=0,"",Q349)</f>
        <v/>
      </c>
      <c r="H350" s="3" t="s">
        <v>83</v>
      </c>
      <c r="I350" s="3" t="s">
        <v>134</v>
      </c>
      <c r="J350" s="3" t="s">
        <v>83</v>
      </c>
      <c r="K350" s="3" t="s">
        <v>115</v>
      </c>
      <c r="L350" s="3" t="s">
        <v>83</v>
      </c>
      <c r="M350" s="3" t="str">
        <f>IF(Q350=0,"",Q350)</f>
        <v/>
      </c>
      <c r="N350" s="3" t="s">
        <v>83</v>
      </c>
      <c r="P350" s="20" t="s">
        <v>19</v>
      </c>
      <c r="Q350" s="13">
        <f>INDEX(AQ:AQ,V343+1)</f>
        <v>0</v>
      </c>
      <c r="R350" s="21"/>
      <c r="S350" s="21"/>
      <c r="T350" s="21"/>
      <c r="U350" s="22"/>
      <c r="V350" s="23"/>
      <c r="W350" s="23"/>
      <c r="AU350" s="12" t="s">
        <v>0</v>
      </c>
    </row>
    <row r="351" spans="1:47">
      <c r="A351" s="3" t="str">
        <f t="shared" si="32"/>
        <v>&amp;br;&amp;br;</v>
      </c>
      <c r="B351" s="3" t="s">
        <v>142</v>
      </c>
      <c r="Q351" s="3"/>
      <c r="R351" s="3"/>
      <c r="S351" s="3"/>
      <c r="T351" s="3"/>
      <c r="U351" s="3"/>
      <c r="AU351" s="12" t="s">
        <v>0</v>
      </c>
    </row>
    <row r="352" spans="1:47">
      <c r="A352" s="3" t="str">
        <f t="shared" si="32"/>
        <v>#back(text=戻る,left)</v>
      </c>
      <c r="B352" s="3" t="s">
        <v>151</v>
      </c>
      <c r="Q352" s="3"/>
      <c r="R352" s="3"/>
      <c r="S352" s="3"/>
      <c r="T352" s="3"/>
      <c r="U352" s="3"/>
      <c r="AU352" s="12" t="s">
        <v>0</v>
      </c>
    </row>
    <row r="353" spans="1:47">
      <c r="A353" s="3" t="str">
        <f t="shared" si="32"/>
        <v>&amp;br;</v>
      </c>
      <c r="B353" s="3" t="s">
        <v>161</v>
      </c>
      <c r="Q353" s="3"/>
      <c r="R353" s="3"/>
      <c r="S353" s="3"/>
      <c r="T353" s="3"/>
      <c r="U353" s="3"/>
      <c r="AU353" s="12" t="s">
        <v>0</v>
      </c>
    </row>
    <row r="354" spans="1:47">
      <c r="A354" s="3" t="str">
        <f t="shared" si="32"/>
        <v>#comment(above,nsize=[15],size=[30],num=[10])</v>
      </c>
      <c r="B354" s="3" t="s">
        <v>170</v>
      </c>
      <c r="Q354" s="3"/>
      <c r="R354" s="3"/>
      <c r="S354" s="3"/>
      <c r="T354" s="3"/>
      <c r="U354" s="3"/>
      <c r="AU354" s="12" t="s">
        <v>0</v>
      </c>
    </row>
    <row r="355" spans="1:47">
      <c r="A355" s="3" t="str">
        <f t="shared" si="32"/>
        <v>&amp;br;&amp;br;</v>
      </c>
      <c r="B355" s="3" t="s">
        <v>142</v>
      </c>
      <c r="Q355" s="3"/>
      <c r="R355" s="3"/>
      <c r="S355" s="3"/>
      <c r="T355" s="3"/>
      <c r="U355" s="3"/>
      <c r="AU355" s="12" t="s">
        <v>0</v>
      </c>
    </row>
    <row r="356" spans="1:47">
      <c r="A356" s="3" t="str">
        <f t="shared" si="32"/>
        <v/>
      </c>
      <c r="P356" s="8"/>
      <c r="Q356" s="9"/>
      <c r="R356" s="9"/>
      <c r="S356" s="9"/>
      <c r="T356" s="9"/>
      <c r="U356" s="10"/>
      <c r="V356" s="4">
        <v>28</v>
      </c>
      <c r="W356" s="16"/>
      <c r="AU356" s="12" t="s">
        <v>0</v>
      </c>
    </row>
    <row r="357" spans="1:47">
      <c r="A357" s="3" t="str">
        <f t="shared" si="32"/>
        <v>*0/0</v>
      </c>
      <c r="B357" s="3" t="str">
        <f>"*"&amp;Q357&amp;"/"&amp;S357</f>
        <v>*0/0</v>
      </c>
      <c r="P357" s="12" t="s">
        <v>9</v>
      </c>
      <c r="Q357" s="13">
        <f>INDEX(AC:AC,V356+1)</f>
        <v>0</v>
      </c>
      <c r="R357" s="14" t="s">
        <v>10</v>
      </c>
      <c r="S357" s="13">
        <f>INDEX(AD:AD,V356+1)</f>
        <v>0</v>
      </c>
      <c r="T357" s="14"/>
      <c r="U357" s="15"/>
      <c r="V357" s="16"/>
      <c r="W357" s="19"/>
      <c r="AU357" s="12" t="s">
        <v>0</v>
      </c>
    </row>
    <row r="358" spans="1:47">
      <c r="A358" s="3" t="str">
        <f t="shared" si="32"/>
        <v>|LEFT:80|LEFT:100|LEFT:100|LEFT:100|LEFT:100|LEFT:100|c</v>
      </c>
      <c r="B358" s="3" t="s">
        <v>83</v>
      </c>
      <c r="C358" s="6" t="str">
        <f>$P$1</f>
        <v>LEFT:80</v>
      </c>
      <c r="D358" s="6" t="s">
        <v>83</v>
      </c>
      <c r="E358" s="6" t="str">
        <f t="shared" ref="E358:I358" si="35">$Q$1</f>
        <v>LEFT:100</v>
      </c>
      <c r="F358" s="6" t="s">
        <v>83</v>
      </c>
      <c r="G358" s="6" t="str">
        <f t="shared" si="35"/>
        <v>LEFT:100</v>
      </c>
      <c r="H358" s="6" t="s">
        <v>83</v>
      </c>
      <c r="I358" s="6" t="str">
        <f t="shared" si="35"/>
        <v>LEFT:100</v>
      </c>
      <c r="J358" s="6" t="s">
        <v>83</v>
      </c>
      <c r="K358" s="6" t="str">
        <f>$Q$1</f>
        <v>LEFT:100</v>
      </c>
      <c r="L358" s="6" t="s">
        <v>83</v>
      </c>
      <c r="M358" s="6" t="str">
        <f>$Q$1</f>
        <v>LEFT:100</v>
      </c>
      <c r="N358" s="3" t="s">
        <v>83</v>
      </c>
      <c r="O358" s="3" t="s">
        <v>84</v>
      </c>
      <c r="P358" s="17" t="s">
        <v>6</v>
      </c>
      <c r="Q358" s="13" t="str">
        <f>INDEX(Y:Y,V356+1)</f>
        <v>無色</v>
      </c>
      <c r="R358" s="18" t="s">
        <v>7</v>
      </c>
      <c r="S358" s="13">
        <f>INDEX(Z:Z,V356+1)</f>
        <v>0</v>
      </c>
      <c r="T358" s="18" t="s">
        <v>8</v>
      </c>
      <c r="U358" s="13">
        <f>INDEX(AB:AB,V356+1)</f>
        <v>0</v>
      </c>
      <c r="V358" s="19"/>
      <c r="W358" s="19"/>
      <c r="AU358" s="12" t="s">
        <v>0</v>
      </c>
    </row>
    <row r="359" spans="1:47">
      <c r="A359" s="3" t="str">
        <f t="shared" si="32"/>
        <v>|色|無色|レアリティ||マナコスト||</v>
      </c>
      <c r="B359" s="3" t="s">
        <v>83</v>
      </c>
      <c r="C359" s="7" t="s">
        <v>6</v>
      </c>
      <c r="D359" s="3" t="s">
        <v>83</v>
      </c>
      <c r="E359" s="3" t="str">
        <f>IF(Q358=0,"",Q358)</f>
        <v>無色</v>
      </c>
      <c r="F359" s="3" t="s">
        <v>83</v>
      </c>
      <c r="G359" s="7" t="s">
        <v>92</v>
      </c>
      <c r="H359" s="3" t="s">
        <v>83</v>
      </c>
      <c r="I359" s="3" t="str">
        <f>IF(S358=0,"",S358)</f>
        <v/>
      </c>
      <c r="J359" s="3" t="s">
        <v>83</v>
      </c>
      <c r="K359" s="7" t="s">
        <v>93</v>
      </c>
      <c r="L359" s="3" t="s">
        <v>83</v>
      </c>
      <c r="M359" s="3" t="str">
        <f>IF(U358=0,"",U358)</f>
        <v/>
      </c>
      <c r="N359" s="3" t="s">
        <v>83</v>
      </c>
      <c r="P359" s="12" t="s">
        <v>11</v>
      </c>
      <c r="Q359" s="13">
        <f>INDEX(AE:AE,V356+1)</f>
        <v>0</v>
      </c>
      <c r="R359" s="18" t="s">
        <v>94</v>
      </c>
      <c r="S359" s="13">
        <f>INDEX(AG:AG,V356+1)</f>
        <v>0</v>
      </c>
      <c r="T359" s="13">
        <f>INDEX(AH:AH,V356+1)</f>
        <v>0</v>
      </c>
      <c r="U359" s="13">
        <f>INDEX(AI:AI,V356+1)</f>
        <v>0</v>
      </c>
      <c r="V359" s="19"/>
      <c r="W359" s="19"/>
      <c r="AU359" s="12" t="s">
        <v>0</v>
      </c>
    </row>
    <row r="360" spans="1:47">
      <c r="A360" s="3" t="str">
        <f t="shared" si="32"/>
        <v>|種別||サブタイプ||||</v>
      </c>
      <c r="B360" s="3" t="s">
        <v>83</v>
      </c>
      <c r="C360" s="7" t="s">
        <v>11</v>
      </c>
      <c r="D360" s="3" t="s">
        <v>83</v>
      </c>
      <c r="E360" s="3" t="str">
        <f>IF(Q359=0,"",Q359)</f>
        <v/>
      </c>
      <c r="F360" s="3" t="s">
        <v>83</v>
      </c>
      <c r="G360" s="7" t="s">
        <v>104</v>
      </c>
      <c r="H360" s="3" t="s">
        <v>83</v>
      </c>
      <c r="I360" s="3" t="str">
        <f>IF(S359=0,"",S359)</f>
        <v/>
      </c>
      <c r="J360" s="3" t="s">
        <v>83</v>
      </c>
      <c r="K360" s="3" t="str">
        <f>IF(T359=0,"",T359)</f>
        <v/>
      </c>
      <c r="L360" s="3" t="s">
        <v>83</v>
      </c>
      <c r="M360" s="3" t="str">
        <f>IF(U359=0,"",U359)</f>
        <v/>
      </c>
      <c r="N360" s="3" t="s">
        <v>83</v>
      </c>
      <c r="P360" s="12" t="s">
        <v>105</v>
      </c>
      <c r="Q360" s="13" t="str">
        <f>INDEX(AS:AS,V356+1)</f>
        <v/>
      </c>
      <c r="R360" s="14"/>
      <c r="S360" s="14"/>
      <c r="T360" s="14"/>
      <c r="U360" s="15"/>
      <c r="V360" s="19"/>
      <c r="W360" s="19"/>
      <c r="AU360" s="12" t="s">
        <v>0</v>
      </c>
    </row>
    <row r="361" spans="1:47">
      <c r="A361" s="3" t="str">
        <f t="shared" si="32"/>
        <v>|テキスト|&gt;|&gt;|&gt;|&gt;||</v>
      </c>
      <c r="B361" s="3" t="s">
        <v>83</v>
      </c>
      <c r="C361" s="7" t="s">
        <v>105</v>
      </c>
      <c r="D361" s="3" t="s">
        <v>83</v>
      </c>
      <c r="E361" s="7" t="s">
        <v>115</v>
      </c>
      <c r="F361" s="3" t="s">
        <v>83</v>
      </c>
      <c r="G361" s="7" t="s">
        <v>115</v>
      </c>
      <c r="H361" s="3" t="s">
        <v>83</v>
      </c>
      <c r="I361" s="7" t="s">
        <v>115</v>
      </c>
      <c r="J361" s="3" t="s">
        <v>83</v>
      </c>
      <c r="K361" s="7" t="s">
        <v>115</v>
      </c>
      <c r="L361" s="3" t="s">
        <v>83</v>
      </c>
      <c r="M361" s="3" t="str">
        <f>IF(Q360=0,"",Q360)</f>
        <v/>
      </c>
      <c r="N361" s="3" t="s">
        <v>83</v>
      </c>
      <c r="P361" s="17" t="s">
        <v>27</v>
      </c>
      <c r="Q361" s="13" t="str">
        <f>INDEX(AT:AT,V356+1)</f>
        <v/>
      </c>
      <c r="R361" s="14" t="s">
        <v>324</v>
      </c>
      <c r="S361" s="13" t="str">
        <f>IF(W361="","",W361)</f>
        <v/>
      </c>
      <c r="T361" s="14"/>
      <c r="U361" s="15"/>
      <c r="V361" s="19"/>
      <c r="W361" s="4"/>
      <c r="AU361" s="12" t="s">
        <v>0</v>
      </c>
    </row>
    <row r="362" spans="1:47">
      <c r="A362" s="3" t="str">
        <f t="shared" si="32"/>
        <v>|英テキスト|&gt;|&gt;|&gt;|&gt;||</v>
      </c>
      <c r="B362" s="3" t="s">
        <v>83</v>
      </c>
      <c r="C362" s="7" t="s">
        <v>125</v>
      </c>
      <c r="D362" s="3" t="s">
        <v>83</v>
      </c>
      <c r="E362" s="7" t="s">
        <v>115</v>
      </c>
      <c r="F362" s="3" t="s">
        <v>83</v>
      </c>
      <c r="G362" s="7" t="s">
        <v>115</v>
      </c>
      <c r="H362" s="3" t="s">
        <v>83</v>
      </c>
      <c r="I362" s="7" t="s">
        <v>115</v>
      </c>
      <c r="J362" s="3" t="s">
        <v>83</v>
      </c>
      <c r="K362" s="7" t="s">
        <v>115</v>
      </c>
      <c r="L362" s="3" t="s">
        <v>83</v>
      </c>
      <c r="M362" s="3" t="str">
        <f>IF(S361="","",S361&amp;"&amp;br;")&amp;IF(Q361=0,"",Q361)</f>
        <v/>
      </c>
      <c r="N362" s="3" t="s">
        <v>83</v>
      </c>
      <c r="P362" s="12" t="s">
        <v>18</v>
      </c>
      <c r="Q362" s="13">
        <f>IF(INDEX(AP:AP,V356+1)="",0,INDEX(AP:AP,V356+1)&amp;"/"&amp;INDEX(AR:AR,V356+1))</f>
        <v>0</v>
      </c>
      <c r="R362" s="14"/>
      <c r="S362" s="14"/>
      <c r="T362" s="14"/>
      <c r="U362" s="15"/>
      <c r="V362" s="19"/>
      <c r="W362" s="19"/>
      <c r="AU362" s="12" t="s">
        <v>0</v>
      </c>
    </row>
    <row r="363" spans="1:47">
      <c r="A363" s="3" t="str">
        <f t="shared" si="32"/>
        <v>|PT|&gt;||シールド数|&gt;||</v>
      </c>
      <c r="B363" s="3" t="s">
        <v>83</v>
      </c>
      <c r="C363" s="3" t="s">
        <v>18</v>
      </c>
      <c r="D363" s="3" t="s">
        <v>83</v>
      </c>
      <c r="E363" s="3" t="s">
        <v>115</v>
      </c>
      <c r="F363" s="3" t="s">
        <v>83</v>
      </c>
      <c r="G363" s="3" t="str">
        <f>IF(Q362=0,"",Q362)</f>
        <v/>
      </c>
      <c r="H363" s="3" t="s">
        <v>83</v>
      </c>
      <c r="I363" s="3" t="s">
        <v>134</v>
      </c>
      <c r="J363" s="3" t="s">
        <v>83</v>
      </c>
      <c r="K363" s="3" t="s">
        <v>115</v>
      </c>
      <c r="L363" s="3" t="s">
        <v>83</v>
      </c>
      <c r="M363" s="3" t="str">
        <f>IF(Q363=0,"",Q363)</f>
        <v/>
      </c>
      <c r="N363" s="3" t="s">
        <v>83</v>
      </c>
      <c r="P363" s="20" t="s">
        <v>19</v>
      </c>
      <c r="Q363" s="13">
        <f>INDEX(AQ:AQ,V356+1)</f>
        <v>0</v>
      </c>
      <c r="R363" s="21"/>
      <c r="S363" s="21"/>
      <c r="T363" s="21"/>
      <c r="U363" s="22"/>
      <c r="V363" s="23"/>
      <c r="W363" s="23"/>
      <c r="AU363" s="12" t="s">
        <v>0</v>
      </c>
    </row>
    <row r="364" spans="1:47">
      <c r="A364" s="3" t="str">
        <f t="shared" si="32"/>
        <v>&amp;br;&amp;br;</v>
      </c>
      <c r="B364" s="3" t="s">
        <v>142</v>
      </c>
      <c r="Q364" s="3"/>
      <c r="R364" s="3"/>
      <c r="S364" s="3"/>
      <c r="T364" s="3"/>
      <c r="U364" s="3"/>
      <c r="AU364" s="12" t="s">
        <v>0</v>
      </c>
    </row>
    <row r="365" spans="1:47">
      <c r="A365" s="3" t="str">
        <f t="shared" si="32"/>
        <v>#back(text=戻る,left)</v>
      </c>
      <c r="B365" s="3" t="s">
        <v>151</v>
      </c>
      <c r="Q365" s="3"/>
      <c r="R365" s="3"/>
      <c r="S365" s="3"/>
      <c r="T365" s="3"/>
      <c r="U365" s="3"/>
      <c r="AU365" s="12" t="s">
        <v>0</v>
      </c>
    </row>
    <row r="366" spans="1:47">
      <c r="A366" s="3" t="str">
        <f t="shared" si="32"/>
        <v>&amp;br;</v>
      </c>
      <c r="B366" s="3" t="s">
        <v>161</v>
      </c>
      <c r="Q366" s="3"/>
      <c r="R366" s="3"/>
      <c r="S366" s="3"/>
      <c r="T366" s="3"/>
      <c r="U366" s="3"/>
      <c r="AU366" s="12" t="s">
        <v>0</v>
      </c>
    </row>
    <row r="367" spans="1:47">
      <c r="A367" s="3" t="str">
        <f t="shared" si="32"/>
        <v>#comment(above,nsize=[15],size=[30],num=[10])</v>
      </c>
      <c r="B367" s="3" t="s">
        <v>170</v>
      </c>
      <c r="Q367" s="3"/>
      <c r="R367" s="3"/>
      <c r="S367" s="3"/>
      <c r="T367" s="3"/>
      <c r="U367" s="3"/>
      <c r="AU367" s="12" t="s">
        <v>0</v>
      </c>
    </row>
    <row r="368" spans="1:47">
      <c r="A368" s="3" t="str">
        <f t="shared" si="32"/>
        <v>&amp;br;&amp;br;</v>
      </c>
      <c r="B368" s="3" t="s">
        <v>142</v>
      </c>
      <c r="Q368" s="3"/>
      <c r="R368" s="3"/>
      <c r="S368" s="3"/>
      <c r="T368" s="3"/>
      <c r="U368" s="3"/>
      <c r="AU368" s="12" t="s">
        <v>0</v>
      </c>
    </row>
    <row r="369" spans="1:47">
      <c r="A369" s="3" t="str">
        <f t="shared" si="32"/>
        <v/>
      </c>
      <c r="P369" s="8"/>
      <c r="Q369" s="9"/>
      <c r="R369" s="9"/>
      <c r="S369" s="9"/>
      <c r="T369" s="9"/>
      <c r="U369" s="10"/>
      <c r="V369" s="4">
        <v>29</v>
      </c>
      <c r="W369" s="16"/>
      <c r="AU369" s="12" t="s">
        <v>0</v>
      </c>
    </row>
    <row r="370" spans="1:47">
      <c r="A370" s="3" t="str">
        <f t="shared" si="32"/>
        <v>*0/0</v>
      </c>
      <c r="B370" s="3" t="str">
        <f>"*"&amp;Q370&amp;"/"&amp;S370</f>
        <v>*0/0</v>
      </c>
      <c r="P370" s="12" t="s">
        <v>9</v>
      </c>
      <c r="Q370" s="13">
        <f>INDEX(AC:AC,V369+1)</f>
        <v>0</v>
      </c>
      <c r="R370" s="14" t="s">
        <v>10</v>
      </c>
      <c r="S370" s="13">
        <f>INDEX(AD:AD,V369+1)</f>
        <v>0</v>
      </c>
      <c r="T370" s="14"/>
      <c r="U370" s="15"/>
      <c r="V370" s="16"/>
      <c r="W370" s="19"/>
      <c r="AU370" s="12" t="s">
        <v>0</v>
      </c>
    </row>
    <row r="371" spans="1:47">
      <c r="A371" s="3" t="str">
        <f t="shared" si="32"/>
        <v>|LEFT:80|LEFT:100|LEFT:100|LEFT:100|LEFT:100|LEFT:100|c</v>
      </c>
      <c r="B371" s="3" t="s">
        <v>83</v>
      </c>
      <c r="C371" s="6" t="str">
        <f>$P$1</f>
        <v>LEFT:80</v>
      </c>
      <c r="D371" s="6" t="s">
        <v>83</v>
      </c>
      <c r="E371" s="6" t="str">
        <f t="shared" ref="E371:I371" si="36">$Q$1</f>
        <v>LEFT:100</v>
      </c>
      <c r="F371" s="6" t="s">
        <v>83</v>
      </c>
      <c r="G371" s="6" t="str">
        <f t="shared" si="36"/>
        <v>LEFT:100</v>
      </c>
      <c r="H371" s="6" t="s">
        <v>83</v>
      </c>
      <c r="I371" s="6" t="str">
        <f t="shared" si="36"/>
        <v>LEFT:100</v>
      </c>
      <c r="J371" s="6" t="s">
        <v>83</v>
      </c>
      <c r="K371" s="6" t="str">
        <f>$Q$1</f>
        <v>LEFT:100</v>
      </c>
      <c r="L371" s="6" t="s">
        <v>83</v>
      </c>
      <c r="M371" s="6" t="str">
        <f>$Q$1</f>
        <v>LEFT:100</v>
      </c>
      <c r="N371" s="3" t="s">
        <v>83</v>
      </c>
      <c r="O371" s="3" t="s">
        <v>84</v>
      </c>
      <c r="P371" s="17" t="s">
        <v>6</v>
      </c>
      <c r="Q371" s="13" t="str">
        <f>INDEX(Y:Y,V369+1)</f>
        <v>無色</v>
      </c>
      <c r="R371" s="18" t="s">
        <v>7</v>
      </c>
      <c r="S371" s="13">
        <f>INDEX(Z:Z,V369+1)</f>
        <v>0</v>
      </c>
      <c r="T371" s="18" t="s">
        <v>8</v>
      </c>
      <c r="U371" s="13">
        <f>INDEX(AB:AB,V369+1)</f>
        <v>0</v>
      </c>
      <c r="V371" s="19"/>
      <c r="W371" s="19"/>
      <c r="AU371" s="12" t="s">
        <v>0</v>
      </c>
    </row>
    <row r="372" spans="1:47">
      <c r="A372" s="3" t="str">
        <f t="shared" si="32"/>
        <v>|色|無色|レアリティ||マナコスト||</v>
      </c>
      <c r="B372" s="3" t="s">
        <v>83</v>
      </c>
      <c r="C372" s="7" t="s">
        <v>6</v>
      </c>
      <c r="D372" s="3" t="s">
        <v>83</v>
      </c>
      <c r="E372" s="3" t="str">
        <f>IF(Q371=0,"",Q371)</f>
        <v>無色</v>
      </c>
      <c r="F372" s="3" t="s">
        <v>83</v>
      </c>
      <c r="G372" s="7" t="s">
        <v>92</v>
      </c>
      <c r="H372" s="3" t="s">
        <v>83</v>
      </c>
      <c r="I372" s="3" t="str">
        <f>IF(S371=0,"",S371)</f>
        <v/>
      </c>
      <c r="J372" s="3" t="s">
        <v>83</v>
      </c>
      <c r="K372" s="7" t="s">
        <v>93</v>
      </c>
      <c r="L372" s="3" t="s">
        <v>83</v>
      </c>
      <c r="M372" s="3" t="str">
        <f>IF(U371=0,"",U371)</f>
        <v/>
      </c>
      <c r="N372" s="3" t="s">
        <v>83</v>
      </c>
      <c r="P372" s="12" t="s">
        <v>11</v>
      </c>
      <c r="Q372" s="13">
        <f>INDEX(AE:AE,V369+1)</f>
        <v>0</v>
      </c>
      <c r="R372" s="18" t="s">
        <v>94</v>
      </c>
      <c r="S372" s="13">
        <f>INDEX(AG:AG,V369+1)</f>
        <v>0</v>
      </c>
      <c r="T372" s="13">
        <f>INDEX(AH:AH,V369+1)</f>
        <v>0</v>
      </c>
      <c r="U372" s="13">
        <f>INDEX(AI:AI,V369+1)</f>
        <v>0</v>
      </c>
      <c r="V372" s="19"/>
      <c r="W372" s="19"/>
      <c r="AU372" s="12" t="s">
        <v>0</v>
      </c>
    </row>
    <row r="373" spans="1:47">
      <c r="A373" s="3" t="str">
        <f t="shared" si="32"/>
        <v>|種別||サブタイプ||||</v>
      </c>
      <c r="B373" s="3" t="s">
        <v>83</v>
      </c>
      <c r="C373" s="7" t="s">
        <v>11</v>
      </c>
      <c r="D373" s="3" t="s">
        <v>83</v>
      </c>
      <c r="E373" s="3" t="str">
        <f>IF(Q372=0,"",Q372)</f>
        <v/>
      </c>
      <c r="F373" s="3" t="s">
        <v>83</v>
      </c>
      <c r="G373" s="7" t="s">
        <v>104</v>
      </c>
      <c r="H373" s="3" t="s">
        <v>83</v>
      </c>
      <c r="I373" s="3" t="str">
        <f>IF(S372=0,"",S372)</f>
        <v/>
      </c>
      <c r="J373" s="3" t="s">
        <v>83</v>
      </c>
      <c r="K373" s="3" t="str">
        <f>IF(T372=0,"",T372)</f>
        <v/>
      </c>
      <c r="L373" s="3" t="s">
        <v>83</v>
      </c>
      <c r="M373" s="3" t="str">
        <f>IF(U372=0,"",U372)</f>
        <v/>
      </c>
      <c r="N373" s="3" t="s">
        <v>83</v>
      </c>
      <c r="P373" s="12" t="s">
        <v>105</v>
      </c>
      <c r="Q373" s="13" t="str">
        <f>INDEX(AS:AS,V369+1)</f>
        <v/>
      </c>
      <c r="R373" s="14"/>
      <c r="S373" s="14"/>
      <c r="T373" s="14"/>
      <c r="U373" s="15"/>
      <c r="V373" s="19"/>
      <c r="W373" s="19"/>
      <c r="AU373" s="12" t="s">
        <v>0</v>
      </c>
    </row>
    <row r="374" spans="1:47">
      <c r="A374" s="3" t="str">
        <f t="shared" si="32"/>
        <v>|テキスト|&gt;|&gt;|&gt;|&gt;||</v>
      </c>
      <c r="B374" s="3" t="s">
        <v>83</v>
      </c>
      <c r="C374" s="7" t="s">
        <v>105</v>
      </c>
      <c r="D374" s="3" t="s">
        <v>83</v>
      </c>
      <c r="E374" s="7" t="s">
        <v>115</v>
      </c>
      <c r="F374" s="3" t="s">
        <v>83</v>
      </c>
      <c r="G374" s="7" t="s">
        <v>115</v>
      </c>
      <c r="H374" s="3" t="s">
        <v>83</v>
      </c>
      <c r="I374" s="7" t="s">
        <v>115</v>
      </c>
      <c r="J374" s="3" t="s">
        <v>83</v>
      </c>
      <c r="K374" s="7" t="s">
        <v>115</v>
      </c>
      <c r="L374" s="3" t="s">
        <v>83</v>
      </c>
      <c r="M374" s="3" t="str">
        <f>IF(Q373=0,"",Q373)</f>
        <v/>
      </c>
      <c r="N374" s="3" t="s">
        <v>83</v>
      </c>
      <c r="P374" s="17" t="s">
        <v>27</v>
      </c>
      <c r="Q374" s="13" t="str">
        <f>INDEX(AT:AT,V369+1)</f>
        <v/>
      </c>
      <c r="R374" s="14" t="s">
        <v>324</v>
      </c>
      <c r="S374" s="13" t="str">
        <f>IF(W374="","",W374)</f>
        <v/>
      </c>
      <c r="T374" s="14"/>
      <c r="U374" s="15"/>
      <c r="V374" s="19"/>
      <c r="W374" s="4"/>
      <c r="AU374" s="12" t="s">
        <v>0</v>
      </c>
    </row>
    <row r="375" spans="1:47">
      <c r="A375" s="3" t="str">
        <f t="shared" si="32"/>
        <v>|英テキスト|&gt;|&gt;|&gt;|&gt;||</v>
      </c>
      <c r="B375" s="3" t="s">
        <v>83</v>
      </c>
      <c r="C375" s="7" t="s">
        <v>125</v>
      </c>
      <c r="D375" s="3" t="s">
        <v>83</v>
      </c>
      <c r="E375" s="7" t="s">
        <v>115</v>
      </c>
      <c r="F375" s="3" t="s">
        <v>83</v>
      </c>
      <c r="G375" s="7" t="s">
        <v>115</v>
      </c>
      <c r="H375" s="3" t="s">
        <v>83</v>
      </c>
      <c r="I375" s="7" t="s">
        <v>115</v>
      </c>
      <c r="J375" s="3" t="s">
        <v>83</v>
      </c>
      <c r="K375" s="7" t="s">
        <v>115</v>
      </c>
      <c r="L375" s="3" t="s">
        <v>83</v>
      </c>
      <c r="M375" s="3" t="str">
        <f>IF(S374="","",S374&amp;"&amp;br;")&amp;IF(Q374=0,"",Q374)</f>
        <v/>
      </c>
      <c r="N375" s="3" t="s">
        <v>83</v>
      </c>
      <c r="P375" s="12" t="s">
        <v>18</v>
      </c>
      <c r="Q375" s="13">
        <f>IF(INDEX(AP:AP,V369+1)="",0,INDEX(AP:AP,V369+1)&amp;"/"&amp;INDEX(AR:AR,V369+1))</f>
        <v>0</v>
      </c>
      <c r="R375" s="14"/>
      <c r="S375" s="14"/>
      <c r="T375" s="14"/>
      <c r="U375" s="15"/>
      <c r="V375" s="19"/>
      <c r="W375" s="19"/>
      <c r="AU375" s="12" t="s">
        <v>0</v>
      </c>
    </row>
    <row r="376" spans="1:47">
      <c r="A376" s="3" t="str">
        <f t="shared" si="32"/>
        <v>|PT|&gt;||シールド数|&gt;||</v>
      </c>
      <c r="B376" s="3" t="s">
        <v>83</v>
      </c>
      <c r="C376" s="3" t="s">
        <v>18</v>
      </c>
      <c r="D376" s="3" t="s">
        <v>83</v>
      </c>
      <c r="E376" s="3" t="s">
        <v>115</v>
      </c>
      <c r="F376" s="3" t="s">
        <v>83</v>
      </c>
      <c r="G376" s="3" t="str">
        <f>IF(Q375=0,"",Q375)</f>
        <v/>
      </c>
      <c r="H376" s="3" t="s">
        <v>83</v>
      </c>
      <c r="I376" s="3" t="s">
        <v>134</v>
      </c>
      <c r="J376" s="3" t="s">
        <v>83</v>
      </c>
      <c r="K376" s="3" t="s">
        <v>115</v>
      </c>
      <c r="L376" s="3" t="s">
        <v>83</v>
      </c>
      <c r="M376" s="3" t="str">
        <f>IF(Q376=0,"",Q376)</f>
        <v/>
      </c>
      <c r="N376" s="3" t="s">
        <v>83</v>
      </c>
      <c r="P376" s="20" t="s">
        <v>19</v>
      </c>
      <c r="Q376" s="13">
        <f>INDEX(AQ:AQ,V369+1)</f>
        <v>0</v>
      </c>
      <c r="R376" s="21"/>
      <c r="S376" s="21"/>
      <c r="T376" s="21"/>
      <c r="U376" s="22"/>
      <c r="V376" s="23"/>
      <c r="W376" s="23"/>
      <c r="AU376" s="12" t="s">
        <v>0</v>
      </c>
    </row>
    <row r="377" spans="1:47">
      <c r="A377" s="3" t="str">
        <f t="shared" si="32"/>
        <v>&amp;br;&amp;br;</v>
      </c>
      <c r="B377" s="3" t="s">
        <v>142</v>
      </c>
      <c r="Q377" s="3"/>
      <c r="R377" s="3"/>
      <c r="S377" s="3"/>
      <c r="T377" s="3"/>
      <c r="U377" s="3"/>
      <c r="AU377" s="12" t="s">
        <v>0</v>
      </c>
    </row>
    <row r="378" spans="1:47">
      <c r="A378" s="3" t="str">
        <f t="shared" si="32"/>
        <v>#back(text=戻る,left)</v>
      </c>
      <c r="B378" s="3" t="s">
        <v>151</v>
      </c>
      <c r="Q378" s="3"/>
      <c r="R378" s="3"/>
      <c r="S378" s="3"/>
      <c r="T378" s="3"/>
      <c r="U378" s="3"/>
      <c r="AU378" s="12" t="s">
        <v>0</v>
      </c>
    </row>
    <row r="379" spans="1:47">
      <c r="A379" s="3" t="str">
        <f t="shared" si="32"/>
        <v>&amp;br;</v>
      </c>
      <c r="B379" s="3" t="s">
        <v>161</v>
      </c>
      <c r="Q379" s="3"/>
      <c r="R379" s="3"/>
      <c r="S379" s="3"/>
      <c r="T379" s="3"/>
      <c r="U379" s="3"/>
      <c r="AU379" s="12" t="s">
        <v>0</v>
      </c>
    </row>
    <row r="380" spans="1:47">
      <c r="A380" s="3" t="str">
        <f t="shared" si="32"/>
        <v>#comment(above,nsize=[15],size=[30],num=[10])</v>
      </c>
      <c r="B380" s="3" t="s">
        <v>170</v>
      </c>
      <c r="Q380" s="3"/>
      <c r="R380" s="3"/>
      <c r="S380" s="3"/>
      <c r="T380" s="3"/>
      <c r="U380" s="3"/>
      <c r="AU380" s="12" t="s">
        <v>0</v>
      </c>
    </row>
    <row r="381" spans="1:47">
      <c r="A381" s="3" t="str">
        <f t="shared" si="32"/>
        <v>&amp;br;&amp;br;</v>
      </c>
      <c r="B381" s="3" t="s">
        <v>142</v>
      </c>
      <c r="Q381" s="3"/>
      <c r="R381" s="3"/>
      <c r="S381" s="3"/>
      <c r="T381" s="3"/>
      <c r="U381" s="3"/>
      <c r="AU381" s="12" t="s">
        <v>0</v>
      </c>
    </row>
    <row r="382" spans="1:47">
      <c r="A382" s="3" t="str">
        <f t="shared" si="32"/>
        <v/>
      </c>
      <c r="P382" s="8"/>
      <c r="Q382" s="9"/>
      <c r="R382" s="9"/>
      <c r="S382" s="9"/>
      <c r="T382" s="9"/>
      <c r="U382" s="10"/>
      <c r="V382" s="4">
        <v>30</v>
      </c>
      <c r="W382" s="16"/>
      <c r="AU382" s="12" t="s">
        <v>0</v>
      </c>
    </row>
    <row r="383" spans="1:47">
      <c r="A383" s="3" t="str">
        <f t="shared" si="32"/>
        <v>*0/0</v>
      </c>
      <c r="B383" s="3" t="str">
        <f>"*"&amp;Q383&amp;"/"&amp;S383</f>
        <v>*0/0</v>
      </c>
      <c r="P383" s="12" t="s">
        <v>9</v>
      </c>
      <c r="Q383" s="13">
        <f>INDEX(AC:AC,V382+1)</f>
        <v>0</v>
      </c>
      <c r="R383" s="14" t="s">
        <v>10</v>
      </c>
      <c r="S383" s="13">
        <f>INDEX(AD:AD,V382+1)</f>
        <v>0</v>
      </c>
      <c r="T383" s="14"/>
      <c r="U383" s="15"/>
      <c r="V383" s="16"/>
      <c r="W383" s="19"/>
      <c r="AU383" s="12" t="s">
        <v>0</v>
      </c>
    </row>
    <row r="384" spans="1:47">
      <c r="A384" s="3" t="str">
        <f t="shared" si="32"/>
        <v>|LEFT:80|LEFT:100|LEFT:100|LEFT:100|LEFT:100|LEFT:100|c</v>
      </c>
      <c r="B384" s="3" t="s">
        <v>83</v>
      </c>
      <c r="C384" s="6" t="str">
        <f>$P$1</f>
        <v>LEFT:80</v>
      </c>
      <c r="D384" s="6" t="s">
        <v>83</v>
      </c>
      <c r="E384" s="6" t="str">
        <f t="shared" ref="E384:I384" si="37">$Q$1</f>
        <v>LEFT:100</v>
      </c>
      <c r="F384" s="6" t="s">
        <v>83</v>
      </c>
      <c r="G384" s="6" t="str">
        <f t="shared" si="37"/>
        <v>LEFT:100</v>
      </c>
      <c r="H384" s="6" t="s">
        <v>83</v>
      </c>
      <c r="I384" s="6" t="str">
        <f t="shared" si="37"/>
        <v>LEFT:100</v>
      </c>
      <c r="J384" s="6" t="s">
        <v>83</v>
      </c>
      <c r="K384" s="6" t="str">
        <f>$Q$1</f>
        <v>LEFT:100</v>
      </c>
      <c r="L384" s="6" t="s">
        <v>83</v>
      </c>
      <c r="M384" s="6" t="str">
        <f>$Q$1</f>
        <v>LEFT:100</v>
      </c>
      <c r="N384" s="3" t="s">
        <v>83</v>
      </c>
      <c r="O384" s="3" t="s">
        <v>84</v>
      </c>
      <c r="P384" s="17" t="s">
        <v>6</v>
      </c>
      <c r="Q384" s="13" t="str">
        <f>INDEX(Y:Y,V382+1)</f>
        <v>無色</v>
      </c>
      <c r="R384" s="18" t="s">
        <v>7</v>
      </c>
      <c r="S384" s="13">
        <f>INDEX(Z:Z,V382+1)</f>
        <v>0</v>
      </c>
      <c r="T384" s="18" t="s">
        <v>8</v>
      </c>
      <c r="U384" s="13">
        <f>INDEX(AB:AB,V382+1)</f>
        <v>0</v>
      </c>
      <c r="V384" s="19"/>
      <c r="W384" s="19"/>
      <c r="AU384" s="12" t="s">
        <v>0</v>
      </c>
    </row>
    <row r="385" spans="1:47">
      <c r="A385" s="3" t="str">
        <f t="shared" si="32"/>
        <v>|色|無色|レアリティ||マナコスト||</v>
      </c>
      <c r="B385" s="3" t="s">
        <v>83</v>
      </c>
      <c r="C385" s="7" t="s">
        <v>6</v>
      </c>
      <c r="D385" s="3" t="s">
        <v>83</v>
      </c>
      <c r="E385" s="3" t="str">
        <f>IF(Q384=0,"",Q384)</f>
        <v>無色</v>
      </c>
      <c r="F385" s="3" t="s">
        <v>83</v>
      </c>
      <c r="G385" s="7" t="s">
        <v>92</v>
      </c>
      <c r="H385" s="3" t="s">
        <v>83</v>
      </c>
      <c r="I385" s="3" t="str">
        <f>IF(S384=0,"",S384)</f>
        <v/>
      </c>
      <c r="J385" s="3" t="s">
        <v>83</v>
      </c>
      <c r="K385" s="7" t="s">
        <v>93</v>
      </c>
      <c r="L385" s="3" t="s">
        <v>83</v>
      </c>
      <c r="M385" s="3" t="str">
        <f>IF(U384=0,"",U384)</f>
        <v/>
      </c>
      <c r="N385" s="3" t="s">
        <v>83</v>
      </c>
      <c r="P385" s="12" t="s">
        <v>11</v>
      </c>
      <c r="Q385" s="13">
        <f>INDEX(AE:AE,V382+1)</f>
        <v>0</v>
      </c>
      <c r="R385" s="18" t="s">
        <v>94</v>
      </c>
      <c r="S385" s="13">
        <f>INDEX(AG:AG,V382+1)</f>
        <v>0</v>
      </c>
      <c r="T385" s="13">
        <f>INDEX(AH:AH,V382+1)</f>
        <v>0</v>
      </c>
      <c r="U385" s="13">
        <f>INDEX(AI:AI,V382+1)</f>
        <v>0</v>
      </c>
      <c r="V385" s="19"/>
      <c r="W385" s="19"/>
      <c r="AU385" s="12" t="s">
        <v>0</v>
      </c>
    </row>
    <row r="386" spans="1:47">
      <c r="A386" s="3" t="str">
        <f t="shared" si="32"/>
        <v>|種別||サブタイプ||||</v>
      </c>
      <c r="B386" s="3" t="s">
        <v>83</v>
      </c>
      <c r="C386" s="7" t="s">
        <v>11</v>
      </c>
      <c r="D386" s="3" t="s">
        <v>83</v>
      </c>
      <c r="E386" s="3" t="str">
        <f>IF(Q385=0,"",Q385)</f>
        <v/>
      </c>
      <c r="F386" s="3" t="s">
        <v>83</v>
      </c>
      <c r="G386" s="7" t="s">
        <v>104</v>
      </c>
      <c r="H386" s="3" t="s">
        <v>83</v>
      </c>
      <c r="I386" s="3" t="str">
        <f>IF(S385=0,"",S385)</f>
        <v/>
      </c>
      <c r="J386" s="3" t="s">
        <v>83</v>
      </c>
      <c r="K386" s="3" t="str">
        <f>IF(T385=0,"",T385)</f>
        <v/>
      </c>
      <c r="L386" s="3" t="s">
        <v>83</v>
      </c>
      <c r="M386" s="3" t="str">
        <f>IF(U385=0,"",U385)</f>
        <v/>
      </c>
      <c r="N386" s="3" t="s">
        <v>83</v>
      </c>
      <c r="P386" s="12" t="s">
        <v>105</v>
      </c>
      <c r="Q386" s="13" t="str">
        <f>INDEX(AS:AS,V382+1)</f>
        <v/>
      </c>
      <c r="R386" s="14"/>
      <c r="S386" s="14"/>
      <c r="T386" s="14"/>
      <c r="U386" s="15"/>
      <c r="V386" s="19"/>
      <c r="W386" s="19"/>
      <c r="AU386" s="12" t="s">
        <v>0</v>
      </c>
    </row>
    <row r="387" spans="1:47">
      <c r="A387" s="3" t="str">
        <f t="shared" si="32"/>
        <v>|テキスト|&gt;|&gt;|&gt;|&gt;||</v>
      </c>
      <c r="B387" s="3" t="s">
        <v>83</v>
      </c>
      <c r="C387" s="7" t="s">
        <v>105</v>
      </c>
      <c r="D387" s="3" t="s">
        <v>83</v>
      </c>
      <c r="E387" s="7" t="s">
        <v>115</v>
      </c>
      <c r="F387" s="3" t="s">
        <v>83</v>
      </c>
      <c r="G387" s="7" t="s">
        <v>115</v>
      </c>
      <c r="H387" s="3" t="s">
        <v>83</v>
      </c>
      <c r="I387" s="7" t="s">
        <v>115</v>
      </c>
      <c r="J387" s="3" t="s">
        <v>83</v>
      </c>
      <c r="K387" s="7" t="s">
        <v>115</v>
      </c>
      <c r="L387" s="3" t="s">
        <v>83</v>
      </c>
      <c r="M387" s="3" t="str">
        <f>IF(Q386=0,"",Q386)</f>
        <v/>
      </c>
      <c r="N387" s="3" t="s">
        <v>83</v>
      </c>
      <c r="P387" s="17" t="s">
        <v>27</v>
      </c>
      <c r="Q387" s="13" t="str">
        <f>INDEX(AT:AT,V382+1)</f>
        <v/>
      </c>
      <c r="R387" s="14" t="s">
        <v>324</v>
      </c>
      <c r="S387" s="13" t="str">
        <f>IF(W387="","",W387)</f>
        <v/>
      </c>
      <c r="T387" s="14"/>
      <c r="U387" s="15"/>
      <c r="V387" s="19"/>
      <c r="W387" s="4"/>
      <c r="AU387" s="12" t="s">
        <v>0</v>
      </c>
    </row>
    <row r="388" spans="1:47">
      <c r="A388" s="3" t="str">
        <f t="shared" si="32"/>
        <v>|英テキスト|&gt;|&gt;|&gt;|&gt;||</v>
      </c>
      <c r="B388" s="3" t="s">
        <v>83</v>
      </c>
      <c r="C388" s="7" t="s">
        <v>125</v>
      </c>
      <c r="D388" s="3" t="s">
        <v>83</v>
      </c>
      <c r="E388" s="7" t="s">
        <v>115</v>
      </c>
      <c r="F388" s="3" t="s">
        <v>83</v>
      </c>
      <c r="G388" s="7" t="s">
        <v>115</v>
      </c>
      <c r="H388" s="3" t="s">
        <v>83</v>
      </c>
      <c r="I388" s="7" t="s">
        <v>115</v>
      </c>
      <c r="J388" s="3" t="s">
        <v>83</v>
      </c>
      <c r="K388" s="7" t="s">
        <v>115</v>
      </c>
      <c r="L388" s="3" t="s">
        <v>83</v>
      </c>
      <c r="M388" s="3" t="str">
        <f>IF(S387="","",S387&amp;"&amp;br;")&amp;IF(Q387=0,"",Q387)</f>
        <v/>
      </c>
      <c r="N388" s="3" t="s">
        <v>83</v>
      </c>
      <c r="P388" s="12" t="s">
        <v>18</v>
      </c>
      <c r="Q388" s="13">
        <f>IF(INDEX(AP:AP,V382+1)="",0,INDEX(AP:AP,V382+1)&amp;"/"&amp;INDEX(AR:AR,V382+1))</f>
        <v>0</v>
      </c>
      <c r="R388" s="14"/>
      <c r="S388" s="14"/>
      <c r="T388" s="14"/>
      <c r="U388" s="15"/>
      <c r="V388" s="19"/>
      <c r="W388" s="19"/>
      <c r="AU388" s="12" t="s">
        <v>0</v>
      </c>
    </row>
    <row r="389" spans="1:47">
      <c r="A389" s="3" t="str">
        <f t="shared" si="32"/>
        <v>|PT|&gt;||シールド数|&gt;||</v>
      </c>
      <c r="B389" s="3" t="s">
        <v>83</v>
      </c>
      <c r="C389" s="3" t="s">
        <v>18</v>
      </c>
      <c r="D389" s="3" t="s">
        <v>83</v>
      </c>
      <c r="E389" s="3" t="s">
        <v>115</v>
      </c>
      <c r="F389" s="3" t="s">
        <v>83</v>
      </c>
      <c r="G389" s="3" t="str">
        <f>IF(Q388=0,"",Q388)</f>
        <v/>
      </c>
      <c r="H389" s="3" t="s">
        <v>83</v>
      </c>
      <c r="I389" s="3" t="s">
        <v>134</v>
      </c>
      <c r="J389" s="3" t="s">
        <v>83</v>
      </c>
      <c r="K389" s="3" t="s">
        <v>115</v>
      </c>
      <c r="L389" s="3" t="s">
        <v>83</v>
      </c>
      <c r="M389" s="3" t="str">
        <f>IF(Q389=0,"",Q389)</f>
        <v/>
      </c>
      <c r="N389" s="3" t="s">
        <v>83</v>
      </c>
      <c r="P389" s="20" t="s">
        <v>19</v>
      </c>
      <c r="Q389" s="13">
        <f>INDEX(AQ:AQ,V382+1)</f>
        <v>0</v>
      </c>
      <c r="R389" s="21"/>
      <c r="S389" s="21"/>
      <c r="T389" s="21"/>
      <c r="U389" s="22"/>
      <c r="V389" s="23"/>
      <c r="W389" s="23"/>
      <c r="AU389" s="12" t="s">
        <v>0</v>
      </c>
    </row>
    <row r="390" spans="1:47">
      <c r="A390" s="3" t="str">
        <f t="shared" ref="A390:A453" si="38">CONCATENATE(B390,C390,D390,E390,F390,G390,H390,I390,J390,K390,L390,M390,N390,O390)</f>
        <v>&amp;br;&amp;br;</v>
      </c>
      <c r="B390" s="3" t="s">
        <v>142</v>
      </c>
      <c r="Q390" s="3"/>
      <c r="R390" s="3"/>
      <c r="S390" s="3"/>
      <c r="T390" s="3"/>
      <c r="U390" s="3"/>
      <c r="AU390" s="12" t="s">
        <v>0</v>
      </c>
    </row>
    <row r="391" spans="1:47">
      <c r="A391" s="3" t="str">
        <f t="shared" si="38"/>
        <v>#back(text=戻る,left)</v>
      </c>
      <c r="B391" s="3" t="s">
        <v>151</v>
      </c>
      <c r="Q391" s="3"/>
      <c r="R391" s="3"/>
      <c r="S391" s="3"/>
      <c r="T391" s="3"/>
      <c r="U391" s="3"/>
      <c r="AU391" s="12" t="s">
        <v>0</v>
      </c>
    </row>
    <row r="392" spans="1:47">
      <c r="A392" s="3" t="str">
        <f t="shared" si="38"/>
        <v>&amp;br;</v>
      </c>
      <c r="B392" s="3" t="s">
        <v>161</v>
      </c>
      <c r="Q392" s="3"/>
      <c r="R392" s="3"/>
      <c r="S392" s="3"/>
      <c r="T392" s="3"/>
      <c r="U392" s="3"/>
      <c r="AU392" s="12" t="s">
        <v>0</v>
      </c>
    </row>
    <row r="393" spans="1:47">
      <c r="A393" s="3" t="str">
        <f t="shared" si="38"/>
        <v>#comment(above,nsize=[15],size=[30],num=[10])</v>
      </c>
      <c r="B393" s="3" t="s">
        <v>170</v>
      </c>
      <c r="Q393" s="3"/>
      <c r="R393" s="3"/>
      <c r="S393" s="3"/>
      <c r="T393" s="3"/>
      <c r="U393" s="3"/>
      <c r="AU393" s="12" t="s">
        <v>0</v>
      </c>
    </row>
    <row r="394" spans="1:47">
      <c r="A394" s="3" t="str">
        <f t="shared" si="38"/>
        <v>&amp;br;&amp;br;</v>
      </c>
      <c r="B394" s="3" t="s">
        <v>142</v>
      </c>
      <c r="Q394" s="3"/>
      <c r="R394" s="3"/>
      <c r="S394" s="3"/>
      <c r="T394" s="3"/>
      <c r="U394" s="3"/>
      <c r="AU394" s="12" t="s">
        <v>0</v>
      </c>
    </row>
    <row r="395" spans="1:47">
      <c r="A395" s="3" t="str">
        <f t="shared" si="38"/>
        <v/>
      </c>
      <c r="P395" s="8"/>
      <c r="Q395" s="9"/>
      <c r="R395" s="9"/>
      <c r="S395" s="9"/>
      <c r="T395" s="9"/>
      <c r="U395" s="10"/>
      <c r="V395" s="4">
        <v>31</v>
      </c>
      <c r="W395" s="16"/>
      <c r="AU395" s="12" t="s">
        <v>0</v>
      </c>
    </row>
    <row r="396" spans="1:47">
      <c r="A396" s="3" t="str">
        <f t="shared" si="38"/>
        <v>*0/0</v>
      </c>
      <c r="B396" s="3" t="str">
        <f>"*"&amp;Q396&amp;"/"&amp;S396</f>
        <v>*0/0</v>
      </c>
      <c r="P396" s="12" t="s">
        <v>9</v>
      </c>
      <c r="Q396" s="13">
        <f>INDEX(AC:AC,V395+1)</f>
        <v>0</v>
      </c>
      <c r="R396" s="14" t="s">
        <v>10</v>
      </c>
      <c r="S396" s="13">
        <f>INDEX(AD:AD,V395+1)</f>
        <v>0</v>
      </c>
      <c r="T396" s="14"/>
      <c r="U396" s="15"/>
      <c r="V396" s="16"/>
      <c r="W396" s="19"/>
      <c r="AU396" s="12" t="s">
        <v>0</v>
      </c>
    </row>
    <row r="397" spans="1:47">
      <c r="A397" s="3" t="str">
        <f t="shared" si="38"/>
        <v>|LEFT:80|LEFT:100|LEFT:100|LEFT:100|LEFT:100|LEFT:100|c</v>
      </c>
      <c r="B397" s="3" t="s">
        <v>83</v>
      </c>
      <c r="C397" s="6" t="str">
        <f>$P$1</f>
        <v>LEFT:80</v>
      </c>
      <c r="D397" s="6" t="s">
        <v>83</v>
      </c>
      <c r="E397" s="6" t="str">
        <f t="shared" ref="E397:I397" si="39">$Q$1</f>
        <v>LEFT:100</v>
      </c>
      <c r="F397" s="6" t="s">
        <v>83</v>
      </c>
      <c r="G397" s="6" t="str">
        <f t="shared" si="39"/>
        <v>LEFT:100</v>
      </c>
      <c r="H397" s="6" t="s">
        <v>83</v>
      </c>
      <c r="I397" s="6" t="str">
        <f t="shared" si="39"/>
        <v>LEFT:100</v>
      </c>
      <c r="J397" s="6" t="s">
        <v>83</v>
      </c>
      <c r="K397" s="6" t="str">
        <f>$Q$1</f>
        <v>LEFT:100</v>
      </c>
      <c r="L397" s="6" t="s">
        <v>83</v>
      </c>
      <c r="M397" s="6" t="str">
        <f>$Q$1</f>
        <v>LEFT:100</v>
      </c>
      <c r="N397" s="3" t="s">
        <v>83</v>
      </c>
      <c r="O397" s="3" t="s">
        <v>84</v>
      </c>
      <c r="P397" s="17" t="s">
        <v>6</v>
      </c>
      <c r="Q397" s="13" t="str">
        <f>INDEX(Y:Y,V395+1)</f>
        <v>無色</v>
      </c>
      <c r="R397" s="18" t="s">
        <v>7</v>
      </c>
      <c r="S397" s="13">
        <f>INDEX(Z:Z,V395+1)</f>
        <v>0</v>
      </c>
      <c r="T397" s="18" t="s">
        <v>8</v>
      </c>
      <c r="U397" s="13">
        <f>INDEX(AB:AB,V395+1)</f>
        <v>0</v>
      </c>
      <c r="V397" s="19"/>
      <c r="W397" s="19"/>
      <c r="AU397" s="12" t="s">
        <v>0</v>
      </c>
    </row>
    <row r="398" spans="1:47">
      <c r="A398" s="3" t="str">
        <f t="shared" si="38"/>
        <v>|色|無色|レアリティ||マナコスト||</v>
      </c>
      <c r="B398" s="3" t="s">
        <v>83</v>
      </c>
      <c r="C398" s="7" t="s">
        <v>6</v>
      </c>
      <c r="D398" s="3" t="s">
        <v>83</v>
      </c>
      <c r="E398" s="3" t="str">
        <f>IF(Q397=0,"",Q397)</f>
        <v>無色</v>
      </c>
      <c r="F398" s="3" t="s">
        <v>83</v>
      </c>
      <c r="G398" s="7" t="s">
        <v>92</v>
      </c>
      <c r="H398" s="3" t="s">
        <v>83</v>
      </c>
      <c r="I398" s="3" t="str">
        <f>IF(S397=0,"",S397)</f>
        <v/>
      </c>
      <c r="J398" s="3" t="s">
        <v>83</v>
      </c>
      <c r="K398" s="7" t="s">
        <v>93</v>
      </c>
      <c r="L398" s="3" t="s">
        <v>83</v>
      </c>
      <c r="M398" s="3" t="str">
        <f>IF(U397=0,"",U397)</f>
        <v/>
      </c>
      <c r="N398" s="3" t="s">
        <v>83</v>
      </c>
      <c r="P398" s="12" t="s">
        <v>11</v>
      </c>
      <c r="Q398" s="13">
        <f>INDEX(AE:AE,V395+1)</f>
        <v>0</v>
      </c>
      <c r="R398" s="18" t="s">
        <v>94</v>
      </c>
      <c r="S398" s="13">
        <f>INDEX(AG:AG,V395+1)</f>
        <v>0</v>
      </c>
      <c r="T398" s="13">
        <f>INDEX(AH:AH,V395+1)</f>
        <v>0</v>
      </c>
      <c r="U398" s="13">
        <f>INDEX(AI:AI,V395+1)</f>
        <v>0</v>
      </c>
      <c r="V398" s="19"/>
      <c r="W398" s="19"/>
      <c r="AU398" s="12" t="s">
        <v>0</v>
      </c>
    </row>
    <row r="399" spans="1:47">
      <c r="A399" s="3" t="str">
        <f t="shared" si="38"/>
        <v>|種別||サブタイプ||||</v>
      </c>
      <c r="B399" s="3" t="s">
        <v>83</v>
      </c>
      <c r="C399" s="7" t="s">
        <v>11</v>
      </c>
      <c r="D399" s="3" t="s">
        <v>83</v>
      </c>
      <c r="E399" s="3" t="str">
        <f>IF(Q398=0,"",Q398)</f>
        <v/>
      </c>
      <c r="F399" s="3" t="s">
        <v>83</v>
      </c>
      <c r="G399" s="7" t="s">
        <v>104</v>
      </c>
      <c r="H399" s="3" t="s">
        <v>83</v>
      </c>
      <c r="I399" s="3" t="str">
        <f>IF(S398=0,"",S398)</f>
        <v/>
      </c>
      <c r="J399" s="3" t="s">
        <v>83</v>
      </c>
      <c r="K399" s="3" t="str">
        <f>IF(T398=0,"",T398)</f>
        <v/>
      </c>
      <c r="L399" s="3" t="s">
        <v>83</v>
      </c>
      <c r="M399" s="3" t="str">
        <f>IF(U398=0,"",U398)</f>
        <v/>
      </c>
      <c r="N399" s="3" t="s">
        <v>83</v>
      </c>
      <c r="P399" s="12" t="s">
        <v>105</v>
      </c>
      <c r="Q399" s="13" t="str">
        <f>INDEX(AS:AS,V395+1)</f>
        <v/>
      </c>
      <c r="R399" s="14"/>
      <c r="S399" s="14"/>
      <c r="T399" s="14"/>
      <c r="U399" s="15"/>
      <c r="V399" s="19"/>
      <c r="W399" s="19"/>
      <c r="AU399" s="12" t="s">
        <v>0</v>
      </c>
    </row>
    <row r="400" spans="1:47">
      <c r="A400" s="3" t="str">
        <f t="shared" si="38"/>
        <v>|テキスト|&gt;|&gt;|&gt;|&gt;||</v>
      </c>
      <c r="B400" s="3" t="s">
        <v>83</v>
      </c>
      <c r="C400" s="7" t="s">
        <v>105</v>
      </c>
      <c r="D400" s="3" t="s">
        <v>83</v>
      </c>
      <c r="E400" s="7" t="s">
        <v>115</v>
      </c>
      <c r="F400" s="3" t="s">
        <v>83</v>
      </c>
      <c r="G400" s="7" t="s">
        <v>115</v>
      </c>
      <c r="H400" s="3" t="s">
        <v>83</v>
      </c>
      <c r="I400" s="7" t="s">
        <v>115</v>
      </c>
      <c r="J400" s="3" t="s">
        <v>83</v>
      </c>
      <c r="K400" s="7" t="s">
        <v>115</v>
      </c>
      <c r="L400" s="3" t="s">
        <v>83</v>
      </c>
      <c r="M400" s="3" t="str">
        <f>IF(Q399=0,"",Q399)</f>
        <v/>
      </c>
      <c r="N400" s="3" t="s">
        <v>83</v>
      </c>
      <c r="P400" s="17" t="s">
        <v>27</v>
      </c>
      <c r="Q400" s="13" t="str">
        <f>INDEX(AT:AT,V395+1)</f>
        <v/>
      </c>
      <c r="R400" s="14" t="s">
        <v>324</v>
      </c>
      <c r="S400" s="13" t="str">
        <f>IF(W400="","",W400)</f>
        <v/>
      </c>
      <c r="T400" s="14"/>
      <c r="U400" s="15"/>
      <c r="V400" s="19"/>
      <c r="W400" s="4"/>
      <c r="AU400" s="12" t="s">
        <v>0</v>
      </c>
    </row>
    <row r="401" spans="1:47">
      <c r="A401" s="3" t="str">
        <f t="shared" si="38"/>
        <v>|英テキスト|&gt;|&gt;|&gt;|&gt;||</v>
      </c>
      <c r="B401" s="3" t="s">
        <v>83</v>
      </c>
      <c r="C401" s="7" t="s">
        <v>125</v>
      </c>
      <c r="D401" s="3" t="s">
        <v>83</v>
      </c>
      <c r="E401" s="7" t="s">
        <v>115</v>
      </c>
      <c r="F401" s="3" t="s">
        <v>83</v>
      </c>
      <c r="G401" s="7" t="s">
        <v>115</v>
      </c>
      <c r="H401" s="3" t="s">
        <v>83</v>
      </c>
      <c r="I401" s="7" t="s">
        <v>115</v>
      </c>
      <c r="J401" s="3" t="s">
        <v>83</v>
      </c>
      <c r="K401" s="7" t="s">
        <v>115</v>
      </c>
      <c r="L401" s="3" t="s">
        <v>83</v>
      </c>
      <c r="M401" s="3" t="str">
        <f>IF(S400="","",S400&amp;"&amp;br;")&amp;IF(Q400=0,"",Q400)</f>
        <v/>
      </c>
      <c r="N401" s="3" t="s">
        <v>83</v>
      </c>
      <c r="P401" s="12" t="s">
        <v>18</v>
      </c>
      <c r="Q401" s="13">
        <f>IF(INDEX(AP:AP,V395+1)="",0,INDEX(AP:AP,V395+1)&amp;"/"&amp;INDEX(AR:AR,V395+1))</f>
        <v>0</v>
      </c>
      <c r="R401" s="14"/>
      <c r="S401" s="14"/>
      <c r="T401" s="14"/>
      <c r="U401" s="15"/>
      <c r="V401" s="19"/>
      <c r="W401" s="19"/>
      <c r="AU401" s="12" t="s">
        <v>0</v>
      </c>
    </row>
    <row r="402" spans="1:47">
      <c r="A402" s="3" t="str">
        <f t="shared" si="38"/>
        <v>|PT|&gt;||シールド数|&gt;||</v>
      </c>
      <c r="B402" s="3" t="s">
        <v>83</v>
      </c>
      <c r="C402" s="3" t="s">
        <v>18</v>
      </c>
      <c r="D402" s="3" t="s">
        <v>83</v>
      </c>
      <c r="E402" s="3" t="s">
        <v>115</v>
      </c>
      <c r="F402" s="3" t="s">
        <v>83</v>
      </c>
      <c r="G402" s="3" t="str">
        <f>IF(Q401=0,"",Q401)</f>
        <v/>
      </c>
      <c r="H402" s="3" t="s">
        <v>83</v>
      </c>
      <c r="I402" s="3" t="s">
        <v>134</v>
      </c>
      <c r="J402" s="3" t="s">
        <v>83</v>
      </c>
      <c r="K402" s="3" t="s">
        <v>115</v>
      </c>
      <c r="L402" s="3" t="s">
        <v>83</v>
      </c>
      <c r="M402" s="3" t="str">
        <f>IF(Q402=0,"",Q402)</f>
        <v/>
      </c>
      <c r="N402" s="3" t="s">
        <v>83</v>
      </c>
      <c r="P402" s="20" t="s">
        <v>19</v>
      </c>
      <c r="Q402" s="13">
        <f>INDEX(AQ:AQ,V395+1)</f>
        <v>0</v>
      </c>
      <c r="R402" s="21"/>
      <c r="S402" s="21"/>
      <c r="T402" s="21"/>
      <c r="U402" s="22"/>
      <c r="V402" s="23"/>
      <c r="W402" s="23"/>
      <c r="AU402" s="12" t="s">
        <v>0</v>
      </c>
    </row>
    <row r="403" spans="1:47">
      <c r="A403" s="3" t="str">
        <f t="shared" si="38"/>
        <v>&amp;br;&amp;br;</v>
      </c>
      <c r="B403" s="3" t="s">
        <v>142</v>
      </c>
      <c r="Q403" s="3"/>
      <c r="R403" s="3"/>
      <c r="S403" s="3"/>
      <c r="T403" s="3"/>
      <c r="U403" s="3"/>
      <c r="AU403" s="12" t="s">
        <v>0</v>
      </c>
    </row>
    <row r="404" spans="1:47">
      <c r="A404" s="3" t="str">
        <f t="shared" si="38"/>
        <v>#back(text=戻る,left)</v>
      </c>
      <c r="B404" s="3" t="s">
        <v>151</v>
      </c>
      <c r="Q404" s="3"/>
      <c r="R404" s="3"/>
      <c r="S404" s="3"/>
      <c r="T404" s="3"/>
      <c r="U404" s="3"/>
      <c r="AU404" s="12" t="s">
        <v>0</v>
      </c>
    </row>
    <row r="405" spans="1:47">
      <c r="A405" s="3" t="str">
        <f t="shared" si="38"/>
        <v>&amp;br;</v>
      </c>
      <c r="B405" s="3" t="s">
        <v>161</v>
      </c>
      <c r="Q405" s="3"/>
      <c r="R405" s="3"/>
      <c r="S405" s="3"/>
      <c r="T405" s="3"/>
      <c r="U405" s="3"/>
      <c r="AU405" s="12" t="s">
        <v>0</v>
      </c>
    </row>
    <row r="406" spans="1:47">
      <c r="A406" s="3" t="str">
        <f t="shared" si="38"/>
        <v>#comment(above,nsize=[15],size=[30],num=[10])</v>
      </c>
      <c r="B406" s="3" t="s">
        <v>170</v>
      </c>
      <c r="Q406" s="3"/>
      <c r="R406" s="3"/>
      <c r="S406" s="3"/>
      <c r="T406" s="3"/>
      <c r="U406" s="3"/>
      <c r="AU406" s="12" t="s">
        <v>0</v>
      </c>
    </row>
    <row r="407" spans="1:47">
      <c r="A407" s="3" t="str">
        <f t="shared" si="38"/>
        <v>&amp;br;&amp;br;</v>
      </c>
      <c r="B407" s="3" t="s">
        <v>142</v>
      </c>
      <c r="Q407" s="3"/>
      <c r="R407" s="3"/>
      <c r="S407" s="3"/>
      <c r="T407" s="3"/>
      <c r="U407" s="3"/>
      <c r="AU407" s="12" t="s">
        <v>0</v>
      </c>
    </row>
    <row r="408" spans="1:47">
      <c r="A408" s="3" t="str">
        <f t="shared" si="38"/>
        <v/>
      </c>
      <c r="P408" s="8"/>
      <c r="Q408" s="9"/>
      <c r="R408" s="9"/>
      <c r="S408" s="9"/>
      <c r="T408" s="9"/>
      <c r="U408" s="10"/>
      <c r="V408" s="4">
        <v>32</v>
      </c>
      <c r="W408" s="16"/>
      <c r="AU408" s="12" t="s">
        <v>0</v>
      </c>
    </row>
    <row r="409" spans="1:47">
      <c r="A409" s="3" t="str">
        <f t="shared" si="38"/>
        <v>*0/0</v>
      </c>
      <c r="B409" s="3" t="str">
        <f>"*"&amp;Q409&amp;"/"&amp;S409</f>
        <v>*0/0</v>
      </c>
      <c r="P409" s="12" t="s">
        <v>9</v>
      </c>
      <c r="Q409" s="13">
        <f>INDEX(AC:AC,V408+1)</f>
        <v>0</v>
      </c>
      <c r="R409" s="14" t="s">
        <v>10</v>
      </c>
      <c r="S409" s="13">
        <f>INDEX(AD:AD,V408+1)</f>
        <v>0</v>
      </c>
      <c r="T409" s="14"/>
      <c r="U409" s="15"/>
      <c r="V409" s="16"/>
      <c r="W409" s="19"/>
      <c r="AU409" s="12" t="s">
        <v>0</v>
      </c>
    </row>
    <row r="410" spans="1:47">
      <c r="A410" s="3" t="str">
        <f t="shared" si="38"/>
        <v>|LEFT:80|LEFT:100|LEFT:100|LEFT:100|LEFT:100|LEFT:100|c</v>
      </c>
      <c r="B410" s="3" t="s">
        <v>83</v>
      </c>
      <c r="C410" s="6" t="str">
        <f>$P$1</f>
        <v>LEFT:80</v>
      </c>
      <c r="D410" s="6" t="s">
        <v>83</v>
      </c>
      <c r="E410" s="6" t="str">
        <f t="shared" ref="E410:I410" si="40">$Q$1</f>
        <v>LEFT:100</v>
      </c>
      <c r="F410" s="6" t="s">
        <v>83</v>
      </c>
      <c r="G410" s="6" t="str">
        <f t="shared" si="40"/>
        <v>LEFT:100</v>
      </c>
      <c r="H410" s="6" t="s">
        <v>83</v>
      </c>
      <c r="I410" s="6" t="str">
        <f t="shared" si="40"/>
        <v>LEFT:100</v>
      </c>
      <c r="J410" s="6" t="s">
        <v>83</v>
      </c>
      <c r="K410" s="6" t="str">
        <f>$Q$1</f>
        <v>LEFT:100</v>
      </c>
      <c r="L410" s="6" t="s">
        <v>83</v>
      </c>
      <c r="M410" s="6" t="str">
        <f>$Q$1</f>
        <v>LEFT:100</v>
      </c>
      <c r="N410" s="3" t="s">
        <v>83</v>
      </c>
      <c r="O410" s="3" t="s">
        <v>84</v>
      </c>
      <c r="P410" s="17" t="s">
        <v>6</v>
      </c>
      <c r="Q410" s="13" t="str">
        <f>INDEX(Y:Y,V408+1)</f>
        <v>無色</v>
      </c>
      <c r="R410" s="18" t="s">
        <v>7</v>
      </c>
      <c r="S410" s="13">
        <f>INDEX(Z:Z,V408+1)</f>
        <v>0</v>
      </c>
      <c r="T410" s="18" t="s">
        <v>8</v>
      </c>
      <c r="U410" s="13">
        <f>INDEX(AB:AB,V408+1)</f>
        <v>0</v>
      </c>
      <c r="V410" s="19"/>
      <c r="W410" s="19"/>
      <c r="AU410" s="12" t="s">
        <v>0</v>
      </c>
    </row>
    <row r="411" spans="1:47">
      <c r="A411" s="3" t="str">
        <f t="shared" si="38"/>
        <v>|色|無色|レアリティ||マナコスト||</v>
      </c>
      <c r="B411" s="3" t="s">
        <v>83</v>
      </c>
      <c r="C411" s="7" t="s">
        <v>6</v>
      </c>
      <c r="D411" s="3" t="s">
        <v>83</v>
      </c>
      <c r="E411" s="3" t="str">
        <f>IF(Q410=0,"",Q410)</f>
        <v>無色</v>
      </c>
      <c r="F411" s="3" t="s">
        <v>83</v>
      </c>
      <c r="G411" s="7" t="s">
        <v>92</v>
      </c>
      <c r="H411" s="3" t="s">
        <v>83</v>
      </c>
      <c r="I411" s="3" t="str">
        <f>IF(S410=0,"",S410)</f>
        <v/>
      </c>
      <c r="J411" s="3" t="s">
        <v>83</v>
      </c>
      <c r="K411" s="7" t="s">
        <v>93</v>
      </c>
      <c r="L411" s="3" t="s">
        <v>83</v>
      </c>
      <c r="M411" s="3" t="str">
        <f>IF(U410=0,"",U410)</f>
        <v/>
      </c>
      <c r="N411" s="3" t="s">
        <v>83</v>
      </c>
      <c r="P411" s="12" t="s">
        <v>11</v>
      </c>
      <c r="Q411" s="13">
        <f>INDEX(AE:AE,V408+1)</f>
        <v>0</v>
      </c>
      <c r="R411" s="18" t="s">
        <v>94</v>
      </c>
      <c r="S411" s="13">
        <f>INDEX(AG:AG,V408+1)</f>
        <v>0</v>
      </c>
      <c r="T411" s="13">
        <f>INDEX(AH:AH,V408+1)</f>
        <v>0</v>
      </c>
      <c r="U411" s="13">
        <f>INDEX(AI:AI,V408+1)</f>
        <v>0</v>
      </c>
      <c r="V411" s="19"/>
      <c r="W411" s="19"/>
      <c r="AU411" s="12" t="s">
        <v>0</v>
      </c>
    </row>
    <row r="412" spans="1:47">
      <c r="A412" s="3" t="str">
        <f t="shared" si="38"/>
        <v>|種別||サブタイプ||||</v>
      </c>
      <c r="B412" s="3" t="s">
        <v>83</v>
      </c>
      <c r="C412" s="7" t="s">
        <v>11</v>
      </c>
      <c r="D412" s="3" t="s">
        <v>83</v>
      </c>
      <c r="E412" s="3" t="str">
        <f>IF(Q411=0,"",Q411)</f>
        <v/>
      </c>
      <c r="F412" s="3" t="s">
        <v>83</v>
      </c>
      <c r="G412" s="7" t="s">
        <v>104</v>
      </c>
      <c r="H412" s="3" t="s">
        <v>83</v>
      </c>
      <c r="I412" s="3" t="str">
        <f>IF(S411=0,"",S411)</f>
        <v/>
      </c>
      <c r="J412" s="3" t="s">
        <v>83</v>
      </c>
      <c r="K412" s="3" t="str">
        <f>IF(T411=0,"",T411)</f>
        <v/>
      </c>
      <c r="L412" s="3" t="s">
        <v>83</v>
      </c>
      <c r="M412" s="3" t="str">
        <f>IF(U411=0,"",U411)</f>
        <v/>
      </c>
      <c r="N412" s="3" t="s">
        <v>83</v>
      </c>
      <c r="P412" s="12" t="s">
        <v>105</v>
      </c>
      <c r="Q412" s="13" t="str">
        <f>INDEX(AS:AS,V408+1)</f>
        <v/>
      </c>
      <c r="R412" s="14"/>
      <c r="S412" s="14"/>
      <c r="T412" s="14"/>
      <c r="U412" s="15"/>
      <c r="V412" s="19"/>
      <c r="W412" s="19"/>
      <c r="AU412" s="12" t="s">
        <v>0</v>
      </c>
    </row>
    <row r="413" spans="1:47">
      <c r="A413" s="3" t="str">
        <f t="shared" si="38"/>
        <v>|テキスト|&gt;|&gt;|&gt;|&gt;||</v>
      </c>
      <c r="B413" s="3" t="s">
        <v>83</v>
      </c>
      <c r="C413" s="7" t="s">
        <v>105</v>
      </c>
      <c r="D413" s="3" t="s">
        <v>83</v>
      </c>
      <c r="E413" s="7" t="s">
        <v>115</v>
      </c>
      <c r="F413" s="3" t="s">
        <v>83</v>
      </c>
      <c r="G413" s="7" t="s">
        <v>115</v>
      </c>
      <c r="H413" s="3" t="s">
        <v>83</v>
      </c>
      <c r="I413" s="7" t="s">
        <v>115</v>
      </c>
      <c r="J413" s="3" t="s">
        <v>83</v>
      </c>
      <c r="K413" s="7" t="s">
        <v>115</v>
      </c>
      <c r="L413" s="3" t="s">
        <v>83</v>
      </c>
      <c r="M413" s="3" t="str">
        <f>IF(Q412=0,"",Q412)</f>
        <v/>
      </c>
      <c r="N413" s="3" t="s">
        <v>83</v>
      </c>
      <c r="P413" s="17" t="s">
        <v>27</v>
      </c>
      <c r="Q413" s="13" t="str">
        <f>INDEX(AT:AT,V408+1)</f>
        <v/>
      </c>
      <c r="R413" s="14" t="s">
        <v>324</v>
      </c>
      <c r="S413" s="13" t="str">
        <f>IF(W413="","",W413)</f>
        <v/>
      </c>
      <c r="T413" s="14"/>
      <c r="U413" s="15"/>
      <c r="V413" s="19"/>
      <c r="W413" s="4"/>
      <c r="AU413" s="12" t="s">
        <v>0</v>
      </c>
    </row>
    <row r="414" spans="1:47">
      <c r="A414" s="3" t="str">
        <f t="shared" si="38"/>
        <v>|英テキスト|&gt;|&gt;|&gt;|&gt;||</v>
      </c>
      <c r="B414" s="3" t="s">
        <v>83</v>
      </c>
      <c r="C414" s="7" t="s">
        <v>125</v>
      </c>
      <c r="D414" s="3" t="s">
        <v>83</v>
      </c>
      <c r="E414" s="7" t="s">
        <v>115</v>
      </c>
      <c r="F414" s="3" t="s">
        <v>83</v>
      </c>
      <c r="G414" s="7" t="s">
        <v>115</v>
      </c>
      <c r="H414" s="3" t="s">
        <v>83</v>
      </c>
      <c r="I414" s="7" t="s">
        <v>115</v>
      </c>
      <c r="J414" s="3" t="s">
        <v>83</v>
      </c>
      <c r="K414" s="7" t="s">
        <v>115</v>
      </c>
      <c r="L414" s="3" t="s">
        <v>83</v>
      </c>
      <c r="M414" s="3" t="str">
        <f>IF(S413="","",S413&amp;"&amp;br;")&amp;IF(Q413=0,"",Q413)</f>
        <v/>
      </c>
      <c r="N414" s="3" t="s">
        <v>83</v>
      </c>
      <c r="P414" s="12" t="s">
        <v>18</v>
      </c>
      <c r="Q414" s="13">
        <f>IF(INDEX(AP:AP,V408+1)="",0,INDEX(AP:AP,V408+1)&amp;"/"&amp;INDEX(AR:AR,V408+1))</f>
        <v>0</v>
      </c>
      <c r="R414" s="14"/>
      <c r="S414" s="14"/>
      <c r="T414" s="14"/>
      <c r="U414" s="15"/>
      <c r="V414" s="19"/>
      <c r="W414" s="19"/>
      <c r="AU414" s="12" t="s">
        <v>0</v>
      </c>
    </row>
    <row r="415" spans="1:47">
      <c r="A415" s="3" t="str">
        <f t="shared" si="38"/>
        <v>|PT|&gt;||シールド数|&gt;||</v>
      </c>
      <c r="B415" s="3" t="s">
        <v>83</v>
      </c>
      <c r="C415" s="3" t="s">
        <v>18</v>
      </c>
      <c r="D415" s="3" t="s">
        <v>83</v>
      </c>
      <c r="E415" s="3" t="s">
        <v>115</v>
      </c>
      <c r="F415" s="3" t="s">
        <v>83</v>
      </c>
      <c r="G415" s="3" t="str">
        <f>IF(Q414=0,"",Q414)</f>
        <v/>
      </c>
      <c r="H415" s="3" t="s">
        <v>83</v>
      </c>
      <c r="I415" s="3" t="s">
        <v>134</v>
      </c>
      <c r="J415" s="3" t="s">
        <v>83</v>
      </c>
      <c r="K415" s="3" t="s">
        <v>115</v>
      </c>
      <c r="L415" s="3" t="s">
        <v>83</v>
      </c>
      <c r="M415" s="3" t="str">
        <f>IF(Q415=0,"",Q415)</f>
        <v/>
      </c>
      <c r="N415" s="3" t="s">
        <v>83</v>
      </c>
      <c r="P415" s="20" t="s">
        <v>19</v>
      </c>
      <c r="Q415" s="13">
        <f>INDEX(AQ:AQ,V408+1)</f>
        <v>0</v>
      </c>
      <c r="R415" s="21"/>
      <c r="S415" s="21"/>
      <c r="T415" s="21"/>
      <c r="U415" s="22"/>
      <c r="V415" s="23"/>
      <c r="W415" s="23"/>
      <c r="AU415" s="12" t="s">
        <v>0</v>
      </c>
    </row>
    <row r="416" spans="1:47">
      <c r="A416" s="3" t="str">
        <f t="shared" si="38"/>
        <v>&amp;br;&amp;br;</v>
      </c>
      <c r="B416" s="3" t="s">
        <v>142</v>
      </c>
      <c r="Q416" s="3"/>
      <c r="R416" s="3"/>
      <c r="S416" s="3"/>
      <c r="T416" s="3"/>
      <c r="U416" s="3"/>
      <c r="AU416" s="12" t="s">
        <v>0</v>
      </c>
    </row>
    <row r="417" spans="1:47">
      <c r="A417" s="3" t="str">
        <f t="shared" si="38"/>
        <v>#back(text=戻る,left)</v>
      </c>
      <c r="B417" s="3" t="s">
        <v>151</v>
      </c>
      <c r="Q417" s="3"/>
      <c r="R417" s="3"/>
      <c r="S417" s="3"/>
      <c r="T417" s="3"/>
      <c r="U417" s="3"/>
      <c r="AU417" s="12" t="s">
        <v>0</v>
      </c>
    </row>
    <row r="418" spans="1:47">
      <c r="A418" s="3" t="str">
        <f t="shared" si="38"/>
        <v>&amp;br;</v>
      </c>
      <c r="B418" s="3" t="s">
        <v>161</v>
      </c>
      <c r="Q418" s="3"/>
      <c r="R418" s="3"/>
      <c r="S418" s="3"/>
      <c r="T418" s="3"/>
      <c r="U418" s="3"/>
      <c r="AU418" s="12" t="s">
        <v>0</v>
      </c>
    </row>
    <row r="419" spans="1:47">
      <c r="A419" s="3" t="str">
        <f t="shared" si="38"/>
        <v>#comment(above,nsize=[15],size=[30],num=[10])</v>
      </c>
      <c r="B419" s="3" t="s">
        <v>170</v>
      </c>
      <c r="Q419" s="3"/>
      <c r="R419" s="3"/>
      <c r="S419" s="3"/>
      <c r="T419" s="3"/>
      <c r="U419" s="3"/>
      <c r="AU419" s="12" t="s">
        <v>0</v>
      </c>
    </row>
    <row r="420" spans="1:47">
      <c r="A420" s="3" t="str">
        <f t="shared" si="38"/>
        <v>&amp;br;&amp;br;</v>
      </c>
      <c r="B420" s="3" t="s">
        <v>142</v>
      </c>
      <c r="Q420" s="3"/>
      <c r="R420" s="3"/>
      <c r="S420" s="3"/>
      <c r="T420" s="3"/>
      <c r="U420" s="3"/>
      <c r="AU420" s="12" t="s">
        <v>0</v>
      </c>
    </row>
    <row r="421" spans="1:47">
      <c r="A421" s="3" t="str">
        <f t="shared" si="38"/>
        <v/>
      </c>
      <c r="P421" s="8"/>
      <c r="Q421" s="9"/>
      <c r="R421" s="9"/>
      <c r="S421" s="9"/>
      <c r="T421" s="9"/>
      <c r="U421" s="10"/>
      <c r="V421" s="4">
        <v>33</v>
      </c>
      <c r="W421" s="16"/>
      <c r="AU421" s="12" t="s">
        <v>0</v>
      </c>
    </row>
    <row r="422" spans="1:47">
      <c r="A422" s="3" t="str">
        <f t="shared" si="38"/>
        <v>*0/0</v>
      </c>
      <c r="B422" s="3" t="str">
        <f>"*"&amp;Q422&amp;"/"&amp;S422</f>
        <v>*0/0</v>
      </c>
      <c r="P422" s="12" t="s">
        <v>9</v>
      </c>
      <c r="Q422" s="13">
        <f>INDEX(AC:AC,V421+1)</f>
        <v>0</v>
      </c>
      <c r="R422" s="14" t="s">
        <v>10</v>
      </c>
      <c r="S422" s="13">
        <f>INDEX(AD:AD,V421+1)</f>
        <v>0</v>
      </c>
      <c r="T422" s="14"/>
      <c r="U422" s="15"/>
      <c r="V422" s="16"/>
      <c r="W422" s="19"/>
      <c r="AU422" s="12" t="s">
        <v>0</v>
      </c>
    </row>
    <row r="423" spans="1:47">
      <c r="A423" s="3" t="str">
        <f t="shared" si="38"/>
        <v>|LEFT:80|LEFT:100|LEFT:100|LEFT:100|LEFT:100|LEFT:100|c</v>
      </c>
      <c r="B423" s="3" t="s">
        <v>83</v>
      </c>
      <c r="C423" s="6" t="str">
        <f>$P$1</f>
        <v>LEFT:80</v>
      </c>
      <c r="D423" s="6" t="s">
        <v>83</v>
      </c>
      <c r="E423" s="6" t="str">
        <f t="shared" ref="E423:I423" si="41">$Q$1</f>
        <v>LEFT:100</v>
      </c>
      <c r="F423" s="6" t="s">
        <v>83</v>
      </c>
      <c r="G423" s="6" t="str">
        <f t="shared" si="41"/>
        <v>LEFT:100</v>
      </c>
      <c r="H423" s="6" t="s">
        <v>83</v>
      </c>
      <c r="I423" s="6" t="str">
        <f t="shared" si="41"/>
        <v>LEFT:100</v>
      </c>
      <c r="J423" s="6" t="s">
        <v>83</v>
      </c>
      <c r="K423" s="6" t="str">
        <f>$Q$1</f>
        <v>LEFT:100</v>
      </c>
      <c r="L423" s="6" t="s">
        <v>83</v>
      </c>
      <c r="M423" s="6" t="str">
        <f>$Q$1</f>
        <v>LEFT:100</v>
      </c>
      <c r="N423" s="3" t="s">
        <v>83</v>
      </c>
      <c r="O423" s="3" t="s">
        <v>84</v>
      </c>
      <c r="P423" s="17" t="s">
        <v>6</v>
      </c>
      <c r="Q423" s="13" t="str">
        <f>INDEX(Y:Y,V421+1)</f>
        <v>無色</v>
      </c>
      <c r="R423" s="18" t="s">
        <v>7</v>
      </c>
      <c r="S423" s="13">
        <f>INDEX(Z:Z,V421+1)</f>
        <v>0</v>
      </c>
      <c r="T423" s="18" t="s">
        <v>8</v>
      </c>
      <c r="U423" s="13">
        <f>INDEX(AB:AB,V421+1)</f>
        <v>0</v>
      </c>
      <c r="V423" s="19"/>
      <c r="W423" s="19"/>
      <c r="AU423" s="12" t="s">
        <v>0</v>
      </c>
    </row>
    <row r="424" spans="1:47">
      <c r="A424" s="3" t="str">
        <f t="shared" si="38"/>
        <v>|色|無色|レアリティ||マナコスト||</v>
      </c>
      <c r="B424" s="3" t="s">
        <v>83</v>
      </c>
      <c r="C424" s="7" t="s">
        <v>6</v>
      </c>
      <c r="D424" s="3" t="s">
        <v>83</v>
      </c>
      <c r="E424" s="3" t="str">
        <f>IF(Q423=0,"",Q423)</f>
        <v>無色</v>
      </c>
      <c r="F424" s="3" t="s">
        <v>83</v>
      </c>
      <c r="G424" s="7" t="s">
        <v>92</v>
      </c>
      <c r="H424" s="3" t="s">
        <v>83</v>
      </c>
      <c r="I424" s="3" t="str">
        <f>IF(S423=0,"",S423)</f>
        <v/>
      </c>
      <c r="J424" s="3" t="s">
        <v>83</v>
      </c>
      <c r="K424" s="7" t="s">
        <v>93</v>
      </c>
      <c r="L424" s="3" t="s">
        <v>83</v>
      </c>
      <c r="M424" s="3" t="str">
        <f>IF(U423=0,"",U423)</f>
        <v/>
      </c>
      <c r="N424" s="3" t="s">
        <v>83</v>
      </c>
      <c r="P424" s="12" t="s">
        <v>11</v>
      </c>
      <c r="Q424" s="13">
        <f>INDEX(AE:AE,V421+1)</f>
        <v>0</v>
      </c>
      <c r="R424" s="18" t="s">
        <v>94</v>
      </c>
      <c r="S424" s="13">
        <f>INDEX(AG:AG,V421+1)</f>
        <v>0</v>
      </c>
      <c r="T424" s="13">
        <f>INDEX(AH:AH,V421+1)</f>
        <v>0</v>
      </c>
      <c r="U424" s="13">
        <f>INDEX(AI:AI,V421+1)</f>
        <v>0</v>
      </c>
      <c r="V424" s="19"/>
      <c r="W424" s="19"/>
      <c r="AU424" s="12" t="s">
        <v>0</v>
      </c>
    </row>
    <row r="425" spans="1:47">
      <c r="A425" s="3" t="str">
        <f t="shared" si="38"/>
        <v>|種別||サブタイプ||||</v>
      </c>
      <c r="B425" s="3" t="s">
        <v>83</v>
      </c>
      <c r="C425" s="7" t="s">
        <v>11</v>
      </c>
      <c r="D425" s="3" t="s">
        <v>83</v>
      </c>
      <c r="E425" s="3" t="str">
        <f>IF(Q424=0,"",Q424)</f>
        <v/>
      </c>
      <c r="F425" s="3" t="s">
        <v>83</v>
      </c>
      <c r="G425" s="7" t="s">
        <v>104</v>
      </c>
      <c r="H425" s="3" t="s">
        <v>83</v>
      </c>
      <c r="I425" s="3" t="str">
        <f>IF(S424=0,"",S424)</f>
        <v/>
      </c>
      <c r="J425" s="3" t="s">
        <v>83</v>
      </c>
      <c r="K425" s="3" t="str">
        <f>IF(T424=0,"",T424)</f>
        <v/>
      </c>
      <c r="L425" s="3" t="s">
        <v>83</v>
      </c>
      <c r="M425" s="3" t="str">
        <f>IF(U424=0,"",U424)</f>
        <v/>
      </c>
      <c r="N425" s="3" t="s">
        <v>83</v>
      </c>
      <c r="P425" s="12" t="s">
        <v>105</v>
      </c>
      <c r="Q425" s="13" t="str">
        <f>INDEX(AS:AS,V421+1)</f>
        <v/>
      </c>
      <c r="R425" s="14"/>
      <c r="S425" s="14"/>
      <c r="T425" s="14"/>
      <c r="U425" s="15"/>
      <c r="V425" s="19"/>
      <c r="W425" s="19"/>
      <c r="AU425" s="12" t="s">
        <v>0</v>
      </c>
    </row>
    <row r="426" spans="1:47">
      <c r="A426" s="3" t="str">
        <f t="shared" si="38"/>
        <v>|テキスト|&gt;|&gt;|&gt;|&gt;||</v>
      </c>
      <c r="B426" s="3" t="s">
        <v>83</v>
      </c>
      <c r="C426" s="7" t="s">
        <v>105</v>
      </c>
      <c r="D426" s="3" t="s">
        <v>83</v>
      </c>
      <c r="E426" s="7" t="s">
        <v>115</v>
      </c>
      <c r="F426" s="3" t="s">
        <v>83</v>
      </c>
      <c r="G426" s="7" t="s">
        <v>115</v>
      </c>
      <c r="H426" s="3" t="s">
        <v>83</v>
      </c>
      <c r="I426" s="7" t="s">
        <v>115</v>
      </c>
      <c r="J426" s="3" t="s">
        <v>83</v>
      </c>
      <c r="K426" s="7" t="s">
        <v>115</v>
      </c>
      <c r="L426" s="3" t="s">
        <v>83</v>
      </c>
      <c r="M426" s="3" t="str">
        <f>IF(Q425=0,"",Q425)</f>
        <v/>
      </c>
      <c r="N426" s="3" t="s">
        <v>83</v>
      </c>
      <c r="P426" s="17" t="s">
        <v>27</v>
      </c>
      <c r="Q426" s="13" t="str">
        <f>INDEX(AT:AT,V421+1)</f>
        <v/>
      </c>
      <c r="R426" s="14" t="s">
        <v>324</v>
      </c>
      <c r="S426" s="13" t="str">
        <f>IF(W426="","",W426)</f>
        <v/>
      </c>
      <c r="T426" s="14"/>
      <c r="U426" s="15"/>
      <c r="V426" s="19"/>
      <c r="W426" s="4"/>
      <c r="AU426" s="12" t="s">
        <v>0</v>
      </c>
    </row>
    <row r="427" spans="1:47">
      <c r="A427" s="3" t="str">
        <f t="shared" si="38"/>
        <v>|英テキスト|&gt;|&gt;|&gt;|&gt;||</v>
      </c>
      <c r="B427" s="3" t="s">
        <v>83</v>
      </c>
      <c r="C427" s="7" t="s">
        <v>125</v>
      </c>
      <c r="D427" s="3" t="s">
        <v>83</v>
      </c>
      <c r="E427" s="7" t="s">
        <v>115</v>
      </c>
      <c r="F427" s="3" t="s">
        <v>83</v>
      </c>
      <c r="G427" s="7" t="s">
        <v>115</v>
      </c>
      <c r="H427" s="3" t="s">
        <v>83</v>
      </c>
      <c r="I427" s="7" t="s">
        <v>115</v>
      </c>
      <c r="J427" s="3" t="s">
        <v>83</v>
      </c>
      <c r="K427" s="7" t="s">
        <v>115</v>
      </c>
      <c r="L427" s="3" t="s">
        <v>83</v>
      </c>
      <c r="M427" s="3" t="str">
        <f>IF(S426="","",S426&amp;"&amp;br;")&amp;IF(Q426=0,"",Q426)</f>
        <v/>
      </c>
      <c r="N427" s="3" t="s">
        <v>83</v>
      </c>
      <c r="P427" s="12" t="s">
        <v>18</v>
      </c>
      <c r="Q427" s="13">
        <f>IF(INDEX(AP:AP,V421+1)="",0,INDEX(AP:AP,V421+1)&amp;"/"&amp;INDEX(AR:AR,V421+1))</f>
        <v>0</v>
      </c>
      <c r="R427" s="14"/>
      <c r="S427" s="14"/>
      <c r="T427" s="14"/>
      <c r="U427" s="15"/>
      <c r="V427" s="19"/>
      <c r="W427" s="19"/>
      <c r="AU427" s="12" t="s">
        <v>0</v>
      </c>
    </row>
    <row r="428" spans="1:47">
      <c r="A428" s="3" t="str">
        <f t="shared" si="38"/>
        <v>|PT|&gt;||シールド数|&gt;||</v>
      </c>
      <c r="B428" s="3" t="s">
        <v>83</v>
      </c>
      <c r="C428" s="3" t="s">
        <v>18</v>
      </c>
      <c r="D428" s="3" t="s">
        <v>83</v>
      </c>
      <c r="E428" s="3" t="s">
        <v>115</v>
      </c>
      <c r="F428" s="3" t="s">
        <v>83</v>
      </c>
      <c r="G428" s="3" t="str">
        <f>IF(Q427=0,"",Q427)</f>
        <v/>
      </c>
      <c r="H428" s="3" t="s">
        <v>83</v>
      </c>
      <c r="I428" s="3" t="s">
        <v>134</v>
      </c>
      <c r="J428" s="3" t="s">
        <v>83</v>
      </c>
      <c r="K428" s="3" t="s">
        <v>115</v>
      </c>
      <c r="L428" s="3" t="s">
        <v>83</v>
      </c>
      <c r="M428" s="3" t="str">
        <f>IF(Q428=0,"",Q428)</f>
        <v/>
      </c>
      <c r="N428" s="3" t="s">
        <v>83</v>
      </c>
      <c r="P428" s="20" t="s">
        <v>19</v>
      </c>
      <c r="Q428" s="13">
        <f>INDEX(AQ:AQ,V421+1)</f>
        <v>0</v>
      </c>
      <c r="R428" s="21"/>
      <c r="S428" s="21"/>
      <c r="T428" s="21"/>
      <c r="U428" s="22"/>
      <c r="V428" s="23"/>
      <c r="W428" s="23"/>
      <c r="AU428" s="12" t="s">
        <v>0</v>
      </c>
    </row>
    <row r="429" spans="1:47">
      <c r="A429" s="3" t="str">
        <f t="shared" si="38"/>
        <v>&amp;br;&amp;br;</v>
      </c>
      <c r="B429" s="3" t="s">
        <v>142</v>
      </c>
      <c r="Q429" s="3"/>
      <c r="R429" s="3"/>
      <c r="S429" s="3"/>
      <c r="T429" s="3"/>
      <c r="U429" s="3"/>
      <c r="AU429" s="12" t="s">
        <v>0</v>
      </c>
    </row>
    <row r="430" spans="1:47">
      <c r="A430" s="3" t="str">
        <f t="shared" si="38"/>
        <v>#back(text=戻る,left)</v>
      </c>
      <c r="B430" s="3" t="s">
        <v>151</v>
      </c>
      <c r="Q430" s="3"/>
      <c r="R430" s="3"/>
      <c r="S430" s="3"/>
      <c r="T430" s="3"/>
      <c r="U430" s="3"/>
      <c r="AU430" s="12" t="s">
        <v>0</v>
      </c>
    </row>
    <row r="431" spans="1:47">
      <c r="A431" s="3" t="str">
        <f t="shared" si="38"/>
        <v>&amp;br;</v>
      </c>
      <c r="B431" s="3" t="s">
        <v>161</v>
      </c>
      <c r="Q431" s="3"/>
      <c r="R431" s="3"/>
      <c r="S431" s="3"/>
      <c r="T431" s="3"/>
      <c r="U431" s="3"/>
      <c r="AU431" s="12" t="s">
        <v>0</v>
      </c>
    </row>
    <row r="432" spans="1:47">
      <c r="A432" s="3" t="str">
        <f t="shared" si="38"/>
        <v>#comment(above,nsize=[15],size=[30],num=[10])</v>
      </c>
      <c r="B432" s="3" t="s">
        <v>170</v>
      </c>
      <c r="Q432" s="3"/>
      <c r="R432" s="3"/>
      <c r="S432" s="3"/>
      <c r="T432" s="3"/>
      <c r="U432" s="3"/>
      <c r="AU432" s="12" t="s">
        <v>0</v>
      </c>
    </row>
    <row r="433" spans="1:47">
      <c r="A433" s="3" t="str">
        <f t="shared" si="38"/>
        <v>&amp;br;&amp;br;</v>
      </c>
      <c r="B433" s="3" t="s">
        <v>142</v>
      </c>
      <c r="Q433" s="3"/>
      <c r="R433" s="3"/>
      <c r="S433" s="3"/>
      <c r="T433" s="3"/>
      <c r="U433" s="3"/>
      <c r="AU433" s="12" t="s">
        <v>0</v>
      </c>
    </row>
    <row r="434" spans="1:47">
      <c r="A434" s="3" t="str">
        <f t="shared" si="38"/>
        <v/>
      </c>
      <c r="P434" s="8"/>
      <c r="Q434" s="9"/>
      <c r="R434" s="9"/>
      <c r="S434" s="9"/>
      <c r="T434" s="9"/>
      <c r="U434" s="10"/>
      <c r="V434" s="4">
        <v>34</v>
      </c>
      <c r="W434" s="16"/>
      <c r="AU434" s="12" t="s">
        <v>0</v>
      </c>
    </row>
    <row r="435" spans="1:47">
      <c r="A435" s="3" t="str">
        <f t="shared" si="38"/>
        <v>*0/0</v>
      </c>
      <c r="B435" s="3" t="str">
        <f>"*"&amp;Q435&amp;"/"&amp;S435</f>
        <v>*0/0</v>
      </c>
      <c r="P435" s="12" t="s">
        <v>9</v>
      </c>
      <c r="Q435" s="13">
        <f>INDEX(AC:AC,V434+1)</f>
        <v>0</v>
      </c>
      <c r="R435" s="14" t="s">
        <v>10</v>
      </c>
      <c r="S435" s="13">
        <f>INDEX(AD:AD,V434+1)</f>
        <v>0</v>
      </c>
      <c r="T435" s="14"/>
      <c r="U435" s="15"/>
      <c r="V435" s="16"/>
      <c r="W435" s="19"/>
      <c r="AU435" s="12" t="s">
        <v>0</v>
      </c>
    </row>
    <row r="436" spans="1:47">
      <c r="A436" s="3" t="str">
        <f t="shared" si="38"/>
        <v>|LEFT:80|LEFT:100|LEFT:100|LEFT:100|LEFT:100|LEFT:100|c</v>
      </c>
      <c r="B436" s="3" t="s">
        <v>83</v>
      </c>
      <c r="C436" s="6" t="str">
        <f>$P$1</f>
        <v>LEFT:80</v>
      </c>
      <c r="D436" s="6" t="s">
        <v>83</v>
      </c>
      <c r="E436" s="6" t="str">
        <f t="shared" ref="E436:I436" si="42">$Q$1</f>
        <v>LEFT:100</v>
      </c>
      <c r="F436" s="6" t="s">
        <v>83</v>
      </c>
      <c r="G436" s="6" t="str">
        <f t="shared" si="42"/>
        <v>LEFT:100</v>
      </c>
      <c r="H436" s="6" t="s">
        <v>83</v>
      </c>
      <c r="I436" s="6" t="str">
        <f t="shared" si="42"/>
        <v>LEFT:100</v>
      </c>
      <c r="J436" s="6" t="s">
        <v>83</v>
      </c>
      <c r="K436" s="6" t="str">
        <f>$Q$1</f>
        <v>LEFT:100</v>
      </c>
      <c r="L436" s="6" t="s">
        <v>83</v>
      </c>
      <c r="M436" s="6" t="str">
        <f>$Q$1</f>
        <v>LEFT:100</v>
      </c>
      <c r="N436" s="3" t="s">
        <v>83</v>
      </c>
      <c r="O436" s="3" t="s">
        <v>84</v>
      </c>
      <c r="P436" s="17" t="s">
        <v>6</v>
      </c>
      <c r="Q436" s="13" t="str">
        <f>INDEX(Y:Y,V434+1)</f>
        <v>無色</v>
      </c>
      <c r="R436" s="18" t="s">
        <v>7</v>
      </c>
      <c r="S436" s="13">
        <f>INDEX(Z:Z,V434+1)</f>
        <v>0</v>
      </c>
      <c r="T436" s="18" t="s">
        <v>8</v>
      </c>
      <c r="U436" s="13">
        <f>INDEX(AB:AB,V434+1)</f>
        <v>0</v>
      </c>
      <c r="V436" s="19"/>
      <c r="W436" s="19"/>
      <c r="AU436" s="12" t="s">
        <v>0</v>
      </c>
    </row>
    <row r="437" spans="1:47">
      <c r="A437" s="3" t="str">
        <f t="shared" si="38"/>
        <v>|色|無色|レアリティ||マナコスト||</v>
      </c>
      <c r="B437" s="3" t="s">
        <v>83</v>
      </c>
      <c r="C437" s="7" t="s">
        <v>6</v>
      </c>
      <c r="D437" s="3" t="s">
        <v>83</v>
      </c>
      <c r="E437" s="3" t="str">
        <f>IF(Q436=0,"",Q436)</f>
        <v>無色</v>
      </c>
      <c r="F437" s="3" t="s">
        <v>83</v>
      </c>
      <c r="G437" s="7" t="s">
        <v>92</v>
      </c>
      <c r="H437" s="3" t="s">
        <v>83</v>
      </c>
      <c r="I437" s="3" t="str">
        <f>IF(S436=0,"",S436)</f>
        <v/>
      </c>
      <c r="J437" s="3" t="s">
        <v>83</v>
      </c>
      <c r="K437" s="7" t="s">
        <v>93</v>
      </c>
      <c r="L437" s="3" t="s">
        <v>83</v>
      </c>
      <c r="M437" s="3" t="str">
        <f>IF(U436=0,"",U436)</f>
        <v/>
      </c>
      <c r="N437" s="3" t="s">
        <v>83</v>
      </c>
      <c r="P437" s="12" t="s">
        <v>11</v>
      </c>
      <c r="Q437" s="13">
        <f>INDEX(AE:AE,V434+1)</f>
        <v>0</v>
      </c>
      <c r="R437" s="18" t="s">
        <v>94</v>
      </c>
      <c r="S437" s="13">
        <f>INDEX(AG:AG,V434+1)</f>
        <v>0</v>
      </c>
      <c r="T437" s="13">
        <f>INDEX(AH:AH,V434+1)</f>
        <v>0</v>
      </c>
      <c r="U437" s="13">
        <f>INDEX(AI:AI,V434+1)</f>
        <v>0</v>
      </c>
      <c r="V437" s="19"/>
      <c r="W437" s="19"/>
      <c r="AU437" s="12" t="s">
        <v>0</v>
      </c>
    </row>
    <row r="438" spans="1:47">
      <c r="A438" s="3" t="str">
        <f t="shared" si="38"/>
        <v>|種別||サブタイプ||||</v>
      </c>
      <c r="B438" s="3" t="s">
        <v>83</v>
      </c>
      <c r="C438" s="7" t="s">
        <v>11</v>
      </c>
      <c r="D438" s="3" t="s">
        <v>83</v>
      </c>
      <c r="E438" s="3" t="str">
        <f>IF(Q437=0,"",Q437)</f>
        <v/>
      </c>
      <c r="F438" s="3" t="s">
        <v>83</v>
      </c>
      <c r="G438" s="7" t="s">
        <v>104</v>
      </c>
      <c r="H438" s="3" t="s">
        <v>83</v>
      </c>
      <c r="I438" s="3" t="str">
        <f>IF(S437=0,"",S437)</f>
        <v/>
      </c>
      <c r="J438" s="3" t="s">
        <v>83</v>
      </c>
      <c r="K438" s="3" t="str">
        <f>IF(T437=0,"",T437)</f>
        <v/>
      </c>
      <c r="L438" s="3" t="s">
        <v>83</v>
      </c>
      <c r="M438" s="3" t="str">
        <f>IF(U437=0,"",U437)</f>
        <v/>
      </c>
      <c r="N438" s="3" t="s">
        <v>83</v>
      </c>
      <c r="P438" s="12" t="s">
        <v>105</v>
      </c>
      <c r="Q438" s="13" t="str">
        <f>INDEX(AS:AS,V434+1)</f>
        <v/>
      </c>
      <c r="R438" s="14"/>
      <c r="S438" s="14"/>
      <c r="T438" s="14"/>
      <c r="U438" s="15"/>
      <c r="V438" s="19"/>
      <c r="W438" s="19"/>
      <c r="AU438" s="12" t="s">
        <v>0</v>
      </c>
    </row>
    <row r="439" spans="1:47">
      <c r="A439" s="3" t="str">
        <f t="shared" si="38"/>
        <v>|テキスト|&gt;|&gt;|&gt;|&gt;||</v>
      </c>
      <c r="B439" s="3" t="s">
        <v>83</v>
      </c>
      <c r="C439" s="7" t="s">
        <v>105</v>
      </c>
      <c r="D439" s="3" t="s">
        <v>83</v>
      </c>
      <c r="E439" s="7" t="s">
        <v>115</v>
      </c>
      <c r="F439" s="3" t="s">
        <v>83</v>
      </c>
      <c r="G439" s="7" t="s">
        <v>115</v>
      </c>
      <c r="H439" s="3" t="s">
        <v>83</v>
      </c>
      <c r="I439" s="7" t="s">
        <v>115</v>
      </c>
      <c r="J439" s="3" t="s">
        <v>83</v>
      </c>
      <c r="K439" s="7" t="s">
        <v>115</v>
      </c>
      <c r="L439" s="3" t="s">
        <v>83</v>
      </c>
      <c r="M439" s="3" t="str">
        <f>IF(Q438=0,"",Q438)</f>
        <v/>
      </c>
      <c r="N439" s="3" t="s">
        <v>83</v>
      </c>
      <c r="P439" s="17" t="s">
        <v>27</v>
      </c>
      <c r="Q439" s="13" t="str">
        <f>INDEX(AT:AT,V434+1)</f>
        <v/>
      </c>
      <c r="R439" s="14" t="s">
        <v>324</v>
      </c>
      <c r="S439" s="13" t="str">
        <f>IF(W439="","",W439)</f>
        <v/>
      </c>
      <c r="T439" s="14"/>
      <c r="U439" s="15"/>
      <c r="V439" s="19"/>
      <c r="W439" s="4"/>
      <c r="AU439" s="12" t="s">
        <v>0</v>
      </c>
    </row>
    <row r="440" spans="1:47">
      <c r="A440" s="3" t="str">
        <f t="shared" si="38"/>
        <v>|英テキスト|&gt;|&gt;|&gt;|&gt;||</v>
      </c>
      <c r="B440" s="3" t="s">
        <v>83</v>
      </c>
      <c r="C440" s="7" t="s">
        <v>125</v>
      </c>
      <c r="D440" s="3" t="s">
        <v>83</v>
      </c>
      <c r="E440" s="7" t="s">
        <v>115</v>
      </c>
      <c r="F440" s="3" t="s">
        <v>83</v>
      </c>
      <c r="G440" s="7" t="s">
        <v>115</v>
      </c>
      <c r="H440" s="3" t="s">
        <v>83</v>
      </c>
      <c r="I440" s="7" t="s">
        <v>115</v>
      </c>
      <c r="J440" s="3" t="s">
        <v>83</v>
      </c>
      <c r="K440" s="7" t="s">
        <v>115</v>
      </c>
      <c r="L440" s="3" t="s">
        <v>83</v>
      </c>
      <c r="M440" s="3" t="str">
        <f>IF(S439="","",S439&amp;"&amp;br;")&amp;IF(Q439=0,"",Q439)</f>
        <v/>
      </c>
      <c r="N440" s="3" t="s">
        <v>83</v>
      </c>
      <c r="P440" s="12" t="s">
        <v>18</v>
      </c>
      <c r="Q440" s="13">
        <f>IF(INDEX(AP:AP,V434+1)="",0,INDEX(AP:AP,V434+1)&amp;"/"&amp;INDEX(AR:AR,V434+1))</f>
        <v>0</v>
      </c>
      <c r="R440" s="14"/>
      <c r="S440" s="14"/>
      <c r="T440" s="14"/>
      <c r="U440" s="15"/>
      <c r="V440" s="19"/>
      <c r="W440" s="19"/>
      <c r="AU440" s="12" t="s">
        <v>0</v>
      </c>
    </row>
    <row r="441" spans="1:47">
      <c r="A441" s="3" t="str">
        <f t="shared" si="38"/>
        <v>|PT|&gt;||シールド数|&gt;||</v>
      </c>
      <c r="B441" s="3" t="s">
        <v>83</v>
      </c>
      <c r="C441" s="3" t="s">
        <v>18</v>
      </c>
      <c r="D441" s="3" t="s">
        <v>83</v>
      </c>
      <c r="E441" s="3" t="s">
        <v>115</v>
      </c>
      <c r="F441" s="3" t="s">
        <v>83</v>
      </c>
      <c r="G441" s="3" t="str">
        <f>IF(Q440=0,"",Q440)</f>
        <v/>
      </c>
      <c r="H441" s="3" t="s">
        <v>83</v>
      </c>
      <c r="I441" s="3" t="s">
        <v>134</v>
      </c>
      <c r="J441" s="3" t="s">
        <v>83</v>
      </c>
      <c r="K441" s="3" t="s">
        <v>115</v>
      </c>
      <c r="L441" s="3" t="s">
        <v>83</v>
      </c>
      <c r="M441" s="3" t="str">
        <f>IF(Q441=0,"",Q441)</f>
        <v/>
      </c>
      <c r="N441" s="3" t="s">
        <v>83</v>
      </c>
      <c r="P441" s="20" t="s">
        <v>19</v>
      </c>
      <c r="Q441" s="13">
        <f>INDEX(AQ:AQ,V434+1)</f>
        <v>0</v>
      </c>
      <c r="R441" s="21"/>
      <c r="S441" s="21"/>
      <c r="T441" s="21"/>
      <c r="U441" s="22"/>
      <c r="V441" s="23"/>
      <c r="W441" s="23"/>
      <c r="AU441" s="12" t="s">
        <v>0</v>
      </c>
    </row>
    <row r="442" spans="1:47">
      <c r="A442" s="3" t="str">
        <f t="shared" si="38"/>
        <v>&amp;br;&amp;br;</v>
      </c>
      <c r="B442" s="3" t="s">
        <v>142</v>
      </c>
      <c r="Q442" s="3"/>
      <c r="R442" s="3"/>
      <c r="S442" s="3"/>
      <c r="T442" s="3"/>
      <c r="U442" s="3"/>
      <c r="AU442" s="12" t="s">
        <v>0</v>
      </c>
    </row>
    <row r="443" spans="1:47">
      <c r="A443" s="3" t="str">
        <f t="shared" si="38"/>
        <v>#back(text=戻る,left)</v>
      </c>
      <c r="B443" s="3" t="s">
        <v>151</v>
      </c>
      <c r="Q443" s="3"/>
      <c r="R443" s="3"/>
      <c r="S443" s="3"/>
      <c r="T443" s="3"/>
      <c r="U443" s="3"/>
      <c r="AU443" s="12" t="s">
        <v>0</v>
      </c>
    </row>
    <row r="444" spans="1:47">
      <c r="A444" s="3" t="str">
        <f t="shared" si="38"/>
        <v>&amp;br;</v>
      </c>
      <c r="B444" s="3" t="s">
        <v>161</v>
      </c>
      <c r="Q444" s="3"/>
      <c r="R444" s="3"/>
      <c r="S444" s="3"/>
      <c r="T444" s="3"/>
      <c r="U444" s="3"/>
      <c r="AU444" s="12" t="s">
        <v>0</v>
      </c>
    </row>
    <row r="445" spans="1:47">
      <c r="A445" s="3" t="str">
        <f t="shared" si="38"/>
        <v>#comment(above,nsize=[15],size=[30],num=[10])</v>
      </c>
      <c r="B445" s="3" t="s">
        <v>170</v>
      </c>
      <c r="Q445" s="3"/>
      <c r="R445" s="3"/>
      <c r="S445" s="3"/>
      <c r="T445" s="3"/>
      <c r="U445" s="3"/>
      <c r="AU445" s="12" t="s">
        <v>0</v>
      </c>
    </row>
    <row r="446" spans="1:47">
      <c r="A446" s="3" t="str">
        <f t="shared" si="38"/>
        <v>&amp;br;&amp;br;</v>
      </c>
      <c r="B446" s="3" t="s">
        <v>142</v>
      </c>
      <c r="Q446" s="3"/>
      <c r="R446" s="3"/>
      <c r="S446" s="3"/>
      <c r="T446" s="3"/>
      <c r="U446" s="3"/>
      <c r="AU446" s="12" t="s">
        <v>0</v>
      </c>
    </row>
    <row r="447" spans="1:47">
      <c r="A447" s="3" t="str">
        <f t="shared" si="38"/>
        <v/>
      </c>
      <c r="P447" s="8"/>
      <c r="Q447" s="9"/>
      <c r="R447" s="9"/>
      <c r="S447" s="9"/>
      <c r="T447" s="9"/>
      <c r="U447" s="10"/>
      <c r="V447" s="4">
        <v>35</v>
      </c>
      <c r="W447" s="16"/>
      <c r="AU447" s="12" t="s">
        <v>0</v>
      </c>
    </row>
    <row r="448" spans="1:47">
      <c r="A448" s="3" t="str">
        <f t="shared" si="38"/>
        <v>*0/0</v>
      </c>
      <c r="B448" s="3" t="str">
        <f>"*"&amp;Q448&amp;"/"&amp;S448</f>
        <v>*0/0</v>
      </c>
      <c r="P448" s="12" t="s">
        <v>9</v>
      </c>
      <c r="Q448" s="13">
        <f>INDEX(AC:AC,V447+1)</f>
        <v>0</v>
      </c>
      <c r="R448" s="14" t="s">
        <v>10</v>
      </c>
      <c r="S448" s="13">
        <f>INDEX(AD:AD,V447+1)</f>
        <v>0</v>
      </c>
      <c r="T448" s="14"/>
      <c r="U448" s="15"/>
      <c r="V448" s="16"/>
      <c r="W448" s="19"/>
      <c r="AU448" s="12" t="s">
        <v>0</v>
      </c>
    </row>
    <row r="449" spans="1:47">
      <c r="A449" s="3" t="str">
        <f t="shared" si="38"/>
        <v>|LEFT:80|LEFT:100|LEFT:100|LEFT:100|LEFT:100|LEFT:100|c</v>
      </c>
      <c r="B449" s="3" t="s">
        <v>83</v>
      </c>
      <c r="C449" s="6" t="str">
        <f>$P$1</f>
        <v>LEFT:80</v>
      </c>
      <c r="D449" s="6" t="s">
        <v>83</v>
      </c>
      <c r="E449" s="6" t="str">
        <f t="shared" ref="E449:I449" si="43">$Q$1</f>
        <v>LEFT:100</v>
      </c>
      <c r="F449" s="6" t="s">
        <v>83</v>
      </c>
      <c r="G449" s="6" t="str">
        <f t="shared" si="43"/>
        <v>LEFT:100</v>
      </c>
      <c r="H449" s="6" t="s">
        <v>83</v>
      </c>
      <c r="I449" s="6" t="str">
        <f t="shared" si="43"/>
        <v>LEFT:100</v>
      </c>
      <c r="J449" s="6" t="s">
        <v>83</v>
      </c>
      <c r="K449" s="6" t="str">
        <f>$Q$1</f>
        <v>LEFT:100</v>
      </c>
      <c r="L449" s="6" t="s">
        <v>83</v>
      </c>
      <c r="M449" s="6" t="str">
        <f>$Q$1</f>
        <v>LEFT:100</v>
      </c>
      <c r="N449" s="3" t="s">
        <v>83</v>
      </c>
      <c r="O449" s="3" t="s">
        <v>84</v>
      </c>
      <c r="P449" s="17" t="s">
        <v>6</v>
      </c>
      <c r="Q449" s="13" t="str">
        <f>INDEX(Y:Y,V447+1)</f>
        <v>無色</v>
      </c>
      <c r="R449" s="18" t="s">
        <v>7</v>
      </c>
      <c r="S449" s="13">
        <f>INDEX(Z:Z,V447+1)</f>
        <v>0</v>
      </c>
      <c r="T449" s="18" t="s">
        <v>8</v>
      </c>
      <c r="U449" s="13">
        <f>INDEX(AB:AB,V447+1)</f>
        <v>0</v>
      </c>
      <c r="V449" s="19"/>
      <c r="W449" s="19"/>
      <c r="AU449" s="12" t="s">
        <v>0</v>
      </c>
    </row>
    <row r="450" spans="1:47">
      <c r="A450" s="3" t="str">
        <f t="shared" si="38"/>
        <v>|色|無色|レアリティ||マナコスト||</v>
      </c>
      <c r="B450" s="3" t="s">
        <v>83</v>
      </c>
      <c r="C450" s="7" t="s">
        <v>6</v>
      </c>
      <c r="D450" s="3" t="s">
        <v>83</v>
      </c>
      <c r="E450" s="3" t="str">
        <f>IF(Q449=0,"",Q449)</f>
        <v>無色</v>
      </c>
      <c r="F450" s="3" t="s">
        <v>83</v>
      </c>
      <c r="G450" s="7" t="s">
        <v>92</v>
      </c>
      <c r="H450" s="3" t="s">
        <v>83</v>
      </c>
      <c r="I450" s="3" t="str">
        <f>IF(S449=0,"",S449)</f>
        <v/>
      </c>
      <c r="J450" s="3" t="s">
        <v>83</v>
      </c>
      <c r="K450" s="7" t="s">
        <v>93</v>
      </c>
      <c r="L450" s="3" t="s">
        <v>83</v>
      </c>
      <c r="M450" s="3" t="str">
        <f>IF(U449=0,"",U449)</f>
        <v/>
      </c>
      <c r="N450" s="3" t="s">
        <v>83</v>
      </c>
      <c r="P450" s="12" t="s">
        <v>11</v>
      </c>
      <c r="Q450" s="13">
        <f>INDEX(AE:AE,V447+1)</f>
        <v>0</v>
      </c>
      <c r="R450" s="18" t="s">
        <v>94</v>
      </c>
      <c r="S450" s="13">
        <f>INDEX(AG:AG,V447+1)</f>
        <v>0</v>
      </c>
      <c r="T450" s="13">
        <f>INDEX(AH:AH,V447+1)</f>
        <v>0</v>
      </c>
      <c r="U450" s="13">
        <f>INDEX(AI:AI,V447+1)</f>
        <v>0</v>
      </c>
      <c r="V450" s="19"/>
      <c r="W450" s="19"/>
      <c r="AU450" s="12" t="s">
        <v>0</v>
      </c>
    </row>
    <row r="451" spans="1:47">
      <c r="A451" s="3" t="str">
        <f t="shared" si="38"/>
        <v>|種別||サブタイプ||||</v>
      </c>
      <c r="B451" s="3" t="s">
        <v>83</v>
      </c>
      <c r="C451" s="7" t="s">
        <v>11</v>
      </c>
      <c r="D451" s="3" t="s">
        <v>83</v>
      </c>
      <c r="E451" s="3" t="str">
        <f>IF(Q450=0,"",Q450)</f>
        <v/>
      </c>
      <c r="F451" s="3" t="s">
        <v>83</v>
      </c>
      <c r="G451" s="7" t="s">
        <v>104</v>
      </c>
      <c r="H451" s="3" t="s">
        <v>83</v>
      </c>
      <c r="I451" s="3" t="str">
        <f>IF(S450=0,"",S450)</f>
        <v/>
      </c>
      <c r="J451" s="3" t="s">
        <v>83</v>
      </c>
      <c r="K451" s="3" t="str">
        <f>IF(T450=0,"",T450)</f>
        <v/>
      </c>
      <c r="L451" s="3" t="s">
        <v>83</v>
      </c>
      <c r="M451" s="3" t="str">
        <f>IF(U450=0,"",U450)</f>
        <v/>
      </c>
      <c r="N451" s="3" t="s">
        <v>83</v>
      </c>
      <c r="P451" s="12" t="s">
        <v>105</v>
      </c>
      <c r="Q451" s="13" t="str">
        <f>INDEX(AS:AS,V447+1)</f>
        <v/>
      </c>
      <c r="R451" s="14"/>
      <c r="S451" s="14"/>
      <c r="T451" s="14"/>
      <c r="U451" s="15"/>
      <c r="V451" s="19"/>
      <c r="W451" s="19"/>
      <c r="AU451" s="12" t="s">
        <v>0</v>
      </c>
    </row>
    <row r="452" spans="1:47">
      <c r="A452" s="3" t="str">
        <f t="shared" si="38"/>
        <v>|テキスト|&gt;|&gt;|&gt;|&gt;||</v>
      </c>
      <c r="B452" s="3" t="s">
        <v>83</v>
      </c>
      <c r="C452" s="7" t="s">
        <v>105</v>
      </c>
      <c r="D452" s="3" t="s">
        <v>83</v>
      </c>
      <c r="E452" s="7" t="s">
        <v>115</v>
      </c>
      <c r="F452" s="3" t="s">
        <v>83</v>
      </c>
      <c r="G452" s="7" t="s">
        <v>115</v>
      </c>
      <c r="H452" s="3" t="s">
        <v>83</v>
      </c>
      <c r="I452" s="7" t="s">
        <v>115</v>
      </c>
      <c r="J452" s="3" t="s">
        <v>83</v>
      </c>
      <c r="K452" s="7" t="s">
        <v>115</v>
      </c>
      <c r="L452" s="3" t="s">
        <v>83</v>
      </c>
      <c r="M452" s="3" t="str">
        <f>IF(Q451=0,"",Q451)</f>
        <v/>
      </c>
      <c r="N452" s="3" t="s">
        <v>83</v>
      </c>
      <c r="P452" s="17" t="s">
        <v>27</v>
      </c>
      <c r="Q452" s="13" t="str">
        <f>INDEX(AT:AT,V447+1)</f>
        <v/>
      </c>
      <c r="R452" s="14" t="s">
        <v>324</v>
      </c>
      <c r="S452" s="13" t="str">
        <f>IF(W452="","",W452)</f>
        <v/>
      </c>
      <c r="T452" s="14"/>
      <c r="U452" s="15"/>
      <c r="V452" s="19"/>
      <c r="W452" s="4"/>
      <c r="AU452" s="12" t="s">
        <v>0</v>
      </c>
    </row>
    <row r="453" spans="1:47">
      <c r="A453" s="3" t="str">
        <f t="shared" si="38"/>
        <v>|英テキスト|&gt;|&gt;|&gt;|&gt;||</v>
      </c>
      <c r="B453" s="3" t="s">
        <v>83</v>
      </c>
      <c r="C453" s="7" t="s">
        <v>125</v>
      </c>
      <c r="D453" s="3" t="s">
        <v>83</v>
      </c>
      <c r="E453" s="7" t="s">
        <v>115</v>
      </c>
      <c r="F453" s="3" t="s">
        <v>83</v>
      </c>
      <c r="G453" s="7" t="s">
        <v>115</v>
      </c>
      <c r="H453" s="3" t="s">
        <v>83</v>
      </c>
      <c r="I453" s="7" t="s">
        <v>115</v>
      </c>
      <c r="J453" s="3" t="s">
        <v>83</v>
      </c>
      <c r="K453" s="7" t="s">
        <v>115</v>
      </c>
      <c r="L453" s="3" t="s">
        <v>83</v>
      </c>
      <c r="M453" s="3" t="str">
        <f>IF(S452="","",S452&amp;"&amp;br;")&amp;IF(Q452=0,"",Q452)</f>
        <v/>
      </c>
      <c r="N453" s="3" t="s">
        <v>83</v>
      </c>
      <c r="P453" s="12" t="s">
        <v>18</v>
      </c>
      <c r="Q453" s="13">
        <f>IF(INDEX(AP:AP,V447+1)="",0,INDEX(AP:AP,V447+1)&amp;"/"&amp;INDEX(AR:AR,V447+1))</f>
        <v>0</v>
      </c>
      <c r="R453" s="14"/>
      <c r="S453" s="14"/>
      <c r="T453" s="14"/>
      <c r="U453" s="15"/>
      <c r="V453" s="19"/>
      <c r="W453" s="19"/>
      <c r="AU453" s="12" t="s">
        <v>0</v>
      </c>
    </row>
    <row r="454" spans="1:47">
      <c r="A454" s="3" t="str">
        <f t="shared" ref="A454:A517" si="44">CONCATENATE(B454,C454,D454,E454,F454,G454,H454,I454,J454,K454,L454,M454,N454,O454)</f>
        <v>|PT|&gt;||シールド数|&gt;||</v>
      </c>
      <c r="B454" s="3" t="s">
        <v>83</v>
      </c>
      <c r="C454" s="3" t="s">
        <v>18</v>
      </c>
      <c r="D454" s="3" t="s">
        <v>83</v>
      </c>
      <c r="E454" s="3" t="s">
        <v>115</v>
      </c>
      <c r="F454" s="3" t="s">
        <v>83</v>
      </c>
      <c r="G454" s="3" t="str">
        <f>IF(Q453=0,"",Q453)</f>
        <v/>
      </c>
      <c r="H454" s="3" t="s">
        <v>83</v>
      </c>
      <c r="I454" s="3" t="s">
        <v>134</v>
      </c>
      <c r="J454" s="3" t="s">
        <v>83</v>
      </c>
      <c r="K454" s="3" t="s">
        <v>115</v>
      </c>
      <c r="L454" s="3" t="s">
        <v>83</v>
      </c>
      <c r="M454" s="3" t="str">
        <f>IF(Q454=0,"",Q454)</f>
        <v/>
      </c>
      <c r="N454" s="3" t="s">
        <v>83</v>
      </c>
      <c r="P454" s="20" t="s">
        <v>19</v>
      </c>
      <c r="Q454" s="13">
        <f>INDEX(AQ:AQ,V447+1)</f>
        <v>0</v>
      </c>
      <c r="R454" s="21"/>
      <c r="S454" s="21"/>
      <c r="T454" s="21"/>
      <c r="U454" s="22"/>
      <c r="V454" s="23"/>
      <c r="W454" s="23"/>
      <c r="AU454" s="12" t="s">
        <v>0</v>
      </c>
    </row>
    <row r="455" spans="1:47">
      <c r="A455" s="3" t="str">
        <f t="shared" si="44"/>
        <v>&amp;br;&amp;br;</v>
      </c>
      <c r="B455" s="3" t="s">
        <v>142</v>
      </c>
      <c r="Q455" s="3"/>
      <c r="R455" s="3"/>
      <c r="S455" s="3"/>
      <c r="T455" s="3"/>
      <c r="U455" s="3"/>
      <c r="AU455" s="12" t="s">
        <v>0</v>
      </c>
    </row>
    <row r="456" spans="1:47">
      <c r="A456" s="3" t="str">
        <f t="shared" si="44"/>
        <v>#back(text=戻る,left)</v>
      </c>
      <c r="B456" s="3" t="s">
        <v>151</v>
      </c>
      <c r="Q456" s="3"/>
      <c r="R456" s="3"/>
      <c r="S456" s="3"/>
      <c r="T456" s="3"/>
      <c r="U456" s="3"/>
      <c r="AU456" s="12" t="s">
        <v>0</v>
      </c>
    </row>
    <row r="457" spans="1:47">
      <c r="A457" s="3" t="str">
        <f t="shared" si="44"/>
        <v>&amp;br;</v>
      </c>
      <c r="B457" s="3" t="s">
        <v>161</v>
      </c>
      <c r="Q457" s="3"/>
      <c r="R457" s="3"/>
      <c r="S457" s="3"/>
      <c r="T457" s="3"/>
      <c r="U457" s="3"/>
      <c r="AU457" s="12" t="s">
        <v>0</v>
      </c>
    </row>
    <row r="458" spans="1:47">
      <c r="A458" s="3" t="str">
        <f t="shared" si="44"/>
        <v>#comment(above,nsize=[15],size=[30],num=[10])</v>
      </c>
      <c r="B458" s="3" t="s">
        <v>170</v>
      </c>
      <c r="Q458" s="3"/>
      <c r="R458" s="3"/>
      <c r="S458" s="3"/>
      <c r="T458" s="3"/>
      <c r="U458" s="3"/>
      <c r="AU458" s="12" t="s">
        <v>0</v>
      </c>
    </row>
    <row r="459" spans="1:47">
      <c r="A459" s="3" t="str">
        <f t="shared" si="44"/>
        <v>&amp;br;&amp;br;</v>
      </c>
      <c r="B459" s="3" t="s">
        <v>142</v>
      </c>
      <c r="Q459" s="3"/>
      <c r="R459" s="3"/>
      <c r="S459" s="3"/>
      <c r="T459" s="3"/>
      <c r="U459" s="3"/>
      <c r="AU459" s="12" t="s">
        <v>0</v>
      </c>
    </row>
    <row r="460" spans="1:47">
      <c r="A460" s="3" t="str">
        <f t="shared" si="44"/>
        <v/>
      </c>
      <c r="P460" s="8"/>
      <c r="Q460" s="9"/>
      <c r="R460" s="9"/>
      <c r="S460" s="9"/>
      <c r="T460" s="9"/>
      <c r="U460" s="10"/>
      <c r="V460" s="4">
        <v>36</v>
      </c>
      <c r="W460" s="16"/>
      <c r="AU460" s="12" t="s">
        <v>0</v>
      </c>
    </row>
    <row r="461" spans="1:47">
      <c r="A461" s="3" t="str">
        <f t="shared" si="44"/>
        <v>*0/0</v>
      </c>
      <c r="B461" s="3" t="str">
        <f>"*"&amp;Q461&amp;"/"&amp;S461</f>
        <v>*0/0</v>
      </c>
      <c r="P461" s="12" t="s">
        <v>9</v>
      </c>
      <c r="Q461" s="13">
        <f>INDEX(AC:AC,V460+1)</f>
        <v>0</v>
      </c>
      <c r="R461" s="14" t="s">
        <v>10</v>
      </c>
      <c r="S461" s="13">
        <f>INDEX(AD:AD,V460+1)</f>
        <v>0</v>
      </c>
      <c r="T461" s="14"/>
      <c r="U461" s="15"/>
      <c r="V461" s="16"/>
      <c r="W461" s="19"/>
      <c r="AU461" s="12" t="s">
        <v>0</v>
      </c>
    </row>
    <row r="462" spans="1:47">
      <c r="A462" s="3" t="str">
        <f t="shared" si="44"/>
        <v>|LEFT:80|LEFT:100|LEFT:100|LEFT:100|LEFT:100|LEFT:100|c</v>
      </c>
      <c r="B462" s="3" t="s">
        <v>83</v>
      </c>
      <c r="C462" s="6" t="str">
        <f>$P$1</f>
        <v>LEFT:80</v>
      </c>
      <c r="D462" s="6" t="s">
        <v>83</v>
      </c>
      <c r="E462" s="6" t="str">
        <f t="shared" ref="E462:I462" si="45">$Q$1</f>
        <v>LEFT:100</v>
      </c>
      <c r="F462" s="6" t="s">
        <v>83</v>
      </c>
      <c r="G462" s="6" t="str">
        <f t="shared" si="45"/>
        <v>LEFT:100</v>
      </c>
      <c r="H462" s="6" t="s">
        <v>83</v>
      </c>
      <c r="I462" s="6" t="str">
        <f t="shared" si="45"/>
        <v>LEFT:100</v>
      </c>
      <c r="J462" s="6" t="s">
        <v>83</v>
      </c>
      <c r="K462" s="6" t="str">
        <f>$Q$1</f>
        <v>LEFT:100</v>
      </c>
      <c r="L462" s="6" t="s">
        <v>83</v>
      </c>
      <c r="M462" s="6" t="str">
        <f>$Q$1</f>
        <v>LEFT:100</v>
      </c>
      <c r="N462" s="3" t="s">
        <v>83</v>
      </c>
      <c r="O462" s="3" t="s">
        <v>84</v>
      </c>
      <c r="P462" s="17" t="s">
        <v>6</v>
      </c>
      <c r="Q462" s="13" t="str">
        <f>INDEX(Y:Y,V460+1)</f>
        <v>無色</v>
      </c>
      <c r="R462" s="18" t="s">
        <v>7</v>
      </c>
      <c r="S462" s="13">
        <f>INDEX(Z:Z,V460+1)</f>
        <v>0</v>
      </c>
      <c r="T462" s="18" t="s">
        <v>8</v>
      </c>
      <c r="U462" s="13">
        <f>INDEX(AB:AB,V460+1)</f>
        <v>0</v>
      </c>
      <c r="V462" s="19"/>
      <c r="W462" s="19"/>
      <c r="AU462" s="12" t="s">
        <v>0</v>
      </c>
    </row>
    <row r="463" spans="1:47">
      <c r="A463" s="3" t="str">
        <f t="shared" si="44"/>
        <v>|色|無色|レアリティ||マナコスト||</v>
      </c>
      <c r="B463" s="3" t="s">
        <v>83</v>
      </c>
      <c r="C463" s="7" t="s">
        <v>6</v>
      </c>
      <c r="D463" s="3" t="s">
        <v>83</v>
      </c>
      <c r="E463" s="3" t="str">
        <f>IF(Q462=0,"",Q462)</f>
        <v>無色</v>
      </c>
      <c r="F463" s="3" t="s">
        <v>83</v>
      </c>
      <c r="G463" s="7" t="s">
        <v>92</v>
      </c>
      <c r="H463" s="3" t="s">
        <v>83</v>
      </c>
      <c r="I463" s="3" t="str">
        <f>IF(S462=0,"",S462)</f>
        <v/>
      </c>
      <c r="J463" s="3" t="s">
        <v>83</v>
      </c>
      <c r="K463" s="7" t="s">
        <v>93</v>
      </c>
      <c r="L463" s="3" t="s">
        <v>83</v>
      </c>
      <c r="M463" s="3" t="str">
        <f>IF(U462=0,"",U462)</f>
        <v/>
      </c>
      <c r="N463" s="3" t="s">
        <v>83</v>
      </c>
      <c r="P463" s="12" t="s">
        <v>11</v>
      </c>
      <c r="Q463" s="13">
        <f>INDEX(AE:AE,V460+1)</f>
        <v>0</v>
      </c>
      <c r="R463" s="18" t="s">
        <v>94</v>
      </c>
      <c r="S463" s="13">
        <f>INDEX(AG:AG,V460+1)</f>
        <v>0</v>
      </c>
      <c r="T463" s="13">
        <f>INDEX(AH:AH,V460+1)</f>
        <v>0</v>
      </c>
      <c r="U463" s="13">
        <f>INDEX(AI:AI,V460+1)</f>
        <v>0</v>
      </c>
      <c r="V463" s="19"/>
      <c r="W463" s="19"/>
      <c r="AU463" s="12" t="s">
        <v>0</v>
      </c>
    </row>
    <row r="464" spans="1:47">
      <c r="A464" s="3" t="str">
        <f t="shared" si="44"/>
        <v>|種別||サブタイプ||||</v>
      </c>
      <c r="B464" s="3" t="s">
        <v>83</v>
      </c>
      <c r="C464" s="7" t="s">
        <v>11</v>
      </c>
      <c r="D464" s="3" t="s">
        <v>83</v>
      </c>
      <c r="E464" s="3" t="str">
        <f>IF(Q463=0,"",Q463)</f>
        <v/>
      </c>
      <c r="F464" s="3" t="s">
        <v>83</v>
      </c>
      <c r="G464" s="7" t="s">
        <v>104</v>
      </c>
      <c r="H464" s="3" t="s">
        <v>83</v>
      </c>
      <c r="I464" s="3" t="str">
        <f>IF(S463=0,"",S463)</f>
        <v/>
      </c>
      <c r="J464" s="3" t="s">
        <v>83</v>
      </c>
      <c r="K464" s="3" t="str">
        <f>IF(T463=0,"",T463)</f>
        <v/>
      </c>
      <c r="L464" s="3" t="s">
        <v>83</v>
      </c>
      <c r="M464" s="3" t="str">
        <f>IF(U463=0,"",U463)</f>
        <v/>
      </c>
      <c r="N464" s="3" t="s">
        <v>83</v>
      </c>
      <c r="P464" s="12" t="s">
        <v>105</v>
      </c>
      <c r="Q464" s="13" t="str">
        <f>INDEX(AS:AS,V460+1)</f>
        <v/>
      </c>
      <c r="R464" s="14"/>
      <c r="S464" s="14"/>
      <c r="T464" s="14"/>
      <c r="U464" s="15"/>
      <c r="V464" s="19"/>
      <c r="W464" s="19"/>
      <c r="AU464" s="12" t="s">
        <v>0</v>
      </c>
    </row>
    <row r="465" spans="1:47">
      <c r="A465" s="3" t="str">
        <f t="shared" si="44"/>
        <v>|テキスト|&gt;|&gt;|&gt;|&gt;||</v>
      </c>
      <c r="B465" s="3" t="s">
        <v>83</v>
      </c>
      <c r="C465" s="7" t="s">
        <v>105</v>
      </c>
      <c r="D465" s="3" t="s">
        <v>83</v>
      </c>
      <c r="E465" s="7" t="s">
        <v>115</v>
      </c>
      <c r="F465" s="3" t="s">
        <v>83</v>
      </c>
      <c r="G465" s="7" t="s">
        <v>115</v>
      </c>
      <c r="H465" s="3" t="s">
        <v>83</v>
      </c>
      <c r="I465" s="7" t="s">
        <v>115</v>
      </c>
      <c r="J465" s="3" t="s">
        <v>83</v>
      </c>
      <c r="K465" s="7" t="s">
        <v>115</v>
      </c>
      <c r="L465" s="3" t="s">
        <v>83</v>
      </c>
      <c r="M465" s="3" t="str">
        <f>IF(Q464=0,"",Q464)</f>
        <v/>
      </c>
      <c r="N465" s="3" t="s">
        <v>83</v>
      </c>
      <c r="P465" s="17" t="s">
        <v>27</v>
      </c>
      <c r="Q465" s="13" t="str">
        <f>INDEX(AT:AT,V460+1)</f>
        <v/>
      </c>
      <c r="R465" s="14" t="s">
        <v>324</v>
      </c>
      <c r="S465" s="13" t="str">
        <f>IF(W465="","",W465)</f>
        <v/>
      </c>
      <c r="T465" s="14"/>
      <c r="U465" s="15"/>
      <c r="V465" s="19"/>
      <c r="W465" s="4"/>
      <c r="AU465" s="12" t="s">
        <v>0</v>
      </c>
    </row>
    <row r="466" spans="1:47">
      <c r="A466" s="3" t="str">
        <f t="shared" si="44"/>
        <v>|英テキスト|&gt;|&gt;|&gt;|&gt;||</v>
      </c>
      <c r="B466" s="3" t="s">
        <v>83</v>
      </c>
      <c r="C466" s="7" t="s">
        <v>125</v>
      </c>
      <c r="D466" s="3" t="s">
        <v>83</v>
      </c>
      <c r="E466" s="7" t="s">
        <v>115</v>
      </c>
      <c r="F466" s="3" t="s">
        <v>83</v>
      </c>
      <c r="G466" s="7" t="s">
        <v>115</v>
      </c>
      <c r="H466" s="3" t="s">
        <v>83</v>
      </c>
      <c r="I466" s="7" t="s">
        <v>115</v>
      </c>
      <c r="J466" s="3" t="s">
        <v>83</v>
      </c>
      <c r="K466" s="7" t="s">
        <v>115</v>
      </c>
      <c r="L466" s="3" t="s">
        <v>83</v>
      </c>
      <c r="M466" s="3" t="str">
        <f>IF(S465="","",S465&amp;"&amp;br;")&amp;IF(Q465=0,"",Q465)</f>
        <v/>
      </c>
      <c r="N466" s="3" t="s">
        <v>83</v>
      </c>
      <c r="P466" s="12" t="s">
        <v>18</v>
      </c>
      <c r="Q466" s="13">
        <f>IF(INDEX(AP:AP,V460+1)="",0,INDEX(AP:AP,V460+1)&amp;"/"&amp;INDEX(AR:AR,V460+1))</f>
        <v>0</v>
      </c>
      <c r="R466" s="14"/>
      <c r="S466" s="14"/>
      <c r="T466" s="14"/>
      <c r="U466" s="15"/>
      <c r="V466" s="19"/>
      <c r="W466" s="19"/>
      <c r="AU466" s="12" t="s">
        <v>0</v>
      </c>
    </row>
    <row r="467" spans="1:47">
      <c r="A467" s="3" t="str">
        <f t="shared" si="44"/>
        <v>|PT|&gt;||シールド数|&gt;||</v>
      </c>
      <c r="B467" s="3" t="s">
        <v>83</v>
      </c>
      <c r="C467" s="3" t="s">
        <v>18</v>
      </c>
      <c r="D467" s="3" t="s">
        <v>83</v>
      </c>
      <c r="E467" s="3" t="s">
        <v>115</v>
      </c>
      <c r="F467" s="3" t="s">
        <v>83</v>
      </c>
      <c r="G467" s="3" t="str">
        <f>IF(Q466=0,"",Q466)</f>
        <v/>
      </c>
      <c r="H467" s="3" t="s">
        <v>83</v>
      </c>
      <c r="I467" s="3" t="s">
        <v>134</v>
      </c>
      <c r="J467" s="3" t="s">
        <v>83</v>
      </c>
      <c r="K467" s="3" t="s">
        <v>115</v>
      </c>
      <c r="L467" s="3" t="s">
        <v>83</v>
      </c>
      <c r="M467" s="3" t="str">
        <f>IF(Q467=0,"",Q467)</f>
        <v/>
      </c>
      <c r="N467" s="3" t="s">
        <v>83</v>
      </c>
      <c r="P467" s="20" t="s">
        <v>19</v>
      </c>
      <c r="Q467" s="13">
        <f>INDEX(AQ:AQ,V460+1)</f>
        <v>0</v>
      </c>
      <c r="R467" s="21"/>
      <c r="S467" s="21"/>
      <c r="T467" s="21"/>
      <c r="U467" s="22"/>
      <c r="V467" s="23"/>
      <c r="W467" s="23"/>
      <c r="AU467" s="12" t="s">
        <v>0</v>
      </c>
    </row>
    <row r="468" spans="1:47">
      <c r="A468" s="3" t="str">
        <f t="shared" si="44"/>
        <v>&amp;br;&amp;br;</v>
      </c>
      <c r="B468" s="3" t="s">
        <v>142</v>
      </c>
      <c r="Q468" s="3"/>
      <c r="R468" s="3"/>
      <c r="S468" s="3"/>
      <c r="T468" s="3"/>
      <c r="U468" s="3"/>
      <c r="AU468" s="12" t="s">
        <v>0</v>
      </c>
    </row>
    <row r="469" spans="1:47">
      <c r="A469" s="3" t="str">
        <f t="shared" si="44"/>
        <v>#back(text=戻る,left)</v>
      </c>
      <c r="B469" s="3" t="s">
        <v>151</v>
      </c>
      <c r="Q469" s="3"/>
      <c r="R469" s="3"/>
      <c r="S469" s="3"/>
      <c r="T469" s="3"/>
      <c r="U469" s="3"/>
      <c r="AU469" s="12" t="s">
        <v>0</v>
      </c>
    </row>
    <row r="470" spans="1:47">
      <c r="A470" s="3" t="str">
        <f t="shared" si="44"/>
        <v>&amp;br;</v>
      </c>
      <c r="B470" s="3" t="s">
        <v>161</v>
      </c>
      <c r="Q470" s="3"/>
      <c r="R470" s="3"/>
      <c r="S470" s="3"/>
      <c r="T470" s="3"/>
      <c r="U470" s="3"/>
      <c r="AU470" s="12" t="s">
        <v>0</v>
      </c>
    </row>
    <row r="471" spans="1:47">
      <c r="A471" s="3" t="str">
        <f t="shared" si="44"/>
        <v>#comment(above,nsize=[15],size=[30],num=[10])</v>
      </c>
      <c r="B471" s="3" t="s">
        <v>170</v>
      </c>
      <c r="Q471" s="3"/>
      <c r="R471" s="3"/>
      <c r="S471" s="3"/>
      <c r="T471" s="3"/>
      <c r="U471" s="3"/>
      <c r="AU471" s="12" t="s">
        <v>0</v>
      </c>
    </row>
    <row r="472" spans="1:47">
      <c r="A472" s="3" t="str">
        <f t="shared" si="44"/>
        <v>&amp;br;&amp;br;</v>
      </c>
      <c r="B472" s="3" t="s">
        <v>142</v>
      </c>
      <c r="Q472" s="3"/>
      <c r="R472" s="3"/>
      <c r="S472" s="3"/>
      <c r="T472" s="3"/>
      <c r="U472" s="3"/>
      <c r="AU472" s="12" t="s">
        <v>0</v>
      </c>
    </row>
    <row r="473" spans="1:47">
      <c r="A473" s="3" t="str">
        <f t="shared" si="44"/>
        <v/>
      </c>
      <c r="P473" s="8"/>
      <c r="Q473" s="9"/>
      <c r="R473" s="9"/>
      <c r="S473" s="9"/>
      <c r="T473" s="9"/>
      <c r="U473" s="10"/>
      <c r="V473" s="4">
        <v>37</v>
      </c>
      <c r="W473" s="16"/>
      <c r="AU473" s="12" t="s">
        <v>0</v>
      </c>
    </row>
    <row r="474" spans="1:47">
      <c r="A474" s="3" t="str">
        <f t="shared" si="44"/>
        <v>*0/0</v>
      </c>
      <c r="B474" s="3" t="str">
        <f>"*"&amp;Q474&amp;"/"&amp;S474</f>
        <v>*0/0</v>
      </c>
      <c r="P474" s="12" t="s">
        <v>9</v>
      </c>
      <c r="Q474" s="13">
        <f>INDEX(AC:AC,V473+1)</f>
        <v>0</v>
      </c>
      <c r="R474" s="14" t="s">
        <v>10</v>
      </c>
      <c r="S474" s="13">
        <f>INDEX(AD:AD,V473+1)</f>
        <v>0</v>
      </c>
      <c r="T474" s="14"/>
      <c r="U474" s="15"/>
      <c r="V474" s="16"/>
      <c r="W474" s="19"/>
      <c r="AU474" s="12" t="s">
        <v>0</v>
      </c>
    </row>
    <row r="475" spans="1:47">
      <c r="A475" s="3" t="str">
        <f t="shared" si="44"/>
        <v>|LEFT:80|LEFT:100|LEFT:100|LEFT:100|LEFT:100|LEFT:100|c</v>
      </c>
      <c r="B475" s="3" t="s">
        <v>83</v>
      </c>
      <c r="C475" s="6" t="str">
        <f>$P$1</f>
        <v>LEFT:80</v>
      </c>
      <c r="D475" s="6" t="s">
        <v>83</v>
      </c>
      <c r="E475" s="6" t="str">
        <f t="shared" ref="E475:I475" si="46">$Q$1</f>
        <v>LEFT:100</v>
      </c>
      <c r="F475" s="6" t="s">
        <v>83</v>
      </c>
      <c r="G475" s="6" t="str">
        <f t="shared" si="46"/>
        <v>LEFT:100</v>
      </c>
      <c r="H475" s="6" t="s">
        <v>83</v>
      </c>
      <c r="I475" s="6" t="str">
        <f t="shared" si="46"/>
        <v>LEFT:100</v>
      </c>
      <c r="J475" s="6" t="s">
        <v>83</v>
      </c>
      <c r="K475" s="6" t="str">
        <f>$Q$1</f>
        <v>LEFT:100</v>
      </c>
      <c r="L475" s="6" t="s">
        <v>83</v>
      </c>
      <c r="M475" s="6" t="str">
        <f>$Q$1</f>
        <v>LEFT:100</v>
      </c>
      <c r="N475" s="3" t="s">
        <v>83</v>
      </c>
      <c r="O475" s="3" t="s">
        <v>84</v>
      </c>
      <c r="P475" s="17" t="s">
        <v>6</v>
      </c>
      <c r="Q475" s="13" t="str">
        <f>INDEX(Y:Y,V473+1)</f>
        <v>無色</v>
      </c>
      <c r="R475" s="18" t="s">
        <v>7</v>
      </c>
      <c r="S475" s="13">
        <f>INDEX(Z:Z,V473+1)</f>
        <v>0</v>
      </c>
      <c r="T475" s="18" t="s">
        <v>8</v>
      </c>
      <c r="U475" s="13">
        <f>INDEX(AB:AB,V473+1)</f>
        <v>0</v>
      </c>
      <c r="V475" s="19"/>
      <c r="W475" s="19"/>
      <c r="AU475" s="12" t="s">
        <v>0</v>
      </c>
    </row>
    <row r="476" spans="1:47">
      <c r="A476" s="3" t="str">
        <f t="shared" si="44"/>
        <v>|色|無色|レアリティ||マナコスト||</v>
      </c>
      <c r="B476" s="3" t="s">
        <v>83</v>
      </c>
      <c r="C476" s="7" t="s">
        <v>6</v>
      </c>
      <c r="D476" s="3" t="s">
        <v>83</v>
      </c>
      <c r="E476" s="3" t="str">
        <f>IF(Q475=0,"",Q475)</f>
        <v>無色</v>
      </c>
      <c r="F476" s="3" t="s">
        <v>83</v>
      </c>
      <c r="G476" s="7" t="s">
        <v>92</v>
      </c>
      <c r="H476" s="3" t="s">
        <v>83</v>
      </c>
      <c r="I476" s="3" t="str">
        <f>IF(S475=0,"",S475)</f>
        <v/>
      </c>
      <c r="J476" s="3" t="s">
        <v>83</v>
      </c>
      <c r="K476" s="7" t="s">
        <v>93</v>
      </c>
      <c r="L476" s="3" t="s">
        <v>83</v>
      </c>
      <c r="M476" s="3" t="str">
        <f>IF(U475=0,"",U475)</f>
        <v/>
      </c>
      <c r="N476" s="3" t="s">
        <v>83</v>
      </c>
      <c r="P476" s="12" t="s">
        <v>11</v>
      </c>
      <c r="Q476" s="13">
        <f>INDEX(AE:AE,V473+1)</f>
        <v>0</v>
      </c>
      <c r="R476" s="18" t="s">
        <v>94</v>
      </c>
      <c r="S476" s="13">
        <f>INDEX(AG:AG,V473+1)</f>
        <v>0</v>
      </c>
      <c r="T476" s="13">
        <f>INDEX(AH:AH,V473+1)</f>
        <v>0</v>
      </c>
      <c r="U476" s="13">
        <f>INDEX(AI:AI,V473+1)</f>
        <v>0</v>
      </c>
      <c r="V476" s="19"/>
      <c r="W476" s="19"/>
      <c r="AU476" s="12" t="s">
        <v>0</v>
      </c>
    </row>
    <row r="477" spans="1:47">
      <c r="A477" s="3" t="str">
        <f t="shared" si="44"/>
        <v>|種別||サブタイプ||||</v>
      </c>
      <c r="B477" s="3" t="s">
        <v>83</v>
      </c>
      <c r="C477" s="7" t="s">
        <v>11</v>
      </c>
      <c r="D477" s="3" t="s">
        <v>83</v>
      </c>
      <c r="E477" s="3" t="str">
        <f>IF(Q476=0,"",Q476)</f>
        <v/>
      </c>
      <c r="F477" s="3" t="s">
        <v>83</v>
      </c>
      <c r="G477" s="7" t="s">
        <v>104</v>
      </c>
      <c r="H477" s="3" t="s">
        <v>83</v>
      </c>
      <c r="I477" s="3" t="str">
        <f>IF(S476=0,"",S476)</f>
        <v/>
      </c>
      <c r="J477" s="3" t="s">
        <v>83</v>
      </c>
      <c r="K477" s="3" t="str">
        <f>IF(T476=0,"",T476)</f>
        <v/>
      </c>
      <c r="L477" s="3" t="s">
        <v>83</v>
      </c>
      <c r="M477" s="3" t="str">
        <f>IF(U476=0,"",U476)</f>
        <v/>
      </c>
      <c r="N477" s="3" t="s">
        <v>83</v>
      </c>
      <c r="P477" s="12" t="s">
        <v>105</v>
      </c>
      <c r="Q477" s="13" t="str">
        <f>INDEX(AS:AS,V473+1)</f>
        <v/>
      </c>
      <c r="R477" s="14"/>
      <c r="S477" s="14"/>
      <c r="T477" s="14"/>
      <c r="U477" s="15"/>
      <c r="V477" s="19"/>
      <c r="W477" s="19"/>
      <c r="AU477" s="12" t="s">
        <v>0</v>
      </c>
    </row>
    <row r="478" spans="1:47">
      <c r="A478" s="3" t="str">
        <f t="shared" si="44"/>
        <v>|テキスト|&gt;|&gt;|&gt;|&gt;||</v>
      </c>
      <c r="B478" s="3" t="s">
        <v>83</v>
      </c>
      <c r="C478" s="7" t="s">
        <v>105</v>
      </c>
      <c r="D478" s="3" t="s">
        <v>83</v>
      </c>
      <c r="E478" s="7" t="s">
        <v>115</v>
      </c>
      <c r="F478" s="3" t="s">
        <v>83</v>
      </c>
      <c r="G478" s="7" t="s">
        <v>115</v>
      </c>
      <c r="H478" s="3" t="s">
        <v>83</v>
      </c>
      <c r="I478" s="7" t="s">
        <v>115</v>
      </c>
      <c r="J478" s="3" t="s">
        <v>83</v>
      </c>
      <c r="K478" s="7" t="s">
        <v>115</v>
      </c>
      <c r="L478" s="3" t="s">
        <v>83</v>
      </c>
      <c r="M478" s="3" t="str">
        <f>IF(Q477=0,"",Q477)</f>
        <v/>
      </c>
      <c r="N478" s="3" t="s">
        <v>83</v>
      </c>
      <c r="P478" s="17" t="s">
        <v>27</v>
      </c>
      <c r="Q478" s="13" t="str">
        <f>INDEX(AT:AT,V473+1)</f>
        <v/>
      </c>
      <c r="R478" s="14" t="s">
        <v>324</v>
      </c>
      <c r="S478" s="13" t="str">
        <f>IF(W478="","",W478)</f>
        <v/>
      </c>
      <c r="T478" s="14"/>
      <c r="U478" s="15"/>
      <c r="V478" s="19"/>
      <c r="W478" s="4"/>
      <c r="AU478" s="12" t="s">
        <v>0</v>
      </c>
    </row>
    <row r="479" spans="1:47">
      <c r="A479" s="3" t="str">
        <f t="shared" si="44"/>
        <v>|英テキスト|&gt;|&gt;|&gt;|&gt;||</v>
      </c>
      <c r="B479" s="3" t="s">
        <v>83</v>
      </c>
      <c r="C479" s="7" t="s">
        <v>125</v>
      </c>
      <c r="D479" s="3" t="s">
        <v>83</v>
      </c>
      <c r="E479" s="7" t="s">
        <v>115</v>
      </c>
      <c r="F479" s="3" t="s">
        <v>83</v>
      </c>
      <c r="G479" s="7" t="s">
        <v>115</v>
      </c>
      <c r="H479" s="3" t="s">
        <v>83</v>
      </c>
      <c r="I479" s="7" t="s">
        <v>115</v>
      </c>
      <c r="J479" s="3" t="s">
        <v>83</v>
      </c>
      <c r="K479" s="7" t="s">
        <v>115</v>
      </c>
      <c r="L479" s="3" t="s">
        <v>83</v>
      </c>
      <c r="M479" s="3" t="str">
        <f>IF(S478="","",S478&amp;"&amp;br;")&amp;IF(Q478=0,"",Q478)</f>
        <v/>
      </c>
      <c r="N479" s="3" t="s">
        <v>83</v>
      </c>
      <c r="P479" s="12" t="s">
        <v>18</v>
      </c>
      <c r="Q479" s="13">
        <f>IF(INDEX(AP:AP,V473+1)="",0,INDEX(AP:AP,V473+1)&amp;"/"&amp;INDEX(AR:AR,V473+1))</f>
        <v>0</v>
      </c>
      <c r="R479" s="14"/>
      <c r="S479" s="14"/>
      <c r="T479" s="14"/>
      <c r="U479" s="15"/>
      <c r="V479" s="19"/>
      <c r="W479" s="19"/>
      <c r="AU479" s="12" t="s">
        <v>0</v>
      </c>
    </row>
    <row r="480" spans="1:47">
      <c r="A480" s="3" t="str">
        <f t="shared" si="44"/>
        <v>|PT|&gt;||シールド数|&gt;||</v>
      </c>
      <c r="B480" s="3" t="s">
        <v>83</v>
      </c>
      <c r="C480" s="3" t="s">
        <v>18</v>
      </c>
      <c r="D480" s="3" t="s">
        <v>83</v>
      </c>
      <c r="E480" s="3" t="s">
        <v>115</v>
      </c>
      <c r="F480" s="3" t="s">
        <v>83</v>
      </c>
      <c r="G480" s="3" t="str">
        <f>IF(Q479=0,"",Q479)</f>
        <v/>
      </c>
      <c r="H480" s="3" t="s">
        <v>83</v>
      </c>
      <c r="I480" s="3" t="s">
        <v>134</v>
      </c>
      <c r="J480" s="3" t="s">
        <v>83</v>
      </c>
      <c r="K480" s="3" t="s">
        <v>115</v>
      </c>
      <c r="L480" s="3" t="s">
        <v>83</v>
      </c>
      <c r="M480" s="3" t="str">
        <f>IF(Q480=0,"",Q480)</f>
        <v/>
      </c>
      <c r="N480" s="3" t="s">
        <v>83</v>
      </c>
      <c r="P480" s="20" t="s">
        <v>19</v>
      </c>
      <c r="Q480" s="13">
        <f>INDEX(AQ:AQ,V473+1)</f>
        <v>0</v>
      </c>
      <c r="R480" s="21"/>
      <c r="S480" s="21"/>
      <c r="T480" s="21"/>
      <c r="U480" s="22"/>
      <c r="V480" s="23"/>
      <c r="W480" s="23"/>
      <c r="AU480" s="12" t="s">
        <v>0</v>
      </c>
    </row>
    <row r="481" spans="1:47">
      <c r="A481" s="3" t="str">
        <f t="shared" si="44"/>
        <v>&amp;br;&amp;br;</v>
      </c>
      <c r="B481" s="3" t="s">
        <v>142</v>
      </c>
      <c r="Q481" s="3"/>
      <c r="R481" s="3"/>
      <c r="S481" s="3"/>
      <c r="T481" s="3"/>
      <c r="U481" s="3"/>
      <c r="AU481" s="12" t="s">
        <v>0</v>
      </c>
    </row>
    <row r="482" spans="1:47">
      <c r="A482" s="3" t="str">
        <f t="shared" si="44"/>
        <v>#back(text=戻る,left)</v>
      </c>
      <c r="B482" s="3" t="s">
        <v>151</v>
      </c>
      <c r="Q482" s="3"/>
      <c r="R482" s="3"/>
      <c r="S482" s="3"/>
      <c r="T482" s="3"/>
      <c r="U482" s="3"/>
      <c r="AU482" s="12" t="s">
        <v>0</v>
      </c>
    </row>
    <row r="483" spans="1:47">
      <c r="A483" s="3" t="str">
        <f t="shared" si="44"/>
        <v>&amp;br;</v>
      </c>
      <c r="B483" s="3" t="s">
        <v>161</v>
      </c>
      <c r="Q483" s="3"/>
      <c r="R483" s="3"/>
      <c r="S483" s="3"/>
      <c r="T483" s="3"/>
      <c r="U483" s="3"/>
      <c r="AU483" s="12" t="s">
        <v>0</v>
      </c>
    </row>
    <row r="484" spans="1:47">
      <c r="A484" s="3" t="str">
        <f t="shared" si="44"/>
        <v>#comment(above,nsize=[15],size=[30],num=[10])</v>
      </c>
      <c r="B484" s="3" t="s">
        <v>170</v>
      </c>
      <c r="Q484" s="3"/>
      <c r="R484" s="3"/>
      <c r="S484" s="3"/>
      <c r="T484" s="3"/>
      <c r="U484" s="3"/>
      <c r="AU484" s="12" t="s">
        <v>0</v>
      </c>
    </row>
    <row r="485" spans="1:47">
      <c r="A485" s="3" t="str">
        <f t="shared" si="44"/>
        <v>&amp;br;&amp;br;</v>
      </c>
      <c r="B485" s="3" t="s">
        <v>142</v>
      </c>
      <c r="Q485" s="3"/>
      <c r="R485" s="3"/>
      <c r="S485" s="3"/>
      <c r="T485" s="3"/>
      <c r="U485" s="3"/>
      <c r="AU485" s="12" t="s">
        <v>0</v>
      </c>
    </row>
    <row r="486" spans="1:47">
      <c r="A486" s="3" t="str">
        <f t="shared" si="44"/>
        <v/>
      </c>
      <c r="P486" s="8"/>
      <c r="Q486" s="9"/>
      <c r="R486" s="9"/>
      <c r="S486" s="9"/>
      <c r="T486" s="9"/>
      <c r="U486" s="10"/>
      <c r="V486" s="4">
        <v>38</v>
      </c>
      <c r="W486" s="16"/>
      <c r="AU486" s="12" t="s">
        <v>0</v>
      </c>
    </row>
    <row r="487" spans="1:47">
      <c r="A487" s="3" t="str">
        <f t="shared" si="44"/>
        <v>*0/0</v>
      </c>
      <c r="B487" s="3" t="str">
        <f>"*"&amp;Q487&amp;"/"&amp;S487</f>
        <v>*0/0</v>
      </c>
      <c r="P487" s="12" t="s">
        <v>9</v>
      </c>
      <c r="Q487" s="13">
        <f>INDEX(AC:AC,V486+1)</f>
        <v>0</v>
      </c>
      <c r="R487" s="14" t="s">
        <v>10</v>
      </c>
      <c r="S487" s="13">
        <f>INDEX(AD:AD,V486+1)</f>
        <v>0</v>
      </c>
      <c r="T487" s="14"/>
      <c r="U487" s="15"/>
      <c r="V487" s="16"/>
      <c r="W487" s="19"/>
      <c r="AU487" s="12" t="s">
        <v>0</v>
      </c>
    </row>
    <row r="488" spans="1:47">
      <c r="A488" s="3" t="str">
        <f t="shared" si="44"/>
        <v>|LEFT:80|LEFT:100|LEFT:100|LEFT:100|LEFT:100|LEFT:100|c</v>
      </c>
      <c r="B488" s="3" t="s">
        <v>83</v>
      </c>
      <c r="C488" s="6" t="str">
        <f>$P$1</f>
        <v>LEFT:80</v>
      </c>
      <c r="D488" s="6" t="s">
        <v>83</v>
      </c>
      <c r="E488" s="6" t="str">
        <f t="shared" ref="E488:I488" si="47">$Q$1</f>
        <v>LEFT:100</v>
      </c>
      <c r="F488" s="6" t="s">
        <v>83</v>
      </c>
      <c r="G488" s="6" t="str">
        <f t="shared" si="47"/>
        <v>LEFT:100</v>
      </c>
      <c r="H488" s="6" t="s">
        <v>83</v>
      </c>
      <c r="I488" s="6" t="str">
        <f t="shared" si="47"/>
        <v>LEFT:100</v>
      </c>
      <c r="J488" s="6" t="s">
        <v>83</v>
      </c>
      <c r="K488" s="6" t="str">
        <f>$Q$1</f>
        <v>LEFT:100</v>
      </c>
      <c r="L488" s="6" t="s">
        <v>83</v>
      </c>
      <c r="M488" s="6" t="str">
        <f>$Q$1</f>
        <v>LEFT:100</v>
      </c>
      <c r="N488" s="3" t="s">
        <v>83</v>
      </c>
      <c r="O488" s="3" t="s">
        <v>84</v>
      </c>
      <c r="P488" s="17" t="s">
        <v>6</v>
      </c>
      <c r="Q488" s="13" t="str">
        <f>INDEX(Y:Y,V486+1)</f>
        <v>無色</v>
      </c>
      <c r="R488" s="18" t="s">
        <v>7</v>
      </c>
      <c r="S488" s="13">
        <f>INDEX(Z:Z,V486+1)</f>
        <v>0</v>
      </c>
      <c r="T488" s="18" t="s">
        <v>8</v>
      </c>
      <c r="U488" s="13">
        <f>INDEX(AB:AB,V486+1)</f>
        <v>0</v>
      </c>
      <c r="V488" s="19"/>
      <c r="W488" s="19"/>
      <c r="AU488" s="12" t="s">
        <v>0</v>
      </c>
    </row>
    <row r="489" spans="1:47">
      <c r="A489" s="3" t="str">
        <f t="shared" si="44"/>
        <v>|色|無色|レアリティ||マナコスト||</v>
      </c>
      <c r="B489" s="3" t="s">
        <v>83</v>
      </c>
      <c r="C489" s="7" t="s">
        <v>6</v>
      </c>
      <c r="D489" s="3" t="s">
        <v>83</v>
      </c>
      <c r="E489" s="3" t="str">
        <f>IF(Q488=0,"",Q488)</f>
        <v>無色</v>
      </c>
      <c r="F489" s="3" t="s">
        <v>83</v>
      </c>
      <c r="G489" s="7" t="s">
        <v>92</v>
      </c>
      <c r="H489" s="3" t="s">
        <v>83</v>
      </c>
      <c r="I489" s="3" t="str">
        <f>IF(S488=0,"",S488)</f>
        <v/>
      </c>
      <c r="J489" s="3" t="s">
        <v>83</v>
      </c>
      <c r="K489" s="7" t="s">
        <v>93</v>
      </c>
      <c r="L489" s="3" t="s">
        <v>83</v>
      </c>
      <c r="M489" s="3" t="str">
        <f>IF(U488=0,"",U488)</f>
        <v/>
      </c>
      <c r="N489" s="3" t="s">
        <v>83</v>
      </c>
      <c r="P489" s="12" t="s">
        <v>11</v>
      </c>
      <c r="Q489" s="13">
        <f>INDEX(AE:AE,V486+1)</f>
        <v>0</v>
      </c>
      <c r="R489" s="18" t="s">
        <v>94</v>
      </c>
      <c r="S489" s="13">
        <f>INDEX(AG:AG,V486+1)</f>
        <v>0</v>
      </c>
      <c r="T489" s="13">
        <f>INDEX(AH:AH,V486+1)</f>
        <v>0</v>
      </c>
      <c r="U489" s="13">
        <f>INDEX(AI:AI,V486+1)</f>
        <v>0</v>
      </c>
      <c r="V489" s="19"/>
      <c r="W489" s="19"/>
      <c r="AU489" s="12" t="s">
        <v>0</v>
      </c>
    </row>
    <row r="490" spans="1:47">
      <c r="A490" s="3" t="str">
        <f t="shared" si="44"/>
        <v>|種別||サブタイプ||||</v>
      </c>
      <c r="B490" s="3" t="s">
        <v>83</v>
      </c>
      <c r="C490" s="7" t="s">
        <v>11</v>
      </c>
      <c r="D490" s="3" t="s">
        <v>83</v>
      </c>
      <c r="E490" s="3" t="str">
        <f>IF(Q489=0,"",Q489)</f>
        <v/>
      </c>
      <c r="F490" s="3" t="s">
        <v>83</v>
      </c>
      <c r="G490" s="7" t="s">
        <v>104</v>
      </c>
      <c r="H490" s="3" t="s">
        <v>83</v>
      </c>
      <c r="I490" s="3" t="str">
        <f>IF(S489=0,"",S489)</f>
        <v/>
      </c>
      <c r="J490" s="3" t="s">
        <v>83</v>
      </c>
      <c r="K490" s="3" t="str">
        <f>IF(T489=0,"",T489)</f>
        <v/>
      </c>
      <c r="L490" s="3" t="s">
        <v>83</v>
      </c>
      <c r="M490" s="3" t="str">
        <f>IF(U489=0,"",U489)</f>
        <v/>
      </c>
      <c r="N490" s="3" t="s">
        <v>83</v>
      </c>
      <c r="P490" s="12" t="s">
        <v>105</v>
      </c>
      <c r="Q490" s="13" t="str">
        <f>INDEX(AS:AS,V486+1)</f>
        <v/>
      </c>
      <c r="R490" s="14"/>
      <c r="S490" s="14"/>
      <c r="T490" s="14"/>
      <c r="U490" s="15"/>
      <c r="V490" s="19"/>
      <c r="W490" s="19"/>
      <c r="AU490" s="12" t="s">
        <v>0</v>
      </c>
    </row>
    <row r="491" spans="1:47">
      <c r="A491" s="3" t="str">
        <f t="shared" si="44"/>
        <v>|テキスト|&gt;|&gt;|&gt;|&gt;||</v>
      </c>
      <c r="B491" s="3" t="s">
        <v>83</v>
      </c>
      <c r="C491" s="7" t="s">
        <v>105</v>
      </c>
      <c r="D491" s="3" t="s">
        <v>83</v>
      </c>
      <c r="E491" s="7" t="s">
        <v>115</v>
      </c>
      <c r="F491" s="3" t="s">
        <v>83</v>
      </c>
      <c r="G491" s="7" t="s">
        <v>115</v>
      </c>
      <c r="H491" s="3" t="s">
        <v>83</v>
      </c>
      <c r="I491" s="7" t="s">
        <v>115</v>
      </c>
      <c r="J491" s="3" t="s">
        <v>83</v>
      </c>
      <c r="K491" s="7" t="s">
        <v>115</v>
      </c>
      <c r="L491" s="3" t="s">
        <v>83</v>
      </c>
      <c r="M491" s="3" t="str">
        <f>IF(Q490=0,"",Q490)</f>
        <v/>
      </c>
      <c r="N491" s="3" t="s">
        <v>83</v>
      </c>
      <c r="P491" s="17" t="s">
        <v>27</v>
      </c>
      <c r="Q491" s="13" t="str">
        <f>INDEX(AT:AT,V486+1)</f>
        <v/>
      </c>
      <c r="R491" s="14" t="s">
        <v>324</v>
      </c>
      <c r="S491" s="13" t="str">
        <f>IF(W491="","",W491)</f>
        <v/>
      </c>
      <c r="T491" s="14"/>
      <c r="U491" s="15"/>
      <c r="V491" s="19"/>
      <c r="W491" s="4"/>
      <c r="AU491" s="12" t="s">
        <v>0</v>
      </c>
    </row>
    <row r="492" spans="1:47">
      <c r="A492" s="3" t="str">
        <f t="shared" si="44"/>
        <v>|英テキスト|&gt;|&gt;|&gt;|&gt;||</v>
      </c>
      <c r="B492" s="3" t="s">
        <v>83</v>
      </c>
      <c r="C492" s="7" t="s">
        <v>125</v>
      </c>
      <c r="D492" s="3" t="s">
        <v>83</v>
      </c>
      <c r="E492" s="7" t="s">
        <v>115</v>
      </c>
      <c r="F492" s="3" t="s">
        <v>83</v>
      </c>
      <c r="G492" s="7" t="s">
        <v>115</v>
      </c>
      <c r="H492" s="3" t="s">
        <v>83</v>
      </c>
      <c r="I492" s="7" t="s">
        <v>115</v>
      </c>
      <c r="J492" s="3" t="s">
        <v>83</v>
      </c>
      <c r="K492" s="7" t="s">
        <v>115</v>
      </c>
      <c r="L492" s="3" t="s">
        <v>83</v>
      </c>
      <c r="M492" s="3" t="str">
        <f>IF(S491="","",S491&amp;"&amp;br;")&amp;IF(Q491=0,"",Q491)</f>
        <v/>
      </c>
      <c r="N492" s="3" t="s">
        <v>83</v>
      </c>
      <c r="P492" s="12" t="s">
        <v>18</v>
      </c>
      <c r="Q492" s="13">
        <f>IF(INDEX(AP:AP,V486+1)="",0,INDEX(AP:AP,V486+1)&amp;"/"&amp;INDEX(AR:AR,V486+1))</f>
        <v>0</v>
      </c>
      <c r="R492" s="14"/>
      <c r="S492" s="14"/>
      <c r="T492" s="14"/>
      <c r="U492" s="15"/>
      <c r="V492" s="19"/>
      <c r="W492" s="19"/>
      <c r="AU492" s="12" t="s">
        <v>0</v>
      </c>
    </row>
    <row r="493" spans="1:47">
      <c r="A493" s="3" t="str">
        <f t="shared" si="44"/>
        <v>|PT|&gt;||シールド数|&gt;||</v>
      </c>
      <c r="B493" s="3" t="s">
        <v>83</v>
      </c>
      <c r="C493" s="3" t="s">
        <v>18</v>
      </c>
      <c r="D493" s="3" t="s">
        <v>83</v>
      </c>
      <c r="E493" s="3" t="s">
        <v>115</v>
      </c>
      <c r="F493" s="3" t="s">
        <v>83</v>
      </c>
      <c r="G493" s="3" t="str">
        <f>IF(Q492=0,"",Q492)</f>
        <v/>
      </c>
      <c r="H493" s="3" t="s">
        <v>83</v>
      </c>
      <c r="I493" s="3" t="s">
        <v>134</v>
      </c>
      <c r="J493" s="3" t="s">
        <v>83</v>
      </c>
      <c r="K493" s="3" t="s">
        <v>115</v>
      </c>
      <c r="L493" s="3" t="s">
        <v>83</v>
      </c>
      <c r="M493" s="3" t="str">
        <f>IF(Q493=0,"",Q493)</f>
        <v/>
      </c>
      <c r="N493" s="3" t="s">
        <v>83</v>
      </c>
      <c r="P493" s="20" t="s">
        <v>19</v>
      </c>
      <c r="Q493" s="13">
        <f>INDEX(AQ:AQ,V486+1)</f>
        <v>0</v>
      </c>
      <c r="R493" s="21"/>
      <c r="S493" s="21"/>
      <c r="T493" s="21"/>
      <c r="U493" s="22"/>
      <c r="V493" s="23"/>
      <c r="W493" s="23"/>
      <c r="AU493" s="12" t="s">
        <v>0</v>
      </c>
    </row>
    <row r="494" spans="1:47">
      <c r="A494" s="3" t="str">
        <f t="shared" si="44"/>
        <v>&amp;br;&amp;br;</v>
      </c>
      <c r="B494" s="3" t="s">
        <v>142</v>
      </c>
      <c r="Q494" s="3"/>
      <c r="R494" s="3"/>
      <c r="S494" s="3"/>
      <c r="T494" s="3"/>
      <c r="U494" s="3"/>
      <c r="AU494" s="12" t="s">
        <v>0</v>
      </c>
    </row>
    <row r="495" spans="1:47">
      <c r="A495" s="3" t="str">
        <f t="shared" si="44"/>
        <v>#back(text=戻る,left)</v>
      </c>
      <c r="B495" s="3" t="s">
        <v>151</v>
      </c>
      <c r="Q495" s="3"/>
      <c r="R495" s="3"/>
      <c r="S495" s="3"/>
      <c r="T495" s="3"/>
      <c r="U495" s="3"/>
      <c r="AU495" s="12" t="s">
        <v>0</v>
      </c>
    </row>
    <row r="496" spans="1:47">
      <c r="A496" s="3" t="str">
        <f t="shared" si="44"/>
        <v>&amp;br;</v>
      </c>
      <c r="B496" s="3" t="s">
        <v>161</v>
      </c>
      <c r="Q496" s="3"/>
      <c r="R496" s="3"/>
      <c r="S496" s="3"/>
      <c r="T496" s="3"/>
      <c r="U496" s="3"/>
      <c r="AU496" s="12" t="s">
        <v>0</v>
      </c>
    </row>
    <row r="497" spans="1:47">
      <c r="A497" s="3" t="str">
        <f t="shared" si="44"/>
        <v>#comment(above,nsize=[15],size=[30],num=[10])</v>
      </c>
      <c r="B497" s="3" t="s">
        <v>170</v>
      </c>
      <c r="Q497" s="3"/>
      <c r="R497" s="3"/>
      <c r="S497" s="3"/>
      <c r="T497" s="3"/>
      <c r="U497" s="3"/>
      <c r="AU497" s="12" t="s">
        <v>0</v>
      </c>
    </row>
    <row r="498" spans="1:47">
      <c r="A498" s="3" t="str">
        <f t="shared" si="44"/>
        <v>&amp;br;&amp;br;</v>
      </c>
      <c r="B498" s="3" t="s">
        <v>142</v>
      </c>
      <c r="Q498" s="3"/>
      <c r="R498" s="3"/>
      <c r="S498" s="3"/>
      <c r="T498" s="3"/>
      <c r="U498" s="3"/>
      <c r="AU498" s="12" t="s">
        <v>0</v>
      </c>
    </row>
    <row r="499" spans="1:47">
      <c r="A499" s="3" t="str">
        <f t="shared" si="44"/>
        <v/>
      </c>
      <c r="P499" s="8"/>
      <c r="Q499" s="9"/>
      <c r="R499" s="9"/>
      <c r="S499" s="9"/>
      <c r="T499" s="9"/>
      <c r="U499" s="10"/>
      <c r="V499" s="4">
        <v>39</v>
      </c>
      <c r="W499" s="16"/>
      <c r="AU499" s="12" t="s">
        <v>0</v>
      </c>
    </row>
    <row r="500" spans="1:47">
      <c r="A500" s="3" t="str">
        <f t="shared" si="44"/>
        <v>*0/0</v>
      </c>
      <c r="B500" s="3" t="str">
        <f>"*"&amp;Q500&amp;"/"&amp;S500</f>
        <v>*0/0</v>
      </c>
      <c r="P500" s="12" t="s">
        <v>9</v>
      </c>
      <c r="Q500" s="13">
        <f>INDEX(AC:AC,V499+1)</f>
        <v>0</v>
      </c>
      <c r="R500" s="14" t="s">
        <v>10</v>
      </c>
      <c r="S500" s="13">
        <f>INDEX(AD:AD,V499+1)</f>
        <v>0</v>
      </c>
      <c r="T500" s="14"/>
      <c r="U500" s="15"/>
      <c r="V500" s="16"/>
      <c r="W500" s="19"/>
      <c r="AU500" s="12" t="s">
        <v>0</v>
      </c>
    </row>
    <row r="501" spans="1:47">
      <c r="A501" s="3" t="str">
        <f t="shared" si="44"/>
        <v>|LEFT:80|LEFT:100|LEFT:100|LEFT:100|LEFT:100|LEFT:100|c</v>
      </c>
      <c r="B501" s="3" t="s">
        <v>83</v>
      </c>
      <c r="C501" s="6" t="str">
        <f>$P$1</f>
        <v>LEFT:80</v>
      </c>
      <c r="D501" s="6" t="s">
        <v>83</v>
      </c>
      <c r="E501" s="6" t="str">
        <f t="shared" ref="E501:I501" si="48">$Q$1</f>
        <v>LEFT:100</v>
      </c>
      <c r="F501" s="6" t="s">
        <v>83</v>
      </c>
      <c r="G501" s="6" t="str">
        <f t="shared" si="48"/>
        <v>LEFT:100</v>
      </c>
      <c r="H501" s="6" t="s">
        <v>83</v>
      </c>
      <c r="I501" s="6" t="str">
        <f t="shared" si="48"/>
        <v>LEFT:100</v>
      </c>
      <c r="J501" s="6" t="s">
        <v>83</v>
      </c>
      <c r="K501" s="6" t="str">
        <f>$Q$1</f>
        <v>LEFT:100</v>
      </c>
      <c r="L501" s="6" t="s">
        <v>83</v>
      </c>
      <c r="M501" s="6" t="str">
        <f>$Q$1</f>
        <v>LEFT:100</v>
      </c>
      <c r="N501" s="3" t="s">
        <v>83</v>
      </c>
      <c r="O501" s="3" t="s">
        <v>84</v>
      </c>
      <c r="P501" s="17" t="s">
        <v>6</v>
      </c>
      <c r="Q501" s="13" t="str">
        <f>INDEX(Y:Y,V499+1)</f>
        <v>無色</v>
      </c>
      <c r="R501" s="18" t="s">
        <v>7</v>
      </c>
      <c r="S501" s="13">
        <f>INDEX(Z:Z,V499+1)</f>
        <v>0</v>
      </c>
      <c r="T501" s="18" t="s">
        <v>8</v>
      </c>
      <c r="U501" s="13">
        <f>INDEX(AB:AB,V499+1)</f>
        <v>0</v>
      </c>
      <c r="V501" s="19"/>
      <c r="W501" s="19"/>
      <c r="AU501" s="12" t="s">
        <v>0</v>
      </c>
    </row>
    <row r="502" spans="1:47">
      <c r="A502" s="3" t="str">
        <f t="shared" si="44"/>
        <v>|色|無色|レアリティ||マナコスト||</v>
      </c>
      <c r="B502" s="3" t="s">
        <v>83</v>
      </c>
      <c r="C502" s="7" t="s">
        <v>6</v>
      </c>
      <c r="D502" s="3" t="s">
        <v>83</v>
      </c>
      <c r="E502" s="3" t="str">
        <f>IF(Q501=0,"",Q501)</f>
        <v>無色</v>
      </c>
      <c r="F502" s="3" t="s">
        <v>83</v>
      </c>
      <c r="G502" s="7" t="s">
        <v>92</v>
      </c>
      <c r="H502" s="3" t="s">
        <v>83</v>
      </c>
      <c r="I502" s="3" t="str">
        <f>IF(S501=0,"",S501)</f>
        <v/>
      </c>
      <c r="J502" s="3" t="s">
        <v>83</v>
      </c>
      <c r="K502" s="7" t="s">
        <v>93</v>
      </c>
      <c r="L502" s="3" t="s">
        <v>83</v>
      </c>
      <c r="M502" s="3" t="str">
        <f>IF(U501=0,"",U501)</f>
        <v/>
      </c>
      <c r="N502" s="3" t="s">
        <v>83</v>
      </c>
      <c r="P502" s="12" t="s">
        <v>11</v>
      </c>
      <c r="Q502" s="13">
        <f>INDEX(AE:AE,V499+1)</f>
        <v>0</v>
      </c>
      <c r="R502" s="18" t="s">
        <v>94</v>
      </c>
      <c r="S502" s="13">
        <f>INDEX(AG:AG,V499+1)</f>
        <v>0</v>
      </c>
      <c r="T502" s="13">
        <f>INDEX(AH:AH,V499+1)</f>
        <v>0</v>
      </c>
      <c r="U502" s="13">
        <f>INDEX(AI:AI,V499+1)</f>
        <v>0</v>
      </c>
      <c r="V502" s="19"/>
      <c r="W502" s="19"/>
      <c r="AU502" s="12" t="s">
        <v>0</v>
      </c>
    </row>
    <row r="503" spans="1:47">
      <c r="A503" s="3" t="str">
        <f t="shared" si="44"/>
        <v>|種別||サブタイプ||||</v>
      </c>
      <c r="B503" s="3" t="s">
        <v>83</v>
      </c>
      <c r="C503" s="7" t="s">
        <v>11</v>
      </c>
      <c r="D503" s="3" t="s">
        <v>83</v>
      </c>
      <c r="E503" s="3" t="str">
        <f>IF(Q502=0,"",Q502)</f>
        <v/>
      </c>
      <c r="F503" s="3" t="s">
        <v>83</v>
      </c>
      <c r="G503" s="7" t="s">
        <v>104</v>
      </c>
      <c r="H503" s="3" t="s">
        <v>83</v>
      </c>
      <c r="I503" s="3" t="str">
        <f>IF(S502=0,"",S502)</f>
        <v/>
      </c>
      <c r="J503" s="3" t="s">
        <v>83</v>
      </c>
      <c r="K503" s="3" t="str">
        <f>IF(T502=0,"",T502)</f>
        <v/>
      </c>
      <c r="L503" s="3" t="s">
        <v>83</v>
      </c>
      <c r="M503" s="3" t="str">
        <f>IF(U502=0,"",U502)</f>
        <v/>
      </c>
      <c r="N503" s="3" t="s">
        <v>83</v>
      </c>
      <c r="P503" s="12" t="s">
        <v>105</v>
      </c>
      <c r="Q503" s="13" t="str">
        <f>INDEX(AS:AS,V499+1)</f>
        <v/>
      </c>
      <c r="R503" s="14"/>
      <c r="S503" s="14"/>
      <c r="T503" s="14"/>
      <c r="U503" s="15"/>
      <c r="V503" s="19"/>
      <c r="W503" s="19"/>
      <c r="AU503" s="12" t="s">
        <v>0</v>
      </c>
    </row>
    <row r="504" spans="1:47">
      <c r="A504" s="3" t="str">
        <f t="shared" si="44"/>
        <v>|テキスト|&gt;|&gt;|&gt;|&gt;||</v>
      </c>
      <c r="B504" s="3" t="s">
        <v>83</v>
      </c>
      <c r="C504" s="7" t="s">
        <v>105</v>
      </c>
      <c r="D504" s="3" t="s">
        <v>83</v>
      </c>
      <c r="E504" s="7" t="s">
        <v>115</v>
      </c>
      <c r="F504" s="3" t="s">
        <v>83</v>
      </c>
      <c r="G504" s="7" t="s">
        <v>115</v>
      </c>
      <c r="H504" s="3" t="s">
        <v>83</v>
      </c>
      <c r="I504" s="7" t="s">
        <v>115</v>
      </c>
      <c r="J504" s="3" t="s">
        <v>83</v>
      </c>
      <c r="K504" s="7" t="s">
        <v>115</v>
      </c>
      <c r="L504" s="3" t="s">
        <v>83</v>
      </c>
      <c r="M504" s="3" t="str">
        <f>IF(Q503=0,"",Q503)</f>
        <v/>
      </c>
      <c r="N504" s="3" t="s">
        <v>83</v>
      </c>
      <c r="P504" s="17" t="s">
        <v>27</v>
      </c>
      <c r="Q504" s="13" t="str">
        <f>INDEX(AT:AT,V499+1)</f>
        <v/>
      </c>
      <c r="R504" s="14" t="s">
        <v>324</v>
      </c>
      <c r="S504" s="13" t="str">
        <f>IF(W504="","",W504)</f>
        <v/>
      </c>
      <c r="T504" s="14"/>
      <c r="U504" s="15"/>
      <c r="V504" s="19"/>
      <c r="W504" s="4"/>
      <c r="AU504" s="12" t="s">
        <v>0</v>
      </c>
    </row>
    <row r="505" spans="1:47">
      <c r="A505" s="3" t="str">
        <f t="shared" si="44"/>
        <v>|英テキスト|&gt;|&gt;|&gt;|&gt;||</v>
      </c>
      <c r="B505" s="3" t="s">
        <v>83</v>
      </c>
      <c r="C505" s="7" t="s">
        <v>125</v>
      </c>
      <c r="D505" s="3" t="s">
        <v>83</v>
      </c>
      <c r="E505" s="7" t="s">
        <v>115</v>
      </c>
      <c r="F505" s="3" t="s">
        <v>83</v>
      </c>
      <c r="G505" s="7" t="s">
        <v>115</v>
      </c>
      <c r="H505" s="3" t="s">
        <v>83</v>
      </c>
      <c r="I505" s="7" t="s">
        <v>115</v>
      </c>
      <c r="J505" s="3" t="s">
        <v>83</v>
      </c>
      <c r="K505" s="7" t="s">
        <v>115</v>
      </c>
      <c r="L505" s="3" t="s">
        <v>83</v>
      </c>
      <c r="M505" s="3" t="str">
        <f>IF(S504="","",S504&amp;"&amp;br;")&amp;IF(Q504=0,"",Q504)</f>
        <v/>
      </c>
      <c r="N505" s="3" t="s">
        <v>83</v>
      </c>
      <c r="P505" s="12" t="s">
        <v>18</v>
      </c>
      <c r="Q505" s="13">
        <f>IF(INDEX(AP:AP,V499+1)="",0,INDEX(AP:AP,V499+1)&amp;"/"&amp;INDEX(AR:AR,V499+1))</f>
        <v>0</v>
      </c>
      <c r="R505" s="14"/>
      <c r="S505" s="14"/>
      <c r="T505" s="14"/>
      <c r="U505" s="15"/>
      <c r="V505" s="19"/>
      <c r="W505" s="19"/>
      <c r="AU505" s="12" t="s">
        <v>0</v>
      </c>
    </row>
    <row r="506" spans="1:47">
      <c r="A506" s="3" t="str">
        <f t="shared" si="44"/>
        <v>|PT|&gt;||シールド数|&gt;||</v>
      </c>
      <c r="B506" s="3" t="s">
        <v>83</v>
      </c>
      <c r="C506" s="3" t="s">
        <v>18</v>
      </c>
      <c r="D506" s="3" t="s">
        <v>83</v>
      </c>
      <c r="E506" s="3" t="s">
        <v>115</v>
      </c>
      <c r="F506" s="3" t="s">
        <v>83</v>
      </c>
      <c r="G506" s="3" t="str">
        <f>IF(Q505=0,"",Q505)</f>
        <v/>
      </c>
      <c r="H506" s="3" t="s">
        <v>83</v>
      </c>
      <c r="I506" s="3" t="s">
        <v>134</v>
      </c>
      <c r="J506" s="3" t="s">
        <v>83</v>
      </c>
      <c r="K506" s="3" t="s">
        <v>115</v>
      </c>
      <c r="L506" s="3" t="s">
        <v>83</v>
      </c>
      <c r="M506" s="3" t="str">
        <f>IF(Q506=0,"",Q506)</f>
        <v/>
      </c>
      <c r="N506" s="3" t="s">
        <v>83</v>
      </c>
      <c r="P506" s="20" t="s">
        <v>19</v>
      </c>
      <c r="Q506" s="13">
        <f>INDEX(AQ:AQ,V499+1)</f>
        <v>0</v>
      </c>
      <c r="R506" s="21"/>
      <c r="S506" s="21"/>
      <c r="T506" s="21"/>
      <c r="U506" s="22"/>
      <c r="V506" s="23"/>
      <c r="W506" s="23"/>
      <c r="AU506" s="12" t="s">
        <v>0</v>
      </c>
    </row>
    <row r="507" spans="1:47">
      <c r="A507" s="3" t="str">
        <f t="shared" si="44"/>
        <v>&amp;br;&amp;br;</v>
      </c>
      <c r="B507" s="3" t="s">
        <v>142</v>
      </c>
      <c r="Q507" s="3"/>
      <c r="R507" s="3"/>
      <c r="S507" s="3"/>
      <c r="T507" s="3"/>
      <c r="U507" s="3"/>
      <c r="AU507" s="12" t="s">
        <v>0</v>
      </c>
    </row>
    <row r="508" spans="1:47">
      <c r="A508" s="3" t="str">
        <f t="shared" si="44"/>
        <v>#back(text=戻る,left)</v>
      </c>
      <c r="B508" s="3" t="s">
        <v>151</v>
      </c>
      <c r="Q508" s="3"/>
      <c r="R508" s="3"/>
      <c r="S508" s="3"/>
      <c r="T508" s="3"/>
      <c r="U508" s="3"/>
      <c r="AU508" s="12" t="s">
        <v>0</v>
      </c>
    </row>
    <row r="509" spans="1:47">
      <c r="A509" s="3" t="str">
        <f t="shared" si="44"/>
        <v>&amp;br;</v>
      </c>
      <c r="B509" s="3" t="s">
        <v>161</v>
      </c>
      <c r="Q509" s="3"/>
      <c r="R509" s="3"/>
      <c r="S509" s="3"/>
      <c r="T509" s="3"/>
      <c r="U509" s="3"/>
      <c r="AU509" s="12" t="s">
        <v>0</v>
      </c>
    </row>
    <row r="510" spans="1:47">
      <c r="A510" s="3" t="str">
        <f t="shared" si="44"/>
        <v>#comment(above,nsize=[15],size=[30],num=[10])</v>
      </c>
      <c r="B510" s="3" t="s">
        <v>170</v>
      </c>
      <c r="Q510" s="3"/>
      <c r="R510" s="3"/>
      <c r="S510" s="3"/>
      <c r="T510" s="3"/>
      <c r="U510" s="3"/>
      <c r="AU510" s="12" t="s">
        <v>0</v>
      </c>
    </row>
    <row r="511" spans="1:47">
      <c r="A511" s="3" t="str">
        <f t="shared" si="44"/>
        <v>&amp;br;&amp;br;</v>
      </c>
      <c r="B511" s="3" t="s">
        <v>142</v>
      </c>
      <c r="Q511" s="3"/>
      <c r="R511" s="3"/>
      <c r="S511" s="3"/>
      <c r="T511" s="3"/>
      <c r="U511" s="3"/>
      <c r="AU511" s="12" t="s">
        <v>0</v>
      </c>
    </row>
    <row r="512" spans="1:47">
      <c r="A512" s="3" t="str">
        <f t="shared" si="44"/>
        <v/>
      </c>
      <c r="P512" s="8"/>
      <c r="Q512" s="9"/>
      <c r="R512" s="9"/>
      <c r="S512" s="9"/>
      <c r="T512" s="9"/>
      <c r="U512" s="10"/>
      <c r="V512" s="4">
        <v>40</v>
      </c>
      <c r="W512" s="16"/>
      <c r="AU512" s="12" t="s">
        <v>0</v>
      </c>
    </row>
    <row r="513" spans="1:47">
      <c r="A513" s="3" t="str">
        <f t="shared" si="44"/>
        <v>*0/0</v>
      </c>
      <c r="B513" s="3" t="str">
        <f>"*"&amp;Q513&amp;"/"&amp;S513</f>
        <v>*0/0</v>
      </c>
      <c r="P513" s="12" t="s">
        <v>9</v>
      </c>
      <c r="Q513" s="13">
        <f>INDEX(AC:AC,V512+1)</f>
        <v>0</v>
      </c>
      <c r="R513" s="14" t="s">
        <v>10</v>
      </c>
      <c r="S513" s="13">
        <f>INDEX(AD:AD,V512+1)</f>
        <v>0</v>
      </c>
      <c r="T513" s="14"/>
      <c r="U513" s="15"/>
      <c r="V513" s="16"/>
      <c r="W513" s="19"/>
      <c r="AU513" s="12" t="s">
        <v>0</v>
      </c>
    </row>
    <row r="514" spans="1:47">
      <c r="A514" s="3" t="str">
        <f t="shared" si="44"/>
        <v>|LEFT:80|LEFT:100|LEFT:100|LEFT:100|LEFT:100|LEFT:100|c</v>
      </c>
      <c r="B514" s="3" t="s">
        <v>83</v>
      </c>
      <c r="C514" s="6" t="str">
        <f>$P$1</f>
        <v>LEFT:80</v>
      </c>
      <c r="D514" s="6" t="s">
        <v>83</v>
      </c>
      <c r="E514" s="6" t="str">
        <f t="shared" ref="E514:I514" si="49">$Q$1</f>
        <v>LEFT:100</v>
      </c>
      <c r="F514" s="6" t="s">
        <v>83</v>
      </c>
      <c r="G514" s="6" t="str">
        <f t="shared" si="49"/>
        <v>LEFT:100</v>
      </c>
      <c r="H514" s="6" t="s">
        <v>83</v>
      </c>
      <c r="I514" s="6" t="str">
        <f t="shared" si="49"/>
        <v>LEFT:100</v>
      </c>
      <c r="J514" s="6" t="s">
        <v>83</v>
      </c>
      <c r="K514" s="6" t="str">
        <f>$Q$1</f>
        <v>LEFT:100</v>
      </c>
      <c r="L514" s="6" t="s">
        <v>83</v>
      </c>
      <c r="M514" s="6" t="str">
        <f>$Q$1</f>
        <v>LEFT:100</v>
      </c>
      <c r="N514" s="3" t="s">
        <v>83</v>
      </c>
      <c r="O514" s="3" t="s">
        <v>84</v>
      </c>
      <c r="P514" s="17" t="s">
        <v>6</v>
      </c>
      <c r="Q514" s="13" t="str">
        <f>INDEX(Y:Y,V512+1)</f>
        <v>無色</v>
      </c>
      <c r="R514" s="18" t="s">
        <v>7</v>
      </c>
      <c r="S514" s="13">
        <f>INDEX(Z:Z,V512+1)</f>
        <v>0</v>
      </c>
      <c r="T514" s="18" t="s">
        <v>8</v>
      </c>
      <c r="U514" s="13">
        <f>INDEX(AB:AB,V512+1)</f>
        <v>0</v>
      </c>
      <c r="V514" s="19"/>
      <c r="W514" s="19"/>
      <c r="AU514" s="12" t="s">
        <v>0</v>
      </c>
    </row>
    <row r="515" spans="1:47">
      <c r="A515" s="3" t="str">
        <f t="shared" si="44"/>
        <v>|色|無色|レアリティ||マナコスト||</v>
      </c>
      <c r="B515" s="3" t="s">
        <v>83</v>
      </c>
      <c r="C515" s="7" t="s">
        <v>6</v>
      </c>
      <c r="D515" s="3" t="s">
        <v>83</v>
      </c>
      <c r="E515" s="3" t="str">
        <f>IF(Q514=0,"",Q514)</f>
        <v>無色</v>
      </c>
      <c r="F515" s="3" t="s">
        <v>83</v>
      </c>
      <c r="G515" s="7" t="s">
        <v>92</v>
      </c>
      <c r="H515" s="3" t="s">
        <v>83</v>
      </c>
      <c r="I515" s="3" t="str">
        <f>IF(S514=0,"",S514)</f>
        <v/>
      </c>
      <c r="J515" s="3" t="s">
        <v>83</v>
      </c>
      <c r="K515" s="7" t="s">
        <v>93</v>
      </c>
      <c r="L515" s="3" t="s">
        <v>83</v>
      </c>
      <c r="M515" s="3" t="str">
        <f>IF(U514=0,"",U514)</f>
        <v/>
      </c>
      <c r="N515" s="3" t="s">
        <v>83</v>
      </c>
      <c r="P515" s="12" t="s">
        <v>11</v>
      </c>
      <c r="Q515" s="13">
        <f>INDEX(AE:AE,V512+1)</f>
        <v>0</v>
      </c>
      <c r="R515" s="18" t="s">
        <v>94</v>
      </c>
      <c r="S515" s="13">
        <f>INDEX(AG:AG,V512+1)</f>
        <v>0</v>
      </c>
      <c r="T515" s="13">
        <f>INDEX(AH:AH,V512+1)</f>
        <v>0</v>
      </c>
      <c r="U515" s="13">
        <f>INDEX(AI:AI,V512+1)</f>
        <v>0</v>
      </c>
      <c r="V515" s="19"/>
      <c r="W515" s="19"/>
      <c r="AU515" s="12" t="s">
        <v>0</v>
      </c>
    </row>
    <row r="516" spans="1:47">
      <c r="A516" s="3" t="str">
        <f t="shared" si="44"/>
        <v>|種別||サブタイプ||||</v>
      </c>
      <c r="B516" s="3" t="s">
        <v>83</v>
      </c>
      <c r="C516" s="7" t="s">
        <v>11</v>
      </c>
      <c r="D516" s="3" t="s">
        <v>83</v>
      </c>
      <c r="E516" s="3" t="str">
        <f>IF(Q515=0,"",Q515)</f>
        <v/>
      </c>
      <c r="F516" s="3" t="s">
        <v>83</v>
      </c>
      <c r="G516" s="7" t="s">
        <v>104</v>
      </c>
      <c r="H516" s="3" t="s">
        <v>83</v>
      </c>
      <c r="I516" s="3" t="str">
        <f>IF(S515=0,"",S515)</f>
        <v/>
      </c>
      <c r="J516" s="3" t="s">
        <v>83</v>
      </c>
      <c r="K516" s="3" t="str">
        <f>IF(T515=0,"",T515)</f>
        <v/>
      </c>
      <c r="L516" s="3" t="s">
        <v>83</v>
      </c>
      <c r="M516" s="3" t="str">
        <f>IF(U515=0,"",U515)</f>
        <v/>
      </c>
      <c r="N516" s="3" t="s">
        <v>83</v>
      </c>
      <c r="P516" s="12" t="s">
        <v>105</v>
      </c>
      <c r="Q516" s="13" t="str">
        <f>INDEX(AS:AS,V512+1)</f>
        <v/>
      </c>
      <c r="R516" s="14"/>
      <c r="S516" s="14"/>
      <c r="T516" s="14"/>
      <c r="U516" s="15"/>
      <c r="V516" s="19"/>
      <c r="W516" s="19"/>
      <c r="AU516" s="12" t="s">
        <v>0</v>
      </c>
    </row>
    <row r="517" spans="1:47">
      <c r="A517" s="3" t="str">
        <f t="shared" si="44"/>
        <v>|テキスト|&gt;|&gt;|&gt;|&gt;||</v>
      </c>
      <c r="B517" s="3" t="s">
        <v>83</v>
      </c>
      <c r="C517" s="7" t="s">
        <v>105</v>
      </c>
      <c r="D517" s="3" t="s">
        <v>83</v>
      </c>
      <c r="E517" s="7" t="s">
        <v>115</v>
      </c>
      <c r="F517" s="3" t="s">
        <v>83</v>
      </c>
      <c r="G517" s="7" t="s">
        <v>115</v>
      </c>
      <c r="H517" s="3" t="s">
        <v>83</v>
      </c>
      <c r="I517" s="7" t="s">
        <v>115</v>
      </c>
      <c r="J517" s="3" t="s">
        <v>83</v>
      </c>
      <c r="K517" s="7" t="s">
        <v>115</v>
      </c>
      <c r="L517" s="3" t="s">
        <v>83</v>
      </c>
      <c r="M517" s="3" t="str">
        <f>IF(Q516=0,"",Q516)</f>
        <v/>
      </c>
      <c r="N517" s="3" t="s">
        <v>83</v>
      </c>
      <c r="P517" s="17" t="s">
        <v>27</v>
      </c>
      <c r="Q517" s="13" t="str">
        <f>INDEX(AT:AT,V512+1)</f>
        <v/>
      </c>
      <c r="R517" s="14" t="s">
        <v>324</v>
      </c>
      <c r="S517" s="13" t="str">
        <f>IF(W517="","",W517)</f>
        <v/>
      </c>
      <c r="T517" s="14"/>
      <c r="U517" s="15"/>
      <c r="V517" s="19"/>
      <c r="W517" s="4"/>
      <c r="AU517" s="12" t="s">
        <v>0</v>
      </c>
    </row>
    <row r="518" spans="1:47">
      <c r="A518" s="3" t="str">
        <f t="shared" ref="A518:A581" si="50">CONCATENATE(B518,C518,D518,E518,F518,G518,H518,I518,J518,K518,L518,M518,N518,O518)</f>
        <v>|英テキスト|&gt;|&gt;|&gt;|&gt;||</v>
      </c>
      <c r="B518" s="3" t="s">
        <v>83</v>
      </c>
      <c r="C518" s="7" t="s">
        <v>125</v>
      </c>
      <c r="D518" s="3" t="s">
        <v>83</v>
      </c>
      <c r="E518" s="7" t="s">
        <v>115</v>
      </c>
      <c r="F518" s="3" t="s">
        <v>83</v>
      </c>
      <c r="G518" s="7" t="s">
        <v>115</v>
      </c>
      <c r="H518" s="3" t="s">
        <v>83</v>
      </c>
      <c r="I518" s="7" t="s">
        <v>115</v>
      </c>
      <c r="J518" s="3" t="s">
        <v>83</v>
      </c>
      <c r="K518" s="7" t="s">
        <v>115</v>
      </c>
      <c r="L518" s="3" t="s">
        <v>83</v>
      </c>
      <c r="M518" s="3" t="str">
        <f>IF(S517="","",S517&amp;"&amp;br;")&amp;IF(Q517=0,"",Q517)</f>
        <v/>
      </c>
      <c r="N518" s="3" t="s">
        <v>83</v>
      </c>
      <c r="P518" s="12" t="s">
        <v>18</v>
      </c>
      <c r="Q518" s="13">
        <f>IF(INDEX(AP:AP,V512+1)="",0,INDEX(AP:AP,V512+1)&amp;"/"&amp;INDEX(AR:AR,V512+1))</f>
        <v>0</v>
      </c>
      <c r="R518" s="14"/>
      <c r="S518" s="14"/>
      <c r="T518" s="14"/>
      <c r="U518" s="15"/>
      <c r="V518" s="19"/>
      <c r="W518" s="19"/>
      <c r="AU518" s="12" t="s">
        <v>0</v>
      </c>
    </row>
    <row r="519" spans="1:47">
      <c r="A519" s="3" t="str">
        <f t="shared" si="50"/>
        <v>|PT|&gt;||シールド数|&gt;||</v>
      </c>
      <c r="B519" s="3" t="s">
        <v>83</v>
      </c>
      <c r="C519" s="3" t="s">
        <v>18</v>
      </c>
      <c r="D519" s="3" t="s">
        <v>83</v>
      </c>
      <c r="E519" s="3" t="s">
        <v>115</v>
      </c>
      <c r="F519" s="3" t="s">
        <v>83</v>
      </c>
      <c r="G519" s="3" t="str">
        <f>IF(Q518=0,"",Q518)</f>
        <v/>
      </c>
      <c r="H519" s="3" t="s">
        <v>83</v>
      </c>
      <c r="I519" s="3" t="s">
        <v>134</v>
      </c>
      <c r="J519" s="3" t="s">
        <v>83</v>
      </c>
      <c r="K519" s="3" t="s">
        <v>115</v>
      </c>
      <c r="L519" s="3" t="s">
        <v>83</v>
      </c>
      <c r="M519" s="3" t="str">
        <f>IF(Q519=0,"",Q519)</f>
        <v/>
      </c>
      <c r="N519" s="3" t="s">
        <v>83</v>
      </c>
      <c r="P519" s="20" t="s">
        <v>19</v>
      </c>
      <c r="Q519" s="13" t="str">
        <f>INDEX(AQ:AQ,V512+1)</f>
        <v/>
      </c>
      <c r="R519" s="21"/>
      <c r="S519" s="21"/>
      <c r="T519" s="21"/>
      <c r="U519" s="22"/>
      <c r="V519" s="23"/>
      <c r="W519" s="23"/>
      <c r="AU519" s="12" t="s">
        <v>0</v>
      </c>
    </row>
    <row r="520" spans="1:47">
      <c r="A520" s="3" t="str">
        <f t="shared" si="50"/>
        <v>&amp;br;&amp;br;</v>
      </c>
      <c r="B520" s="3" t="s">
        <v>142</v>
      </c>
      <c r="Q520" s="3"/>
      <c r="R520" s="3"/>
      <c r="S520" s="3"/>
      <c r="T520" s="3"/>
      <c r="U520" s="3"/>
      <c r="AU520" s="12" t="s">
        <v>0</v>
      </c>
    </row>
    <row r="521" spans="1:47">
      <c r="A521" s="3" t="str">
        <f t="shared" si="50"/>
        <v>#back(text=戻る,left)</v>
      </c>
      <c r="B521" s="3" t="s">
        <v>151</v>
      </c>
      <c r="Q521" s="3"/>
      <c r="R521" s="3"/>
      <c r="S521" s="3"/>
      <c r="T521" s="3"/>
      <c r="U521" s="3"/>
      <c r="AU521" s="12" t="s">
        <v>0</v>
      </c>
    </row>
    <row r="522" spans="1:47">
      <c r="A522" s="3" t="str">
        <f t="shared" si="50"/>
        <v>&amp;br;</v>
      </c>
      <c r="B522" s="3" t="s">
        <v>161</v>
      </c>
      <c r="Q522" s="3"/>
      <c r="R522" s="3"/>
      <c r="S522" s="3"/>
      <c r="T522" s="3"/>
      <c r="U522" s="3"/>
      <c r="AU522" s="12" t="s">
        <v>0</v>
      </c>
    </row>
    <row r="523" spans="1:47">
      <c r="A523" s="3" t="str">
        <f t="shared" si="50"/>
        <v>#comment(above,nsize=[15],size=[30],num=[10])</v>
      </c>
      <c r="B523" s="3" t="s">
        <v>170</v>
      </c>
      <c r="Q523" s="3"/>
      <c r="R523" s="3"/>
      <c r="S523" s="3"/>
      <c r="T523" s="3"/>
      <c r="U523" s="3"/>
      <c r="AU523" s="12" t="s">
        <v>0</v>
      </c>
    </row>
    <row r="524" spans="1:47">
      <c r="A524" s="3" t="str">
        <f t="shared" si="50"/>
        <v>&amp;br;&amp;br;</v>
      </c>
      <c r="B524" s="3" t="s">
        <v>142</v>
      </c>
      <c r="Q524" s="3"/>
      <c r="R524" s="3"/>
      <c r="S524" s="3"/>
      <c r="T524" s="3"/>
      <c r="U524" s="3"/>
      <c r="AU524" s="12" t="s">
        <v>0</v>
      </c>
    </row>
    <row r="525" spans="1:47">
      <c r="A525" s="3" t="str">
        <f t="shared" si="50"/>
        <v/>
      </c>
      <c r="P525" s="8"/>
      <c r="Q525" s="9"/>
      <c r="R525" s="9"/>
      <c r="S525" s="9"/>
      <c r="T525" s="9"/>
      <c r="U525" s="10"/>
      <c r="V525" s="4">
        <v>41</v>
      </c>
      <c r="W525" s="16"/>
      <c r="AU525" s="12" t="s">
        <v>0</v>
      </c>
    </row>
    <row r="526" spans="1:47">
      <c r="A526" s="3" t="str">
        <f t="shared" si="50"/>
        <v>*0/0</v>
      </c>
      <c r="B526" s="3" t="str">
        <f>"*"&amp;Q526&amp;"/"&amp;S526</f>
        <v>*0/0</v>
      </c>
      <c r="P526" s="12" t="s">
        <v>9</v>
      </c>
      <c r="Q526" s="13">
        <f>INDEX(AC:AC,V525+1)</f>
        <v>0</v>
      </c>
      <c r="R526" s="14" t="s">
        <v>10</v>
      </c>
      <c r="S526" s="13">
        <f>INDEX(AD:AD,V525+1)</f>
        <v>0</v>
      </c>
      <c r="T526" s="14"/>
      <c r="U526" s="15"/>
      <c r="V526" s="16"/>
      <c r="W526" s="19"/>
      <c r="AU526" s="12" t="s">
        <v>0</v>
      </c>
    </row>
    <row r="527" spans="1:47">
      <c r="A527" s="3" t="str">
        <f t="shared" si="50"/>
        <v>|LEFT:80|LEFT:100|LEFT:100|LEFT:100|LEFT:100|LEFT:100|c</v>
      </c>
      <c r="B527" s="3" t="s">
        <v>83</v>
      </c>
      <c r="C527" s="6" t="str">
        <f>$P$1</f>
        <v>LEFT:80</v>
      </c>
      <c r="D527" s="6" t="s">
        <v>83</v>
      </c>
      <c r="E527" s="6" t="str">
        <f t="shared" ref="E527:I527" si="51">$Q$1</f>
        <v>LEFT:100</v>
      </c>
      <c r="F527" s="6" t="s">
        <v>83</v>
      </c>
      <c r="G527" s="6" t="str">
        <f t="shared" si="51"/>
        <v>LEFT:100</v>
      </c>
      <c r="H527" s="6" t="s">
        <v>83</v>
      </c>
      <c r="I527" s="6" t="str">
        <f t="shared" si="51"/>
        <v>LEFT:100</v>
      </c>
      <c r="J527" s="6" t="s">
        <v>83</v>
      </c>
      <c r="K527" s="6" t="str">
        <f>$Q$1</f>
        <v>LEFT:100</v>
      </c>
      <c r="L527" s="6" t="s">
        <v>83</v>
      </c>
      <c r="M527" s="6" t="str">
        <f>$Q$1</f>
        <v>LEFT:100</v>
      </c>
      <c r="N527" s="3" t="s">
        <v>83</v>
      </c>
      <c r="O527" s="3" t="s">
        <v>84</v>
      </c>
      <c r="P527" s="17" t="s">
        <v>6</v>
      </c>
      <c r="Q527" s="13" t="str">
        <f>INDEX(Y:Y,V525+1)</f>
        <v>無色</v>
      </c>
      <c r="R527" s="18" t="s">
        <v>7</v>
      </c>
      <c r="S527" s="13">
        <f>INDEX(Z:Z,V525+1)</f>
        <v>0</v>
      </c>
      <c r="T527" s="18" t="s">
        <v>8</v>
      </c>
      <c r="U527" s="13">
        <f>INDEX(AB:AB,V525+1)</f>
        <v>0</v>
      </c>
      <c r="V527" s="19"/>
      <c r="W527" s="19"/>
      <c r="AU527" s="12" t="s">
        <v>0</v>
      </c>
    </row>
    <row r="528" spans="1:47">
      <c r="A528" s="3" t="str">
        <f t="shared" si="50"/>
        <v>|色|無色|レアリティ||マナコスト||</v>
      </c>
      <c r="B528" s="3" t="s">
        <v>83</v>
      </c>
      <c r="C528" s="7" t="s">
        <v>6</v>
      </c>
      <c r="D528" s="3" t="s">
        <v>83</v>
      </c>
      <c r="E528" s="3" t="str">
        <f>IF(Q527=0,"",Q527)</f>
        <v>無色</v>
      </c>
      <c r="F528" s="3" t="s">
        <v>83</v>
      </c>
      <c r="G528" s="7" t="s">
        <v>92</v>
      </c>
      <c r="H528" s="3" t="s">
        <v>83</v>
      </c>
      <c r="I528" s="3" t="str">
        <f>IF(S527=0,"",S527)</f>
        <v/>
      </c>
      <c r="J528" s="3" t="s">
        <v>83</v>
      </c>
      <c r="K528" s="7" t="s">
        <v>93</v>
      </c>
      <c r="L528" s="3" t="s">
        <v>83</v>
      </c>
      <c r="M528" s="3" t="str">
        <f>IF(U527=0,"",U527)</f>
        <v/>
      </c>
      <c r="N528" s="3" t="s">
        <v>83</v>
      </c>
      <c r="P528" s="12" t="s">
        <v>11</v>
      </c>
      <c r="Q528" s="13">
        <f>INDEX(AE:AE,V525+1)</f>
        <v>0</v>
      </c>
      <c r="R528" s="18" t="s">
        <v>94</v>
      </c>
      <c r="S528" s="13">
        <f>INDEX(AG:AG,V525+1)</f>
        <v>0</v>
      </c>
      <c r="T528" s="13">
        <f>INDEX(AH:AH,V525+1)</f>
        <v>0</v>
      </c>
      <c r="U528" s="13">
        <f>INDEX(AI:AI,V525+1)</f>
        <v>0</v>
      </c>
      <c r="V528" s="19"/>
      <c r="W528" s="19"/>
      <c r="AU528" s="12" t="s">
        <v>0</v>
      </c>
    </row>
    <row r="529" spans="1:47">
      <c r="A529" s="3" t="str">
        <f t="shared" si="50"/>
        <v>|種別||サブタイプ||||</v>
      </c>
      <c r="B529" s="3" t="s">
        <v>83</v>
      </c>
      <c r="C529" s="7" t="s">
        <v>11</v>
      </c>
      <c r="D529" s="3" t="s">
        <v>83</v>
      </c>
      <c r="E529" s="3" t="str">
        <f>IF(Q528=0,"",Q528)</f>
        <v/>
      </c>
      <c r="F529" s="3" t="s">
        <v>83</v>
      </c>
      <c r="G529" s="7" t="s">
        <v>104</v>
      </c>
      <c r="H529" s="3" t="s">
        <v>83</v>
      </c>
      <c r="I529" s="3" t="str">
        <f>IF(S528=0,"",S528)</f>
        <v/>
      </c>
      <c r="J529" s="3" t="s">
        <v>83</v>
      </c>
      <c r="K529" s="3" t="str">
        <f>IF(T528=0,"",T528)</f>
        <v/>
      </c>
      <c r="L529" s="3" t="s">
        <v>83</v>
      </c>
      <c r="M529" s="3" t="str">
        <f>IF(U528=0,"",U528)</f>
        <v/>
      </c>
      <c r="N529" s="3" t="s">
        <v>83</v>
      </c>
      <c r="P529" s="12" t="s">
        <v>105</v>
      </c>
      <c r="Q529" s="13" t="str">
        <f>INDEX(AS:AS,V525+1)</f>
        <v/>
      </c>
      <c r="R529" s="14"/>
      <c r="S529" s="14"/>
      <c r="T529" s="14"/>
      <c r="U529" s="15"/>
      <c r="V529" s="19"/>
      <c r="W529" s="19"/>
      <c r="AU529" s="12" t="s">
        <v>0</v>
      </c>
    </row>
    <row r="530" spans="1:47">
      <c r="A530" s="3" t="str">
        <f t="shared" si="50"/>
        <v>|テキスト|&gt;|&gt;|&gt;|&gt;||</v>
      </c>
      <c r="B530" s="3" t="s">
        <v>83</v>
      </c>
      <c r="C530" s="7" t="s">
        <v>105</v>
      </c>
      <c r="D530" s="3" t="s">
        <v>83</v>
      </c>
      <c r="E530" s="7" t="s">
        <v>115</v>
      </c>
      <c r="F530" s="3" t="s">
        <v>83</v>
      </c>
      <c r="G530" s="7" t="s">
        <v>115</v>
      </c>
      <c r="H530" s="3" t="s">
        <v>83</v>
      </c>
      <c r="I530" s="7" t="s">
        <v>115</v>
      </c>
      <c r="J530" s="3" t="s">
        <v>83</v>
      </c>
      <c r="K530" s="7" t="s">
        <v>115</v>
      </c>
      <c r="L530" s="3" t="s">
        <v>83</v>
      </c>
      <c r="M530" s="3" t="str">
        <f>IF(Q529=0,"",Q529)</f>
        <v/>
      </c>
      <c r="N530" s="3" t="s">
        <v>83</v>
      </c>
      <c r="P530" s="17" t="s">
        <v>27</v>
      </c>
      <c r="Q530" s="13" t="str">
        <f>INDEX(AT:AT,V525+1)</f>
        <v/>
      </c>
      <c r="R530" s="14" t="s">
        <v>324</v>
      </c>
      <c r="S530" s="13" t="str">
        <f>IF(W530="","",W530)</f>
        <v/>
      </c>
      <c r="T530" s="14"/>
      <c r="U530" s="15"/>
      <c r="V530" s="19"/>
      <c r="W530" s="4"/>
      <c r="AU530" s="12" t="s">
        <v>0</v>
      </c>
    </row>
    <row r="531" spans="1:47">
      <c r="A531" s="3" t="str">
        <f t="shared" si="50"/>
        <v>|英テキスト|&gt;|&gt;|&gt;|&gt;||</v>
      </c>
      <c r="B531" s="3" t="s">
        <v>83</v>
      </c>
      <c r="C531" s="7" t="s">
        <v>125</v>
      </c>
      <c r="D531" s="3" t="s">
        <v>83</v>
      </c>
      <c r="E531" s="7" t="s">
        <v>115</v>
      </c>
      <c r="F531" s="3" t="s">
        <v>83</v>
      </c>
      <c r="G531" s="7" t="s">
        <v>115</v>
      </c>
      <c r="H531" s="3" t="s">
        <v>83</v>
      </c>
      <c r="I531" s="7" t="s">
        <v>115</v>
      </c>
      <c r="J531" s="3" t="s">
        <v>83</v>
      </c>
      <c r="K531" s="7" t="s">
        <v>115</v>
      </c>
      <c r="L531" s="3" t="s">
        <v>83</v>
      </c>
      <c r="M531" s="3" t="str">
        <f>IF(S530="","",S530&amp;"&amp;br;")&amp;IF(Q530=0,"",Q530)</f>
        <v/>
      </c>
      <c r="N531" s="3" t="s">
        <v>83</v>
      </c>
      <c r="P531" s="12" t="s">
        <v>18</v>
      </c>
      <c r="Q531" s="13">
        <f>IF(INDEX(AP:AP,V525+1)="",0,INDEX(AP:AP,V525+1)&amp;"/"&amp;INDEX(AR:AR,V525+1))</f>
        <v>0</v>
      </c>
      <c r="R531" s="14"/>
      <c r="S531" s="14"/>
      <c r="T531" s="14"/>
      <c r="U531" s="15"/>
      <c r="V531" s="19"/>
      <c r="W531" s="19"/>
      <c r="AU531" s="12" t="s">
        <v>0</v>
      </c>
    </row>
    <row r="532" spans="1:47">
      <c r="A532" s="3" t="str">
        <f t="shared" si="50"/>
        <v>|PT|&gt;||シールド数|&gt;||</v>
      </c>
      <c r="B532" s="3" t="s">
        <v>83</v>
      </c>
      <c r="C532" s="3" t="s">
        <v>18</v>
      </c>
      <c r="D532" s="3" t="s">
        <v>83</v>
      </c>
      <c r="E532" s="3" t="s">
        <v>115</v>
      </c>
      <c r="F532" s="3" t="s">
        <v>83</v>
      </c>
      <c r="G532" s="3" t="str">
        <f>IF(Q531=0,"",Q531)</f>
        <v/>
      </c>
      <c r="H532" s="3" t="s">
        <v>83</v>
      </c>
      <c r="I532" s="3" t="s">
        <v>134</v>
      </c>
      <c r="J532" s="3" t="s">
        <v>83</v>
      </c>
      <c r="K532" s="3" t="s">
        <v>115</v>
      </c>
      <c r="L532" s="3" t="s">
        <v>83</v>
      </c>
      <c r="M532" s="3" t="str">
        <f>IF(Q532=0,"",Q532)</f>
        <v/>
      </c>
      <c r="N532" s="3" t="s">
        <v>83</v>
      </c>
      <c r="P532" s="20" t="s">
        <v>19</v>
      </c>
      <c r="Q532" s="13" t="str">
        <f>INDEX(AQ:AQ,V525+1)</f>
        <v/>
      </c>
      <c r="R532" s="21"/>
      <c r="S532" s="21"/>
      <c r="T532" s="21"/>
      <c r="U532" s="22"/>
      <c r="V532" s="23"/>
      <c r="W532" s="23"/>
      <c r="AU532" s="12" t="s">
        <v>0</v>
      </c>
    </row>
    <row r="533" spans="1:47">
      <c r="A533" s="3" t="str">
        <f t="shared" si="50"/>
        <v>&amp;br;&amp;br;</v>
      </c>
      <c r="B533" s="3" t="s">
        <v>142</v>
      </c>
      <c r="Q533" s="3"/>
      <c r="R533" s="3"/>
      <c r="S533" s="3"/>
      <c r="T533" s="3"/>
      <c r="U533" s="3"/>
      <c r="AU533" s="12" t="s">
        <v>0</v>
      </c>
    </row>
    <row r="534" spans="1:47">
      <c r="A534" s="3" t="str">
        <f t="shared" si="50"/>
        <v>#back(text=戻る,left)</v>
      </c>
      <c r="B534" s="3" t="s">
        <v>151</v>
      </c>
      <c r="Q534" s="3"/>
      <c r="R534" s="3"/>
      <c r="S534" s="3"/>
      <c r="T534" s="3"/>
      <c r="U534" s="3"/>
      <c r="AU534" s="12" t="s">
        <v>0</v>
      </c>
    </row>
    <row r="535" spans="1:47">
      <c r="A535" s="3" t="str">
        <f t="shared" si="50"/>
        <v>&amp;br;</v>
      </c>
      <c r="B535" s="3" t="s">
        <v>161</v>
      </c>
      <c r="Q535" s="3"/>
      <c r="R535" s="3"/>
      <c r="S535" s="3"/>
      <c r="T535" s="3"/>
      <c r="U535" s="3"/>
      <c r="AU535" s="12" t="s">
        <v>0</v>
      </c>
    </row>
    <row r="536" spans="1:47">
      <c r="A536" s="3" t="str">
        <f t="shared" si="50"/>
        <v>#comment(above,nsize=[15],size=[30],num=[10])</v>
      </c>
      <c r="B536" s="3" t="s">
        <v>170</v>
      </c>
      <c r="Q536" s="3"/>
      <c r="R536" s="3"/>
      <c r="S536" s="3"/>
      <c r="T536" s="3"/>
      <c r="U536" s="3"/>
      <c r="AU536" s="12" t="s">
        <v>0</v>
      </c>
    </row>
    <row r="537" spans="1:47">
      <c r="A537" s="3" t="str">
        <f t="shared" si="50"/>
        <v>&amp;br;&amp;br;</v>
      </c>
      <c r="B537" s="3" t="s">
        <v>142</v>
      </c>
      <c r="Q537" s="3"/>
      <c r="R537" s="3"/>
      <c r="S537" s="3"/>
      <c r="T537" s="3"/>
      <c r="U537" s="3"/>
      <c r="AU537" s="12" t="s">
        <v>0</v>
      </c>
    </row>
    <row r="538" spans="1:47">
      <c r="A538" s="3" t="str">
        <f t="shared" si="50"/>
        <v/>
      </c>
      <c r="P538" s="8"/>
      <c r="Q538" s="9"/>
      <c r="R538" s="9"/>
      <c r="S538" s="9"/>
      <c r="T538" s="9"/>
      <c r="U538" s="10"/>
      <c r="V538" s="4">
        <v>42</v>
      </c>
      <c r="W538" s="16"/>
      <c r="AU538" s="12" t="s">
        <v>0</v>
      </c>
    </row>
    <row r="539" spans="1:47">
      <c r="A539" s="3" t="str">
        <f t="shared" si="50"/>
        <v>*0/0</v>
      </c>
      <c r="B539" s="3" t="str">
        <f>"*"&amp;Q539&amp;"/"&amp;S539</f>
        <v>*0/0</v>
      </c>
      <c r="P539" s="12" t="s">
        <v>9</v>
      </c>
      <c r="Q539" s="13">
        <f>INDEX(AC:AC,V538+1)</f>
        <v>0</v>
      </c>
      <c r="R539" s="14" t="s">
        <v>10</v>
      </c>
      <c r="S539" s="13">
        <f>INDEX(AD:AD,V538+1)</f>
        <v>0</v>
      </c>
      <c r="T539" s="14"/>
      <c r="U539" s="15"/>
      <c r="V539" s="16"/>
      <c r="W539" s="19"/>
      <c r="AU539" s="12" t="s">
        <v>0</v>
      </c>
    </row>
    <row r="540" spans="1:47">
      <c r="A540" s="3" t="str">
        <f t="shared" si="50"/>
        <v>|LEFT:80|LEFT:100|LEFT:100|LEFT:100|LEFT:100|LEFT:100|c</v>
      </c>
      <c r="B540" s="3" t="s">
        <v>83</v>
      </c>
      <c r="C540" s="6" t="str">
        <f>$P$1</f>
        <v>LEFT:80</v>
      </c>
      <c r="D540" s="6" t="s">
        <v>83</v>
      </c>
      <c r="E540" s="6" t="str">
        <f t="shared" ref="E540:I540" si="52">$Q$1</f>
        <v>LEFT:100</v>
      </c>
      <c r="F540" s="6" t="s">
        <v>83</v>
      </c>
      <c r="G540" s="6" t="str">
        <f t="shared" si="52"/>
        <v>LEFT:100</v>
      </c>
      <c r="H540" s="6" t="s">
        <v>83</v>
      </c>
      <c r="I540" s="6" t="str">
        <f t="shared" si="52"/>
        <v>LEFT:100</v>
      </c>
      <c r="J540" s="6" t="s">
        <v>83</v>
      </c>
      <c r="K540" s="6" t="str">
        <f>$Q$1</f>
        <v>LEFT:100</v>
      </c>
      <c r="L540" s="6" t="s">
        <v>83</v>
      </c>
      <c r="M540" s="6" t="str">
        <f>$Q$1</f>
        <v>LEFT:100</v>
      </c>
      <c r="N540" s="3" t="s">
        <v>83</v>
      </c>
      <c r="O540" s="3" t="s">
        <v>84</v>
      </c>
      <c r="P540" s="17" t="s">
        <v>6</v>
      </c>
      <c r="Q540" s="13" t="str">
        <f>INDEX(Y:Y,V538+1)</f>
        <v>無色</v>
      </c>
      <c r="R540" s="18" t="s">
        <v>7</v>
      </c>
      <c r="S540" s="13">
        <f>INDEX(Z:Z,V538+1)</f>
        <v>0</v>
      </c>
      <c r="T540" s="18" t="s">
        <v>8</v>
      </c>
      <c r="U540" s="13">
        <f>INDEX(AB:AB,V538+1)</f>
        <v>0</v>
      </c>
      <c r="V540" s="19"/>
      <c r="W540" s="19"/>
      <c r="AU540" s="12" t="s">
        <v>0</v>
      </c>
    </row>
    <row r="541" spans="1:47">
      <c r="A541" s="3" t="str">
        <f t="shared" si="50"/>
        <v>|色|無色|レアリティ||マナコスト||</v>
      </c>
      <c r="B541" s="3" t="s">
        <v>83</v>
      </c>
      <c r="C541" s="7" t="s">
        <v>6</v>
      </c>
      <c r="D541" s="3" t="s">
        <v>83</v>
      </c>
      <c r="E541" s="3" t="str">
        <f>IF(Q540=0,"",Q540)</f>
        <v>無色</v>
      </c>
      <c r="F541" s="3" t="s">
        <v>83</v>
      </c>
      <c r="G541" s="7" t="s">
        <v>92</v>
      </c>
      <c r="H541" s="3" t="s">
        <v>83</v>
      </c>
      <c r="I541" s="3" t="str">
        <f>IF(S540=0,"",S540)</f>
        <v/>
      </c>
      <c r="J541" s="3" t="s">
        <v>83</v>
      </c>
      <c r="K541" s="7" t="s">
        <v>93</v>
      </c>
      <c r="L541" s="3" t="s">
        <v>83</v>
      </c>
      <c r="M541" s="3" t="str">
        <f>IF(U540=0,"",U540)</f>
        <v/>
      </c>
      <c r="N541" s="3" t="s">
        <v>83</v>
      </c>
      <c r="P541" s="12" t="s">
        <v>11</v>
      </c>
      <c r="Q541" s="13">
        <f>INDEX(AE:AE,V538+1)</f>
        <v>0</v>
      </c>
      <c r="R541" s="18" t="s">
        <v>94</v>
      </c>
      <c r="S541" s="13">
        <f>INDEX(AG:AG,V538+1)</f>
        <v>0</v>
      </c>
      <c r="T541" s="13">
        <f>INDEX(AH:AH,V538+1)</f>
        <v>0</v>
      </c>
      <c r="U541" s="13">
        <f>INDEX(AI:AI,V538+1)</f>
        <v>0</v>
      </c>
      <c r="V541" s="19"/>
      <c r="W541" s="19"/>
      <c r="AU541" s="12" t="s">
        <v>0</v>
      </c>
    </row>
    <row r="542" spans="1:47">
      <c r="A542" s="3" t="str">
        <f t="shared" si="50"/>
        <v>|種別||サブタイプ||||</v>
      </c>
      <c r="B542" s="3" t="s">
        <v>83</v>
      </c>
      <c r="C542" s="7" t="s">
        <v>11</v>
      </c>
      <c r="D542" s="3" t="s">
        <v>83</v>
      </c>
      <c r="E542" s="3" t="str">
        <f>IF(Q541=0,"",Q541)</f>
        <v/>
      </c>
      <c r="F542" s="3" t="s">
        <v>83</v>
      </c>
      <c r="G542" s="7" t="s">
        <v>104</v>
      </c>
      <c r="H542" s="3" t="s">
        <v>83</v>
      </c>
      <c r="I542" s="3" t="str">
        <f>IF(S541=0,"",S541)</f>
        <v/>
      </c>
      <c r="J542" s="3" t="s">
        <v>83</v>
      </c>
      <c r="K542" s="3" t="str">
        <f>IF(T541=0,"",T541)</f>
        <v/>
      </c>
      <c r="L542" s="3" t="s">
        <v>83</v>
      </c>
      <c r="M542" s="3" t="str">
        <f>IF(U541=0,"",U541)</f>
        <v/>
      </c>
      <c r="N542" s="3" t="s">
        <v>83</v>
      </c>
      <c r="P542" s="12" t="s">
        <v>105</v>
      </c>
      <c r="Q542" s="13" t="str">
        <f>INDEX(AS:AS,V538+1)</f>
        <v/>
      </c>
      <c r="R542" s="14"/>
      <c r="S542" s="14"/>
      <c r="T542" s="14"/>
      <c r="U542" s="15"/>
      <c r="V542" s="19"/>
      <c r="W542" s="19"/>
      <c r="AU542" s="12" t="s">
        <v>0</v>
      </c>
    </row>
    <row r="543" spans="1:47">
      <c r="A543" s="3" t="str">
        <f t="shared" si="50"/>
        <v>|テキスト|&gt;|&gt;|&gt;|&gt;||</v>
      </c>
      <c r="B543" s="3" t="s">
        <v>83</v>
      </c>
      <c r="C543" s="7" t="s">
        <v>105</v>
      </c>
      <c r="D543" s="3" t="s">
        <v>83</v>
      </c>
      <c r="E543" s="7" t="s">
        <v>115</v>
      </c>
      <c r="F543" s="3" t="s">
        <v>83</v>
      </c>
      <c r="G543" s="7" t="s">
        <v>115</v>
      </c>
      <c r="H543" s="3" t="s">
        <v>83</v>
      </c>
      <c r="I543" s="7" t="s">
        <v>115</v>
      </c>
      <c r="J543" s="3" t="s">
        <v>83</v>
      </c>
      <c r="K543" s="7" t="s">
        <v>115</v>
      </c>
      <c r="L543" s="3" t="s">
        <v>83</v>
      </c>
      <c r="M543" s="3" t="str">
        <f>IF(Q542=0,"",Q542)</f>
        <v/>
      </c>
      <c r="N543" s="3" t="s">
        <v>83</v>
      </c>
      <c r="P543" s="17" t="s">
        <v>27</v>
      </c>
      <c r="Q543" s="13" t="str">
        <f>INDEX(AT:AT,V538+1)</f>
        <v/>
      </c>
      <c r="R543" s="14" t="s">
        <v>324</v>
      </c>
      <c r="S543" s="13" t="str">
        <f>IF(W543="","",W543)</f>
        <v/>
      </c>
      <c r="T543" s="14"/>
      <c r="U543" s="15"/>
      <c r="V543" s="19"/>
      <c r="W543" s="4"/>
      <c r="AU543" s="12" t="s">
        <v>0</v>
      </c>
    </row>
    <row r="544" spans="1:47">
      <c r="A544" s="3" t="str">
        <f t="shared" si="50"/>
        <v>|英テキスト|&gt;|&gt;|&gt;|&gt;||</v>
      </c>
      <c r="B544" s="3" t="s">
        <v>83</v>
      </c>
      <c r="C544" s="7" t="s">
        <v>125</v>
      </c>
      <c r="D544" s="3" t="s">
        <v>83</v>
      </c>
      <c r="E544" s="7" t="s">
        <v>115</v>
      </c>
      <c r="F544" s="3" t="s">
        <v>83</v>
      </c>
      <c r="G544" s="7" t="s">
        <v>115</v>
      </c>
      <c r="H544" s="3" t="s">
        <v>83</v>
      </c>
      <c r="I544" s="7" t="s">
        <v>115</v>
      </c>
      <c r="J544" s="3" t="s">
        <v>83</v>
      </c>
      <c r="K544" s="7" t="s">
        <v>115</v>
      </c>
      <c r="L544" s="3" t="s">
        <v>83</v>
      </c>
      <c r="M544" s="3" t="str">
        <f>IF(S543="","",S543&amp;"&amp;br;")&amp;IF(Q543=0,"",Q543)</f>
        <v/>
      </c>
      <c r="N544" s="3" t="s">
        <v>83</v>
      </c>
      <c r="P544" s="12" t="s">
        <v>18</v>
      </c>
      <c r="Q544" s="13">
        <f>IF(INDEX(AP:AP,V538+1)="",0,INDEX(AP:AP,V538+1)&amp;"/"&amp;INDEX(AR:AR,V538+1))</f>
        <v>0</v>
      </c>
      <c r="R544" s="14"/>
      <c r="S544" s="14"/>
      <c r="T544" s="14"/>
      <c r="U544" s="15"/>
      <c r="V544" s="19"/>
      <c r="W544" s="19"/>
      <c r="AU544" s="12" t="s">
        <v>0</v>
      </c>
    </row>
    <row r="545" spans="1:47">
      <c r="A545" s="3" t="str">
        <f t="shared" si="50"/>
        <v>|PT|&gt;||シールド数|&gt;||</v>
      </c>
      <c r="B545" s="3" t="s">
        <v>83</v>
      </c>
      <c r="C545" s="3" t="s">
        <v>18</v>
      </c>
      <c r="D545" s="3" t="s">
        <v>83</v>
      </c>
      <c r="E545" s="3" t="s">
        <v>115</v>
      </c>
      <c r="F545" s="3" t="s">
        <v>83</v>
      </c>
      <c r="G545" s="3" t="str">
        <f>IF(Q544=0,"",Q544)</f>
        <v/>
      </c>
      <c r="H545" s="3" t="s">
        <v>83</v>
      </c>
      <c r="I545" s="3" t="s">
        <v>134</v>
      </c>
      <c r="J545" s="3" t="s">
        <v>83</v>
      </c>
      <c r="K545" s="3" t="s">
        <v>115</v>
      </c>
      <c r="L545" s="3" t="s">
        <v>83</v>
      </c>
      <c r="M545" s="3" t="str">
        <f>IF(Q545=0,"",Q545)</f>
        <v/>
      </c>
      <c r="N545" s="3" t="s">
        <v>83</v>
      </c>
      <c r="P545" s="20" t="s">
        <v>19</v>
      </c>
      <c r="Q545" s="13" t="str">
        <f>INDEX(AQ:AQ,V538+1)</f>
        <v/>
      </c>
      <c r="R545" s="21"/>
      <c r="S545" s="21"/>
      <c r="T545" s="21"/>
      <c r="U545" s="22"/>
      <c r="V545" s="23"/>
      <c r="W545" s="23"/>
      <c r="AU545" s="12" t="s">
        <v>0</v>
      </c>
    </row>
    <row r="546" spans="1:47">
      <c r="A546" s="3" t="str">
        <f t="shared" si="50"/>
        <v>&amp;br;&amp;br;</v>
      </c>
      <c r="B546" s="3" t="s">
        <v>142</v>
      </c>
      <c r="Q546" s="3"/>
      <c r="R546" s="3"/>
      <c r="S546" s="3"/>
      <c r="T546" s="3"/>
      <c r="U546" s="3"/>
      <c r="AU546" s="12" t="s">
        <v>0</v>
      </c>
    </row>
    <row r="547" spans="1:47">
      <c r="A547" s="3" t="str">
        <f t="shared" si="50"/>
        <v>#back(text=戻る,left)</v>
      </c>
      <c r="B547" s="3" t="s">
        <v>151</v>
      </c>
      <c r="Q547" s="3"/>
      <c r="R547" s="3"/>
      <c r="S547" s="3"/>
      <c r="T547" s="3"/>
      <c r="U547" s="3"/>
      <c r="AU547" s="12" t="s">
        <v>0</v>
      </c>
    </row>
    <row r="548" spans="1:47">
      <c r="A548" s="3" t="str">
        <f t="shared" si="50"/>
        <v>&amp;br;</v>
      </c>
      <c r="B548" s="3" t="s">
        <v>161</v>
      </c>
      <c r="Q548" s="3"/>
      <c r="R548" s="3"/>
      <c r="S548" s="3"/>
      <c r="T548" s="3"/>
      <c r="U548" s="3"/>
      <c r="AU548" s="12" t="s">
        <v>0</v>
      </c>
    </row>
    <row r="549" spans="1:47">
      <c r="A549" s="3" t="str">
        <f t="shared" si="50"/>
        <v>#comment(above,nsize=[15],size=[30],num=[10])</v>
      </c>
      <c r="B549" s="3" t="s">
        <v>170</v>
      </c>
      <c r="Q549" s="3"/>
      <c r="R549" s="3"/>
      <c r="S549" s="3"/>
      <c r="T549" s="3"/>
      <c r="U549" s="3"/>
      <c r="AU549" s="12" t="s">
        <v>0</v>
      </c>
    </row>
    <row r="550" spans="1:47">
      <c r="A550" s="3" t="str">
        <f t="shared" si="50"/>
        <v>&amp;br;&amp;br;</v>
      </c>
      <c r="B550" s="3" t="s">
        <v>142</v>
      </c>
      <c r="Q550" s="3"/>
      <c r="R550" s="3"/>
      <c r="S550" s="3"/>
      <c r="T550" s="3"/>
      <c r="U550" s="3"/>
      <c r="AU550" s="12" t="s">
        <v>0</v>
      </c>
    </row>
    <row r="551" spans="1:47">
      <c r="A551" s="3" t="str">
        <f t="shared" si="50"/>
        <v/>
      </c>
      <c r="P551" s="8"/>
      <c r="Q551" s="9"/>
      <c r="R551" s="9"/>
      <c r="S551" s="9"/>
      <c r="T551" s="9"/>
      <c r="U551" s="10"/>
      <c r="V551" s="4">
        <v>43</v>
      </c>
      <c r="W551" s="16"/>
      <c r="AU551" s="12" t="s">
        <v>0</v>
      </c>
    </row>
    <row r="552" spans="1:47">
      <c r="A552" s="3" t="str">
        <f t="shared" si="50"/>
        <v>*0/0</v>
      </c>
      <c r="B552" s="3" t="str">
        <f>"*"&amp;Q552&amp;"/"&amp;S552</f>
        <v>*0/0</v>
      </c>
      <c r="P552" s="12" t="s">
        <v>9</v>
      </c>
      <c r="Q552" s="13">
        <f>INDEX(AC:AC,V551+1)</f>
        <v>0</v>
      </c>
      <c r="R552" s="14" t="s">
        <v>10</v>
      </c>
      <c r="S552" s="13">
        <f>INDEX(AD:AD,V551+1)</f>
        <v>0</v>
      </c>
      <c r="T552" s="14"/>
      <c r="U552" s="15"/>
      <c r="V552" s="16"/>
      <c r="W552" s="19"/>
      <c r="AU552" s="12" t="s">
        <v>0</v>
      </c>
    </row>
    <row r="553" spans="1:47">
      <c r="A553" s="3" t="str">
        <f t="shared" si="50"/>
        <v>|LEFT:80|LEFT:100|LEFT:100|LEFT:100|LEFT:100|LEFT:100|c</v>
      </c>
      <c r="B553" s="3" t="s">
        <v>83</v>
      </c>
      <c r="C553" s="6" t="str">
        <f>$P$1</f>
        <v>LEFT:80</v>
      </c>
      <c r="D553" s="6" t="s">
        <v>83</v>
      </c>
      <c r="E553" s="6" t="str">
        <f t="shared" ref="E553:I553" si="53">$Q$1</f>
        <v>LEFT:100</v>
      </c>
      <c r="F553" s="6" t="s">
        <v>83</v>
      </c>
      <c r="G553" s="6" t="str">
        <f t="shared" si="53"/>
        <v>LEFT:100</v>
      </c>
      <c r="H553" s="6" t="s">
        <v>83</v>
      </c>
      <c r="I553" s="6" t="str">
        <f t="shared" si="53"/>
        <v>LEFT:100</v>
      </c>
      <c r="J553" s="6" t="s">
        <v>83</v>
      </c>
      <c r="K553" s="6" t="str">
        <f>$Q$1</f>
        <v>LEFT:100</v>
      </c>
      <c r="L553" s="6" t="s">
        <v>83</v>
      </c>
      <c r="M553" s="6" t="str">
        <f>$Q$1</f>
        <v>LEFT:100</v>
      </c>
      <c r="N553" s="3" t="s">
        <v>83</v>
      </c>
      <c r="O553" s="3" t="s">
        <v>84</v>
      </c>
      <c r="P553" s="17" t="s">
        <v>6</v>
      </c>
      <c r="Q553" s="13" t="str">
        <f>INDEX(Y:Y,V551+1)</f>
        <v>無色</v>
      </c>
      <c r="R553" s="18" t="s">
        <v>7</v>
      </c>
      <c r="S553" s="13">
        <f>INDEX(Z:Z,V551+1)</f>
        <v>0</v>
      </c>
      <c r="T553" s="18" t="s">
        <v>8</v>
      </c>
      <c r="U553" s="13">
        <f>INDEX(AB:AB,V551+1)</f>
        <v>0</v>
      </c>
      <c r="V553" s="19"/>
      <c r="W553" s="19"/>
      <c r="AU553" s="12" t="s">
        <v>0</v>
      </c>
    </row>
    <row r="554" spans="1:47">
      <c r="A554" s="3" t="str">
        <f t="shared" si="50"/>
        <v>|色|無色|レアリティ||マナコスト||</v>
      </c>
      <c r="B554" s="3" t="s">
        <v>83</v>
      </c>
      <c r="C554" s="7" t="s">
        <v>6</v>
      </c>
      <c r="D554" s="3" t="s">
        <v>83</v>
      </c>
      <c r="E554" s="3" t="str">
        <f>IF(Q553=0,"",Q553)</f>
        <v>無色</v>
      </c>
      <c r="F554" s="3" t="s">
        <v>83</v>
      </c>
      <c r="G554" s="7" t="s">
        <v>92</v>
      </c>
      <c r="H554" s="3" t="s">
        <v>83</v>
      </c>
      <c r="I554" s="3" t="str">
        <f>IF(S553=0,"",S553)</f>
        <v/>
      </c>
      <c r="J554" s="3" t="s">
        <v>83</v>
      </c>
      <c r="K554" s="7" t="s">
        <v>93</v>
      </c>
      <c r="L554" s="3" t="s">
        <v>83</v>
      </c>
      <c r="M554" s="3" t="str">
        <f>IF(U553=0,"",U553)</f>
        <v/>
      </c>
      <c r="N554" s="3" t="s">
        <v>83</v>
      </c>
      <c r="P554" s="12" t="s">
        <v>11</v>
      </c>
      <c r="Q554" s="13">
        <f>INDEX(AE:AE,V551+1)</f>
        <v>0</v>
      </c>
      <c r="R554" s="18" t="s">
        <v>94</v>
      </c>
      <c r="S554" s="13">
        <f>INDEX(AG:AG,V551+1)</f>
        <v>0</v>
      </c>
      <c r="T554" s="13">
        <f>INDEX(AH:AH,V551+1)</f>
        <v>0</v>
      </c>
      <c r="U554" s="13">
        <f>INDEX(AI:AI,V551+1)</f>
        <v>0</v>
      </c>
      <c r="V554" s="19"/>
      <c r="W554" s="19"/>
      <c r="AU554" s="12" t="s">
        <v>0</v>
      </c>
    </row>
    <row r="555" spans="1:47">
      <c r="A555" s="3" t="str">
        <f t="shared" si="50"/>
        <v>|種別||サブタイプ||||</v>
      </c>
      <c r="B555" s="3" t="s">
        <v>83</v>
      </c>
      <c r="C555" s="7" t="s">
        <v>11</v>
      </c>
      <c r="D555" s="3" t="s">
        <v>83</v>
      </c>
      <c r="E555" s="3" t="str">
        <f>IF(Q554=0,"",Q554)</f>
        <v/>
      </c>
      <c r="F555" s="3" t="s">
        <v>83</v>
      </c>
      <c r="G555" s="7" t="s">
        <v>104</v>
      </c>
      <c r="H555" s="3" t="s">
        <v>83</v>
      </c>
      <c r="I555" s="3" t="str">
        <f>IF(S554=0,"",S554)</f>
        <v/>
      </c>
      <c r="J555" s="3" t="s">
        <v>83</v>
      </c>
      <c r="K555" s="3" t="str">
        <f>IF(T554=0,"",T554)</f>
        <v/>
      </c>
      <c r="L555" s="3" t="s">
        <v>83</v>
      </c>
      <c r="M555" s="3" t="str">
        <f>IF(U554=0,"",U554)</f>
        <v/>
      </c>
      <c r="N555" s="3" t="s">
        <v>83</v>
      </c>
      <c r="P555" s="12" t="s">
        <v>105</v>
      </c>
      <c r="Q555" s="13" t="str">
        <f>INDEX(AS:AS,V551+1)</f>
        <v/>
      </c>
      <c r="R555" s="14"/>
      <c r="S555" s="14"/>
      <c r="T555" s="14"/>
      <c r="U555" s="15"/>
      <c r="V555" s="19"/>
      <c r="W555" s="19"/>
      <c r="AU555" s="12" t="s">
        <v>0</v>
      </c>
    </row>
    <row r="556" spans="1:47">
      <c r="A556" s="3" t="str">
        <f t="shared" si="50"/>
        <v>|テキスト|&gt;|&gt;|&gt;|&gt;||</v>
      </c>
      <c r="B556" s="3" t="s">
        <v>83</v>
      </c>
      <c r="C556" s="7" t="s">
        <v>105</v>
      </c>
      <c r="D556" s="3" t="s">
        <v>83</v>
      </c>
      <c r="E556" s="7" t="s">
        <v>115</v>
      </c>
      <c r="F556" s="3" t="s">
        <v>83</v>
      </c>
      <c r="G556" s="7" t="s">
        <v>115</v>
      </c>
      <c r="H556" s="3" t="s">
        <v>83</v>
      </c>
      <c r="I556" s="7" t="s">
        <v>115</v>
      </c>
      <c r="J556" s="3" t="s">
        <v>83</v>
      </c>
      <c r="K556" s="7" t="s">
        <v>115</v>
      </c>
      <c r="L556" s="3" t="s">
        <v>83</v>
      </c>
      <c r="M556" s="3" t="str">
        <f>IF(Q555=0,"",Q555)</f>
        <v/>
      </c>
      <c r="N556" s="3" t="s">
        <v>83</v>
      </c>
      <c r="P556" s="17" t="s">
        <v>27</v>
      </c>
      <c r="Q556" s="13" t="str">
        <f>INDEX(AT:AT,V551+1)</f>
        <v/>
      </c>
      <c r="R556" s="14" t="s">
        <v>324</v>
      </c>
      <c r="S556" s="13" t="str">
        <f>IF(W556="","",W556)</f>
        <v/>
      </c>
      <c r="T556" s="14"/>
      <c r="U556" s="15"/>
      <c r="V556" s="19"/>
      <c r="W556" s="4"/>
      <c r="AU556" s="12" t="s">
        <v>0</v>
      </c>
    </row>
    <row r="557" spans="1:47">
      <c r="A557" s="3" t="str">
        <f t="shared" si="50"/>
        <v>|英テキスト|&gt;|&gt;|&gt;|&gt;||</v>
      </c>
      <c r="B557" s="3" t="s">
        <v>83</v>
      </c>
      <c r="C557" s="7" t="s">
        <v>125</v>
      </c>
      <c r="D557" s="3" t="s">
        <v>83</v>
      </c>
      <c r="E557" s="7" t="s">
        <v>115</v>
      </c>
      <c r="F557" s="3" t="s">
        <v>83</v>
      </c>
      <c r="G557" s="7" t="s">
        <v>115</v>
      </c>
      <c r="H557" s="3" t="s">
        <v>83</v>
      </c>
      <c r="I557" s="7" t="s">
        <v>115</v>
      </c>
      <c r="J557" s="3" t="s">
        <v>83</v>
      </c>
      <c r="K557" s="7" t="s">
        <v>115</v>
      </c>
      <c r="L557" s="3" t="s">
        <v>83</v>
      </c>
      <c r="M557" s="3" t="str">
        <f>IF(S556="","",S556&amp;"&amp;br;")&amp;IF(Q556=0,"",Q556)</f>
        <v/>
      </c>
      <c r="N557" s="3" t="s">
        <v>83</v>
      </c>
      <c r="P557" s="12" t="s">
        <v>18</v>
      </c>
      <c r="Q557" s="13">
        <f>IF(INDEX(AP:AP,V551+1)="",0,INDEX(AP:AP,V551+1)&amp;"/"&amp;INDEX(AR:AR,V551+1))</f>
        <v>0</v>
      </c>
      <c r="R557" s="14"/>
      <c r="S557" s="14"/>
      <c r="T557" s="14"/>
      <c r="U557" s="15"/>
      <c r="V557" s="19"/>
      <c r="W557" s="19"/>
      <c r="AU557" s="12" t="s">
        <v>0</v>
      </c>
    </row>
    <row r="558" spans="1:47">
      <c r="A558" s="3" t="str">
        <f t="shared" si="50"/>
        <v>|PT|&gt;||シールド数|&gt;||</v>
      </c>
      <c r="B558" s="3" t="s">
        <v>83</v>
      </c>
      <c r="C558" s="3" t="s">
        <v>18</v>
      </c>
      <c r="D558" s="3" t="s">
        <v>83</v>
      </c>
      <c r="E558" s="3" t="s">
        <v>115</v>
      </c>
      <c r="F558" s="3" t="s">
        <v>83</v>
      </c>
      <c r="G558" s="3" t="str">
        <f>IF(Q557=0,"",Q557)</f>
        <v/>
      </c>
      <c r="H558" s="3" t="s">
        <v>83</v>
      </c>
      <c r="I558" s="3" t="s">
        <v>134</v>
      </c>
      <c r="J558" s="3" t="s">
        <v>83</v>
      </c>
      <c r="K558" s="3" t="s">
        <v>115</v>
      </c>
      <c r="L558" s="3" t="s">
        <v>83</v>
      </c>
      <c r="M558" s="3" t="str">
        <f>IF(Q558=0,"",Q558)</f>
        <v/>
      </c>
      <c r="N558" s="3" t="s">
        <v>83</v>
      </c>
      <c r="P558" s="20" t="s">
        <v>19</v>
      </c>
      <c r="Q558" s="13" t="str">
        <f>INDEX(AQ:AQ,V551+1)</f>
        <v/>
      </c>
      <c r="R558" s="21"/>
      <c r="S558" s="21"/>
      <c r="T558" s="21"/>
      <c r="U558" s="22"/>
      <c r="V558" s="23"/>
      <c r="W558" s="23"/>
      <c r="AU558" s="12" t="s">
        <v>0</v>
      </c>
    </row>
    <row r="559" spans="1:47">
      <c r="A559" s="3" t="str">
        <f t="shared" si="50"/>
        <v>&amp;br;&amp;br;</v>
      </c>
      <c r="B559" s="3" t="s">
        <v>142</v>
      </c>
      <c r="Q559" s="3"/>
      <c r="R559" s="3"/>
      <c r="S559" s="3"/>
      <c r="T559" s="3"/>
      <c r="U559" s="3"/>
      <c r="AU559" s="12" t="s">
        <v>0</v>
      </c>
    </row>
    <row r="560" spans="1:47">
      <c r="A560" s="3" t="str">
        <f t="shared" si="50"/>
        <v>#back(text=戻る,left)</v>
      </c>
      <c r="B560" s="3" t="s">
        <v>151</v>
      </c>
      <c r="Q560" s="3"/>
      <c r="R560" s="3"/>
      <c r="S560" s="3"/>
      <c r="T560" s="3"/>
      <c r="U560" s="3"/>
      <c r="AU560" s="12" t="s">
        <v>0</v>
      </c>
    </row>
    <row r="561" spans="1:47">
      <c r="A561" s="3" t="str">
        <f t="shared" si="50"/>
        <v>&amp;br;</v>
      </c>
      <c r="B561" s="3" t="s">
        <v>161</v>
      </c>
      <c r="Q561" s="3"/>
      <c r="R561" s="3"/>
      <c r="S561" s="3"/>
      <c r="T561" s="3"/>
      <c r="U561" s="3"/>
      <c r="AU561" s="12" t="s">
        <v>0</v>
      </c>
    </row>
    <row r="562" spans="1:47">
      <c r="A562" s="3" t="str">
        <f t="shared" si="50"/>
        <v>#comment(above,nsize=[15],size=[30],num=[10])</v>
      </c>
      <c r="B562" s="3" t="s">
        <v>170</v>
      </c>
      <c r="Q562" s="3"/>
      <c r="R562" s="3"/>
      <c r="S562" s="3"/>
      <c r="T562" s="3"/>
      <c r="U562" s="3"/>
      <c r="AU562" s="12" t="s">
        <v>0</v>
      </c>
    </row>
    <row r="563" spans="1:47">
      <c r="A563" s="3" t="str">
        <f t="shared" si="50"/>
        <v>&amp;br;&amp;br;</v>
      </c>
      <c r="B563" s="3" t="s">
        <v>142</v>
      </c>
      <c r="Q563" s="3"/>
      <c r="R563" s="3"/>
      <c r="S563" s="3"/>
      <c r="T563" s="3"/>
      <c r="U563" s="3"/>
      <c r="AU563" s="12" t="s">
        <v>0</v>
      </c>
    </row>
    <row r="564" spans="1:47">
      <c r="A564" s="3" t="str">
        <f t="shared" si="50"/>
        <v/>
      </c>
      <c r="P564" s="8"/>
      <c r="Q564" s="9"/>
      <c r="R564" s="9"/>
      <c r="S564" s="9"/>
      <c r="T564" s="9"/>
      <c r="U564" s="10"/>
      <c r="V564" s="4">
        <v>44</v>
      </c>
      <c r="W564" s="16"/>
      <c r="AU564" s="12" t="s">
        <v>0</v>
      </c>
    </row>
    <row r="565" spans="1:47">
      <c r="A565" s="3" t="str">
        <f t="shared" si="50"/>
        <v>*0/0</v>
      </c>
      <c r="B565" s="3" t="str">
        <f>"*"&amp;Q565&amp;"/"&amp;S565</f>
        <v>*0/0</v>
      </c>
      <c r="P565" s="12" t="s">
        <v>9</v>
      </c>
      <c r="Q565" s="13">
        <f>INDEX(AC:AC,V564+1)</f>
        <v>0</v>
      </c>
      <c r="R565" s="14" t="s">
        <v>10</v>
      </c>
      <c r="S565" s="13">
        <f>INDEX(AD:AD,V564+1)</f>
        <v>0</v>
      </c>
      <c r="T565" s="14"/>
      <c r="U565" s="15"/>
      <c r="V565" s="16"/>
      <c r="W565" s="19"/>
      <c r="AU565" s="12" t="s">
        <v>0</v>
      </c>
    </row>
    <row r="566" spans="1:47">
      <c r="A566" s="3" t="str">
        <f t="shared" si="50"/>
        <v>|LEFT:80|LEFT:100|LEFT:100|LEFT:100|LEFT:100|LEFT:100|c</v>
      </c>
      <c r="B566" s="3" t="s">
        <v>83</v>
      </c>
      <c r="C566" s="6" t="str">
        <f>$P$1</f>
        <v>LEFT:80</v>
      </c>
      <c r="D566" s="6" t="s">
        <v>83</v>
      </c>
      <c r="E566" s="6" t="str">
        <f t="shared" ref="E566:I566" si="54">$Q$1</f>
        <v>LEFT:100</v>
      </c>
      <c r="F566" s="6" t="s">
        <v>83</v>
      </c>
      <c r="G566" s="6" t="str">
        <f t="shared" si="54"/>
        <v>LEFT:100</v>
      </c>
      <c r="H566" s="6" t="s">
        <v>83</v>
      </c>
      <c r="I566" s="6" t="str">
        <f t="shared" si="54"/>
        <v>LEFT:100</v>
      </c>
      <c r="J566" s="6" t="s">
        <v>83</v>
      </c>
      <c r="K566" s="6" t="str">
        <f>$Q$1</f>
        <v>LEFT:100</v>
      </c>
      <c r="L566" s="6" t="s">
        <v>83</v>
      </c>
      <c r="M566" s="6" t="str">
        <f>$Q$1</f>
        <v>LEFT:100</v>
      </c>
      <c r="N566" s="3" t="s">
        <v>83</v>
      </c>
      <c r="O566" s="3" t="s">
        <v>84</v>
      </c>
      <c r="P566" s="17" t="s">
        <v>6</v>
      </c>
      <c r="Q566" s="13" t="str">
        <f>INDEX(Y:Y,V564+1)</f>
        <v>無色</v>
      </c>
      <c r="R566" s="18" t="s">
        <v>7</v>
      </c>
      <c r="S566" s="13">
        <f>INDEX(Z:Z,V564+1)</f>
        <v>0</v>
      </c>
      <c r="T566" s="18" t="s">
        <v>8</v>
      </c>
      <c r="U566" s="13">
        <f>INDEX(AB:AB,V564+1)</f>
        <v>0</v>
      </c>
      <c r="V566" s="19"/>
      <c r="W566" s="19"/>
      <c r="AU566" s="12" t="s">
        <v>0</v>
      </c>
    </row>
    <row r="567" spans="1:47">
      <c r="A567" s="3" t="str">
        <f t="shared" si="50"/>
        <v>|色|無色|レアリティ||マナコスト||</v>
      </c>
      <c r="B567" s="3" t="s">
        <v>83</v>
      </c>
      <c r="C567" s="7" t="s">
        <v>6</v>
      </c>
      <c r="D567" s="3" t="s">
        <v>83</v>
      </c>
      <c r="E567" s="3" t="str">
        <f>IF(Q566=0,"",Q566)</f>
        <v>無色</v>
      </c>
      <c r="F567" s="3" t="s">
        <v>83</v>
      </c>
      <c r="G567" s="7" t="s">
        <v>92</v>
      </c>
      <c r="H567" s="3" t="s">
        <v>83</v>
      </c>
      <c r="I567" s="3" t="str">
        <f>IF(S566=0,"",S566)</f>
        <v/>
      </c>
      <c r="J567" s="3" t="s">
        <v>83</v>
      </c>
      <c r="K567" s="7" t="s">
        <v>93</v>
      </c>
      <c r="L567" s="3" t="s">
        <v>83</v>
      </c>
      <c r="M567" s="3" t="str">
        <f>IF(U566=0,"",U566)</f>
        <v/>
      </c>
      <c r="N567" s="3" t="s">
        <v>83</v>
      </c>
      <c r="P567" s="12" t="s">
        <v>11</v>
      </c>
      <c r="Q567" s="13">
        <f>INDEX(AE:AE,V564+1)</f>
        <v>0</v>
      </c>
      <c r="R567" s="18" t="s">
        <v>94</v>
      </c>
      <c r="S567" s="13">
        <f>INDEX(AG:AG,V564+1)</f>
        <v>0</v>
      </c>
      <c r="T567" s="13">
        <f>INDEX(AH:AH,V564+1)</f>
        <v>0</v>
      </c>
      <c r="U567" s="13">
        <f>INDEX(AI:AI,V564+1)</f>
        <v>0</v>
      </c>
      <c r="V567" s="19"/>
      <c r="W567" s="19"/>
      <c r="AU567" s="12" t="s">
        <v>0</v>
      </c>
    </row>
    <row r="568" spans="1:47">
      <c r="A568" s="3" t="str">
        <f t="shared" si="50"/>
        <v>|種別||サブタイプ||||</v>
      </c>
      <c r="B568" s="3" t="s">
        <v>83</v>
      </c>
      <c r="C568" s="7" t="s">
        <v>11</v>
      </c>
      <c r="D568" s="3" t="s">
        <v>83</v>
      </c>
      <c r="E568" s="3" t="str">
        <f>IF(Q567=0,"",Q567)</f>
        <v/>
      </c>
      <c r="F568" s="3" t="s">
        <v>83</v>
      </c>
      <c r="G568" s="7" t="s">
        <v>104</v>
      </c>
      <c r="H568" s="3" t="s">
        <v>83</v>
      </c>
      <c r="I568" s="3" t="str">
        <f>IF(S567=0,"",S567)</f>
        <v/>
      </c>
      <c r="J568" s="3" t="s">
        <v>83</v>
      </c>
      <c r="K568" s="3" t="str">
        <f>IF(T567=0,"",T567)</f>
        <v/>
      </c>
      <c r="L568" s="3" t="s">
        <v>83</v>
      </c>
      <c r="M568" s="3" t="str">
        <f>IF(U567=0,"",U567)</f>
        <v/>
      </c>
      <c r="N568" s="3" t="s">
        <v>83</v>
      </c>
      <c r="P568" s="12" t="s">
        <v>105</v>
      </c>
      <c r="Q568" s="13" t="str">
        <f>INDEX(AS:AS,V564+1)</f>
        <v/>
      </c>
      <c r="R568" s="14"/>
      <c r="S568" s="14"/>
      <c r="T568" s="14"/>
      <c r="U568" s="15"/>
      <c r="V568" s="19"/>
      <c r="W568" s="19"/>
      <c r="AU568" s="12" t="s">
        <v>0</v>
      </c>
    </row>
    <row r="569" spans="1:47">
      <c r="A569" s="3" t="str">
        <f t="shared" si="50"/>
        <v>|テキスト|&gt;|&gt;|&gt;|&gt;||</v>
      </c>
      <c r="B569" s="3" t="s">
        <v>83</v>
      </c>
      <c r="C569" s="7" t="s">
        <v>105</v>
      </c>
      <c r="D569" s="3" t="s">
        <v>83</v>
      </c>
      <c r="E569" s="7" t="s">
        <v>115</v>
      </c>
      <c r="F569" s="3" t="s">
        <v>83</v>
      </c>
      <c r="G569" s="7" t="s">
        <v>115</v>
      </c>
      <c r="H569" s="3" t="s">
        <v>83</v>
      </c>
      <c r="I569" s="7" t="s">
        <v>115</v>
      </c>
      <c r="J569" s="3" t="s">
        <v>83</v>
      </c>
      <c r="K569" s="7" t="s">
        <v>115</v>
      </c>
      <c r="L569" s="3" t="s">
        <v>83</v>
      </c>
      <c r="M569" s="3" t="str">
        <f>IF(Q568=0,"",Q568)</f>
        <v/>
      </c>
      <c r="N569" s="3" t="s">
        <v>83</v>
      </c>
      <c r="P569" s="17" t="s">
        <v>27</v>
      </c>
      <c r="Q569" s="13" t="str">
        <f>INDEX(AT:AT,V564+1)</f>
        <v/>
      </c>
      <c r="R569" s="14" t="s">
        <v>324</v>
      </c>
      <c r="S569" s="13" t="str">
        <f>IF(W569="","",W569)</f>
        <v/>
      </c>
      <c r="T569" s="14"/>
      <c r="U569" s="15"/>
      <c r="V569" s="19"/>
      <c r="W569" s="4"/>
      <c r="AU569" s="12" t="s">
        <v>0</v>
      </c>
    </row>
    <row r="570" spans="1:47">
      <c r="A570" s="3" t="str">
        <f t="shared" si="50"/>
        <v>|英テキスト|&gt;|&gt;|&gt;|&gt;||</v>
      </c>
      <c r="B570" s="3" t="s">
        <v>83</v>
      </c>
      <c r="C570" s="7" t="s">
        <v>125</v>
      </c>
      <c r="D570" s="3" t="s">
        <v>83</v>
      </c>
      <c r="E570" s="7" t="s">
        <v>115</v>
      </c>
      <c r="F570" s="3" t="s">
        <v>83</v>
      </c>
      <c r="G570" s="7" t="s">
        <v>115</v>
      </c>
      <c r="H570" s="3" t="s">
        <v>83</v>
      </c>
      <c r="I570" s="7" t="s">
        <v>115</v>
      </c>
      <c r="J570" s="3" t="s">
        <v>83</v>
      </c>
      <c r="K570" s="7" t="s">
        <v>115</v>
      </c>
      <c r="L570" s="3" t="s">
        <v>83</v>
      </c>
      <c r="M570" s="3" t="str">
        <f>IF(S569="","",S569&amp;"&amp;br;")&amp;IF(Q569=0,"",Q569)</f>
        <v/>
      </c>
      <c r="N570" s="3" t="s">
        <v>83</v>
      </c>
      <c r="P570" s="12" t="s">
        <v>18</v>
      </c>
      <c r="Q570" s="13">
        <f>IF(INDEX(AP:AP,V564+1)="",0,INDEX(AP:AP,V564+1)&amp;"/"&amp;INDEX(AR:AR,V564+1))</f>
        <v>0</v>
      </c>
      <c r="R570" s="14"/>
      <c r="S570" s="14"/>
      <c r="T570" s="14"/>
      <c r="U570" s="15"/>
      <c r="V570" s="19"/>
      <c r="W570" s="19"/>
      <c r="AU570" s="12" t="s">
        <v>0</v>
      </c>
    </row>
    <row r="571" spans="1:47">
      <c r="A571" s="3" t="str">
        <f t="shared" si="50"/>
        <v>|PT|&gt;||シールド数|&gt;||</v>
      </c>
      <c r="B571" s="3" t="s">
        <v>83</v>
      </c>
      <c r="C571" s="3" t="s">
        <v>18</v>
      </c>
      <c r="D571" s="3" t="s">
        <v>83</v>
      </c>
      <c r="E571" s="3" t="s">
        <v>115</v>
      </c>
      <c r="F571" s="3" t="s">
        <v>83</v>
      </c>
      <c r="G571" s="3" t="str">
        <f>IF(Q570=0,"",Q570)</f>
        <v/>
      </c>
      <c r="H571" s="3" t="s">
        <v>83</v>
      </c>
      <c r="I571" s="3" t="s">
        <v>134</v>
      </c>
      <c r="J571" s="3" t="s">
        <v>83</v>
      </c>
      <c r="K571" s="3" t="s">
        <v>115</v>
      </c>
      <c r="L571" s="3" t="s">
        <v>83</v>
      </c>
      <c r="M571" s="3" t="str">
        <f>IF(Q571=0,"",Q571)</f>
        <v/>
      </c>
      <c r="N571" s="3" t="s">
        <v>83</v>
      </c>
      <c r="P571" s="20" t="s">
        <v>19</v>
      </c>
      <c r="Q571" s="13">
        <f>INDEX(AQ:AQ,V564+1)</f>
        <v>0</v>
      </c>
      <c r="R571" s="21"/>
      <c r="S571" s="21"/>
      <c r="T571" s="21"/>
      <c r="U571" s="22"/>
      <c r="V571" s="23"/>
      <c r="W571" s="23"/>
      <c r="AU571" s="12" t="s">
        <v>0</v>
      </c>
    </row>
    <row r="572" spans="1:47">
      <c r="A572" s="3" t="str">
        <f t="shared" si="50"/>
        <v>&amp;br;&amp;br;</v>
      </c>
      <c r="B572" s="3" t="s">
        <v>142</v>
      </c>
      <c r="Q572" s="3"/>
      <c r="R572" s="3"/>
      <c r="S572" s="3"/>
      <c r="T572" s="3"/>
      <c r="U572" s="3"/>
      <c r="AU572" s="12" t="s">
        <v>0</v>
      </c>
    </row>
    <row r="573" spans="1:47">
      <c r="A573" s="3" t="str">
        <f t="shared" si="50"/>
        <v>#back(text=戻る,left)</v>
      </c>
      <c r="B573" s="3" t="s">
        <v>151</v>
      </c>
      <c r="Q573" s="3"/>
      <c r="R573" s="3"/>
      <c r="S573" s="3"/>
      <c r="T573" s="3"/>
      <c r="U573" s="3"/>
      <c r="AU573" s="12" t="s">
        <v>0</v>
      </c>
    </row>
    <row r="574" spans="1:47">
      <c r="A574" s="3" t="str">
        <f t="shared" si="50"/>
        <v>&amp;br;</v>
      </c>
      <c r="B574" s="3" t="s">
        <v>161</v>
      </c>
      <c r="Q574" s="3"/>
      <c r="R574" s="3"/>
      <c r="S574" s="3"/>
      <c r="T574" s="3"/>
      <c r="U574" s="3"/>
      <c r="AU574" s="12" t="s">
        <v>0</v>
      </c>
    </row>
    <row r="575" spans="1:47">
      <c r="A575" s="3" t="str">
        <f t="shared" si="50"/>
        <v>#comment(above,nsize=[15],size=[30],num=[10])</v>
      </c>
      <c r="B575" s="3" t="s">
        <v>170</v>
      </c>
      <c r="Q575" s="3"/>
      <c r="R575" s="3"/>
      <c r="S575" s="3"/>
      <c r="T575" s="3"/>
      <c r="U575" s="3"/>
      <c r="AU575" s="12" t="s">
        <v>0</v>
      </c>
    </row>
    <row r="576" spans="1:47">
      <c r="A576" s="3" t="str">
        <f t="shared" si="50"/>
        <v>&amp;br;&amp;br;</v>
      </c>
      <c r="B576" s="3" t="s">
        <v>142</v>
      </c>
      <c r="Q576" s="3"/>
      <c r="R576" s="3"/>
      <c r="S576" s="3"/>
      <c r="T576" s="3"/>
      <c r="U576" s="3"/>
      <c r="AU576" s="12" t="s">
        <v>0</v>
      </c>
    </row>
    <row r="577" spans="1:47">
      <c r="A577" s="3" t="str">
        <f t="shared" si="50"/>
        <v/>
      </c>
      <c r="P577" s="8"/>
      <c r="Q577" s="9"/>
      <c r="R577" s="9"/>
      <c r="S577" s="9"/>
      <c r="T577" s="9"/>
      <c r="U577" s="10"/>
      <c r="V577" s="4">
        <v>45</v>
      </c>
      <c r="W577" s="16"/>
      <c r="AU577" s="12" t="s">
        <v>0</v>
      </c>
    </row>
    <row r="578" spans="1:47">
      <c r="A578" s="3" t="str">
        <f t="shared" si="50"/>
        <v>*0/0</v>
      </c>
      <c r="B578" s="3" t="str">
        <f>"*"&amp;Q578&amp;"/"&amp;S578</f>
        <v>*0/0</v>
      </c>
      <c r="P578" s="12" t="s">
        <v>9</v>
      </c>
      <c r="Q578" s="13">
        <f>INDEX(AC:AC,V577+1)</f>
        <v>0</v>
      </c>
      <c r="R578" s="14" t="s">
        <v>10</v>
      </c>
      <c r="S578" s="13">
        <f>INDEX(AD:AD,V577+1)</f>
        <v>0</v>
      </c>
      <c r="T578" s="14"/>
      <c r="U578" s="15"/>
      <c r="V578" s="16"/>
      <c r="W578" s="19"/>
      <c r="AU578" s="12" t="s">
        <v>0</v>
      </c>
    </row>
    <row r="579" spans="1:47">
      <c r="A579" s="3" t="str">
        <f t="shared" si="50"/>
        <v>|LEFT:80|LEFT:100|LEFT:100|LEFT:100|LEFT:100|LEFT:100|c</v>
      </c>
      <c r="B579" s="3" t="s">
        <v>83</v>
      </c>
      <c r="C579" s="6" t="str">
        <f>$P$1</f>
        <v>LEFT:80</v>
      </c>
      <c r="D579" s="6" t="s">
        <v>83</v>
      </c>
      <c r="E579" s="6" t="str">
        <f t="shared" ref="E579:I579" si="55">$Q$1</f>
        <v>LEFT:100</v>
      </c>
      <c r="F579" s="6" t="s">
        <v>83</v>
      </c>
      <c r="G579" s="6" t="str">
        <f t="shared" si="55"/>
        <v>LEFT:100</v>
      </c>
      <c r="H579" s="6" t="s">
        <v>83</v>
      </c>
      <c r="I579" s="6" t="str">
        <f t="shared" si="55"/>
        <v>LEFT:100</v>
      </c>
      <c r="J579" s="6" t="s">
        <v>83</v>
      </c>
      <c r="K579" s="6" t="str">
        <f>$Q$1</f>
        <v>LEFT:100</v>
      </c>
      <c r="L579" s="6" t="s">
        <v>83</v>
      </c>
      <c r="M579" s="6" t="str">
        <f>$Q$1</f>
        <v>LEFT:100</v>
      </c>
      <c r="N579" s="3" t="s">
        <v>83</v>
      </c>
      <c r="O579" s="3" t="s">
        <v>84</v>
      </c>
      <c r="P579" s="17" t="s">
        <v>6</v>
      </c>
      <c r="Q579" s="13" t="str">
        <f>INDEX(Y:Y,V577+1)</f>
        <v>無色</v>
      </c>
      <c r="R579" s="18" t="s">
        <v>7</v>
      </c>
      <c r="S579" s="13">
        <f>INDEX(Z:Z,V577+1)</f>
        <v>0</v>
      </c>
      <c r="T579" s="18" t="s">
        <v>8</v>
      </c>
      <c r="U579" s="13">
        <f>INDEX(AB:AB,V577+1)</f>
        <v>0</v>
      </c>
      <c r="V579" s="19"/>
      <c r="W579" s="19"/>
      <c r="AU579" s="12" t="s">
        <v>0</v>
      </c>
    </row>
    <row r="580" spans="1:47">
      <c r="A580" s="3" t="str">
        <f t="shared" si="50"/>
        <v>|色|無色|レアリティ||マナコスト||</v>
      </c>
      <c r="B580" s="3" t="s">
        <v>83</v>
      </c>
      <c r="C580" s="7" t="s">
        <v>6</v>
      </c>
      <c r="D580" s="3" t="s">
        <v>83</v>
      </c>
      <c r="E580" s="3" t="str">
        <f>IF(Q579=0,"",Q579)</f>
        <v>無色</v>
      </c>
      <c r="F580" s="3" t="s">
        <v>83</v>
      </c>
      <c r="G580" s="7" t="s">
        <v>92</v>
      </c>
      <c r="H580" s="3" t="s">
        <v>83</v>
      </c>
      <c r="I580" s="3" t="str">
        <f>IF(S579=0,"",S579)</f>
        <v/>
      </c>
      <c r="J580" s="3" t="s">
        <v>83</v>
      </c>
      <c r="K580" s="7" t="s">
        <v>93</v>
      </c>
      <c r="L580" s="3" t="s">
        <v>83</v>
      </c>
      <c r="M580" s="3" t="str">
        <f>IF(U579=0,"",U579)</f>
        <v/>
      </c>
      <c r="N580" s="3" t="s">
        <v>83</v>
      </c>
      <c r="P580" s="12" t="s">
        <v>11</v>
      </c>
      <c r="Q580" s="13">
        <f>INDEX(AE:AE,V577+1)</f>
        <v>0</v>
      </c>
      <c r="R580" s="18" t="s">
        <v>94</v>
      </c>
      <c r="S580" s="13">
        <f>INDEX(AG:AG,V577+1)</f>
        <v>0</v>
      </c>
      <c r="T580" s="13">
        <f>INDEX(AH:AH,V577+1)</f>
        <v>0</v>
      </c>
      <c r="U580" s="13">
        <f>INDEX(AI:AI,V577+1)</f>
        <v>0</v>
      </c>
      <c r="V580" s="19"/>
      <c r="W580" s="19"/>
      <c r="AU580" s="12" t="s">
        <v>0</v>
      </c>
    </row>
    <row r="581" spans="1:47">
      <c r="A581" s="3" t="str">
        <f t="shared" si="50"/>
        <v>|種別||サブタイプ||||</v>
      </c>
      <c r="B581" s="3" t="s">
        <v>83</v>
      </c>
      <c r="C581" s="7" t="s">
        <v>11</v>
      </c>
      <c r="D581" s="3" t="s">
        <v>83</v>
      </c>
      <c r="E581" s="3" t="str">
        <f>IF(Q580=0,"",Q580)</f>
        <v/>
      </c>
      <c r="F581" s="3" t="s">
        <v>83</v>
      </c>
      <c r="G581" s="7" t="s">
        <v>104</v>
      </c>
      <c r="H581" s="3" t="s">
        <v>83</v>
      </c>
      <c r="I581" s="3" t="str">
        <f>IF(S580=0,"",S580)</f>
        <v/>
      </c>
      <c r="J581" s="3" t="s">
        <v>83</v>
      </c>
      <c r="K581" s="3" t="str">
        <f>IF(T580=0,"",T580)</f>
        <v/>
      </c>
      <c r="L581" s="3" t="s">
        <v>83</v>
      </c>
      <c r="M581" s="3" t="str">
        <f>IF(U580=0,"",U580)</f>
        <v/>
      </c>
      <c r="N581" s="3" t="s">
        <v>83</v>
      </c>
      <c r="P581" s="12" t="s">
        <v>105</v>
      </c>
      <c r="Q581" s="13" t="str">
        <f>INDEX(AS:AS,V577+1)</f>
        <v/>
      </c>
      <c r="R581" s="14"/>
      <c r="S581" s="14"/>
      <c r="T581" s="14"/>
      <c r="U581" s="15"/>
      <c r="V581" s="19"/>
      <c r="W581" s="19"/>
      <c r="AU581" s="12" t="s">
        <v>0</v>
      </c>
    </row>
    <row r="582" spans="1:47">
      <c r="A582" s="3" t="str">
        <f t="shared" ref="A582:A645" si="56">CONCATENATE(B582,C582,D582,E582,F582,G582,H582,I582,J582,K582,L582,M582,N582,O582)</f>
        <v>|テキスト|&gt;|&gt;|&gt;|&gt;||</v>
      </c>
      <c r="B582" s="3" t="s">
        <v>83</v>
      </c>
      <c r="C582" s="7" t="s">
        <v>105</v>
      </c>
      <c r="D582" s="3" t="s">
        <v>83</v>
      </c>
      <c r="E582" s="7" t="s">
        <v>115</v>
      </c>
      <c r="F582" s="3" t="s">
        <v>83</v>
      </c>
      <c r="G582" s="7" t="s">
        <v>115</v>
      </c>
      <c r="H582" s="3" t="s">
        <v>83</v>
      </c>
      <c r="I582" s="7" t="s">
        <v>115</v>
      </c>
      <c r="J582" s="3" t="s">
        <v>83</v>
      </c>
      <c r="K582" s="7" t="s">
        <v>115</v>
      </c>
      <c r="L582" s="3" t="s">
        <v>83</v>
      </c>
      <c r="M582" s="3" t="str">
        <f>IF(Q581=0,"",Q581)</f>
        <v/>
      </c>
      <c r="N582" s="3" t="s">
        <v>83</v>
      </c>
      <c r="P582" s="17" t="s">
        <v>27</v>
      </c>
      <c r="Q582" s="13" t="str">
        <f>INDEX(AT:AT,V577+1)</f>
        <v/>
      </c>
      <c r="R582" s="14" t="s">
        <v>324</v>
      </c>
      <c r="S582" s="13" t="str">
        <f>IF(W582="","",W582)</f>
        <v/>
      </c>
      <c r="T582" s="14"/>
      <c r="U582" s="15"/>
      <c r="V582" s="19"/>
      <c r="W582" s="4"/>
      <c r="AU582" s="12" t="s">
        <v>0</v>
      </c>
    </row>
    <row r="583" spans="1:47">
      <c r="A583" s="3" t="str">
        <f t="shared" si="56"/>
        <v>|英テキスト|&gt;|&gt;|&gt;|&gt;||</v>
      </c>
      <c r="B583" s="3" t="s">
        <v>83</v>
      </c>
      <c r="C583" s="7" t="s">
        <v>125</v>
      </c>
      <c r="D583" s="3" t="s">
        <v>83</v>
      </c>
      <c r="E583" s="7" t="s">
        <v>115</v>
      </c>
      <c r="F583" s="3" t="s">
        <v>83</v>
      </c>
      <c r="G583" s="7" t="s">
        <v>115</v>
      </c>
      <c r="H583" s="3" t="s">
        <v>83</v>
      </c>
      <c r="I583" s="7" t="s">
        <v>115</v>
      </c>
      <c r="J583" s="3" t="s">
        <v>83</v>
      </c>
      <c r="K583" s="7" t="s">
        <v>115</v>
      </c>
      <c r="L583" s="3" t="s">
        <v>83</v>
      </c>
      <c r="M583" s="3" t="str">
        <f>IF(S582="","",S582&amp;"&amp;br;")&amp;IF(Q582=0,"",Q582)</f>
        <v/>
      </c>
      <c r="N583" s="3" t="s">
        <v>83</v>
      </c>
      <c r="P583" s="12" t="s">
        <v>18</v>
      </c>
      <c r="Q583" s="13">
        <f>IF(INDEX(AP:AP,V577+1)="",0,INDEX(AP:AP,V577+1)&amp;"/"&amp;INDEX(AR:AR,V577+1))</f>
        <v>0</v>
      </c>
      <c r="R583" s="14"/>
      <c r="S583" s="14"/>
      <c r="T583" s="14"/>
      <c r="U583" s="15"/>
      <c r="V583" s="19"/>
      <c r="W583" s="19"/>
      <c r="AU583" s="12" t="s">
        <v>0</v>
      </c>
    </row>
    <row r="584" spans="1:47">
      <c r="A584" s="3" t="str">
        <f t="shared" si="56"/>
        <v>|PT|&gt;||シールド数|&gt;||</v>
      </c>
      <c r="B584" s="3" t="s">
        <v>83</v>
      </c>
      <c r="C584" s="3" t="s">
        <v>18</v>
      </c>
      <c r="D584" s="3" t="s">
        <v>83</v>
      </c>
      <c r="E584" s="3" t="s">
        <v>115</v>
      </c>
      <c r="F584" s="3" t="s">
        <v>83</v>
      </c>
      <c r="G584" s="3" t="str">
        <f>IF(Q583=0,"",Q583)</f>
        <v/>
      </c>
      <c r="H584" s="3" t="s">
        <v>83</v>
      </c>
      <c r="I584" s="3" t="s">
        <v>134</v>
      </c>
      <c r="J584" s="3" t="s">
        <v>83</v>
      </c>
      <c r="K584" s="3" t="s">
        <v>115</v>
      </c>
      <c r="L584" s="3" t="s">
        <v>83</v>
      </c>
      <c r="M584" s="3" t="str">
        <f>IF(Q584=0,"",Q584)</f>
        <v/>
      </c>
      <c r="N584" s="3" t="s">
        <v>83</v>
      </c>
      <c r="P584" s="20" t="s">
        <v>19</v>
      </c>
      <c r="Q584" s="13">
        <f>INDEX(AQ:AQ,V577+1)</f>
        <v>0</v>
      </c>
      <c r="R584" s="21"/>
      <c r="S584" s="21"/>
      <c r="T584" s="21"/>
      <c r="U584" s="22"/>
      <c r="V584" s="23"/>
      <c r="W584" s="23"/>
      <c r="AU584" s="12" t="s">
        <v>0</v>
      </c>
    </row>
    <row r="585" spans="1:47">
      <c r="A585" s="3" t="str">
        <f t="shared" si="56"/>
        <v>&amp;br;&amp;br;</v>
      </c>
      <c r="B585" s="3" t="s">
        <v>142</v>
      </c>
      <c r="Q585" s="3"/>
      <c r="R585" s="3"/>
      <c r="S585" s="3"/>
      <c r="T585" s="3"/>
      <c r="U585" s="3"/>
      <c r="AU585" s="12" t="s">
        <v>0</v>
      </c>
    </row>
    <row r="586" spans="1:47">
      <c r="A586" s="3" t="str">
        <f t="shared" si="56"/>
        <v>#back(text=戻る,left)</v>
      </c>
      <c r="B586" s="3" t="s">
        <v>151</v>
      </c>
      <c r="Q586" s="3"/>
      <c r="R586" s="3"/>
      <c r="S586" s="3"/>
      <c r="T586" s="3"/>
      <c r="U586" s="3"/>
      <c r="AU586" s="12" t="s">
        <v>0</v>
      </c>
    </row>
    <row r="587" spans="1:47">
      <c r="A587" s="3" t="str">
        <f t="shared" si="56"/>
        <v>&amp;br;</v>
      </c>
      <c r="B587" s="3" t="s">
        <v>161</v>
      </c>
      <c r="Q587" s="3"/>
      <c r="R587" s="3"/>
      <c r="S587" s="3"/>
      <c r="T587" s="3"/>
      <c r="U587" s="3"/>
      <c r="AU587" s="12" t="s">
        <v>0</v>
      </c>
    </row>
    <row r="588" spans="1:47">
      <c r="A588" s="3" t="str">
        <f t="shared" si="56"/>
        <v>#comment(above,nsize=[15],size=[30],num=[10])</v>
      </c>
      <c r="B588" s="3" t="s">
        <v>170</v>
      </c>
      <c r="Q588" s="3"/>
      <c r="R588" s="3"/>
      <c r="S588" s="3"/>
      <c r="T588" s="3"/>
      <c r="U588" s="3"/>
      <c r="AU588" s="12" t="s">
        <v>0</v>
      </c>
    </row>
    <row r="589" spans="1:47">
      <c r="A589" s="3" t="str">
        <f t="shared" si="56"/>
        <v>&amp;br;&amp;br;</v>
      </c>
      <c r="B589" s="3" t="s">
        <v>142</v>
      </c>
      <c r="Q589" s="3"/>
      <c r="R589" s="3"/>
      <c r="S589" s="3"/>
      <c r="T589" s="3"/>
      <c r="U589" s="3"/>
      <c r="AU589" s="12" t="s">
        <v>0</v>
      </c>
    </row>
    <row r="590" spans="1:47">
      <c r="A590" s="3" t="str">
        <f t="shared" si="56"/>
        <v/>
      </c>
      <c r="P590" s="8"/>
      <c r="Q590" s="9"/>
      <c r="R590" s="9"/>
      <c r="S590" s="9"/>
      <c r="T590" s="9"/>
      <c r="U590" s="10"/>
      <c r="V590" s="4">
        <v>46</v>
      </c>
      <c r="W590" s="16"/>
      <c r="AU590" s="12" t="s">
        <v>0</v>
      </c>
    </row>
    <row r="591" spans="1:47">
      <c r="A591" s="3" t="str">
        <f t="shared" si="56"/>
        <v>*0/0</v>
      </c>
      <c r="B591" s="3" t="str">
        <f>"*"&amp;Q591&amp;"/"&amp;S591</f>
        <v>*0/0</v>
      </c>
      <c r="P591" s="12" t="s">
        <v>9</v>
      </c>
      <c r="Q591" s="13">
        <f>INDEX(AC:AC,V590+1)</f>
        <v>0</v>
      </c>
      <c r="R591" s="14" t="s">
        <v>10</v>
      </c>
      <c r="S591" s="13">
        <f>INDEX(AD:AD,V590+1)</f>
        <v>0</v>
      </c>
      <c r="T591" s="14"/>
      <c r="U591" s="15"/>
      <c r="V591" s="16"/>
      <c r="W591" s="19"/>
      <c r="AU591" s="12" t="s">
        <v>0</v>
      </c>
    </row>
    <row r="592" spans="1:47">
      <c r="A592" s="3" t="str">
        <f t="shared" si="56"/>
        <v>|LEFT:80|LEFT:100|LEFT:100|LEFT:100|LEFT:100|LEFT:100|c</v>
      </c>
      <c r="B592" s="3" t="s">
        <v>83</v>
      </c>
      <c r="C592" s="6" t="str">
        <f>$P$1</f>
        <v>LEFT:80</v>
      </c>
      <c r="D592" s="6" t="s">
        <v>83</v>
      </c>
      <c r="E592" s="6" t="str">
        <f t="shared" ref="E592:I592" si="57">$Q$1</f>
        <v>LEFT:100</v>
      </c>
      <c r="F592" s="6" t="s">
        <v>83</v>
      </c>
      <c r="G592" s="6" t="str">
        <f t="shared" si="57"/>
        <v>LEFT:100</v>
      </c>
      <c r="H592" s="6" t="s">
        <v>83</v>
      </c>
      <c r="I592" s="6" t="str">
        <f t="shared" si="57"/>
        <v>LEFT:100</v>
      </c>
      <c r="J592" s="6" t="s">
        <v>83</v>
      </c>
      <c r="K592" s="6" t="str">
        <f>$Q$1</f>
        <v>LEFT:100</v>
      </c>
      <c r="L592" s="6" t="s">
        <v>83</v>
      </c>
      <c r="M592" s="6" t="str">
        <f>$Q$1</f>
        <v>LEFT:100</v>
      </c>
      <c r="N592" s="3" t="s">
        <v>83</v>
      </c>
      <c r="O592" s="3" t="s">
        <v>84</v>
      </c>
      <c r="P592" s="17" t="s">
        <v>6</v>
      </c>
      <c r="Q592" s="13" t="str">
        <f>INDEX(Y:Y,V590+1)</f>
        <v>無色</v>
      </c>
      <c r="R592" s="18" t="s">
        <v>7</v>
      </c>
      <c r="S592" s="13">
        <f>INDEX(Z:Z,V590+1)</f>
        <v>0</v>
      </c>
      <c r="T592" s="18" t="s">
        <v>8</v>
      </c>
      <c r="U592" s="13">
        <f>INDEX(AB:AB,V590+1)</f>
        <v>0</v>
      </c>
      <c r="V592" s="19"/>
      <c r="W592" s="19"/>
      <c r="AU592" s="12" t="s">
        <v>0</v>
      </c>
    </row>
    <row r="593" spans="1:47">
      <c r="A593" s="3" t="str">
        <f t="shared" si="56"/>
        <v>|色|無色|レアリティ||マナコスト||</v>
      </c>
      <c r="B593" s="3" t="s">
        <v>83</v>
      </c>
      <c r="C593" s="7" t="s">
        <v>6</v>
      </c>
      <c r="D593" s="3" t="s">
        <v>83</v>
      </c>
      <c r="E593" s="3" t="str">
        <f>IF(Q592=0,"",Q592)</f>
        <v>無色</v>
      </c>
      <c r="F593" s="3" t="s">
        <v>83</v>
      </c>
      <c r="G593" s="7" t="s">
        <v>92</v>
      </c>
      <c r="H593" s="3" t="s">
        <v>83</v>
      </c>
      <c r="I593" s="3" t="str">
        <f>IF(S592=0,"",S592)</f>
        <v/>
      </c>
      <c r="J593" s="3" t="s">
        <v>83</v>
      </c>
      <c r="K593" s="7" t="s">
        <v>93</v>
      </c>
      <c r="L593" s="3" t="s">
        <v>83</v>
      </c>
      <c r="M593" s="3" t="str">
        <f>IF(U592=0,"",U592)</f>
        <v/>
      </c>
      <c r="N593" s="3" t="s">
        <v>83</v>
      </c>
      <c r="P593" s="12" t="s">
        <v>11</v>
      </c>
      <c r="Q593" s="13">
        <f>INDEX(AE:AE,V590+1)</f>
        <v>0</v>
      </c>
      <c r="R593" s="18" t="s">
        <v>94</v>
      </c>
      <c r="S593" s="13">
        <f>INDEX(AG:AG,V590+1)</f>
        <v>0</v>
      </c>
      <c r="T593" s="13">
        <f>INDEX(AH:AH,V590+1)</f>
        <v>0</v>
      </c>
      <c r="U593" s="13">
        <f>INDEX(AI:AI,V590+1)</f>
        <v>0</v>
      </c>
      <c r="V593" s="19"/>
      <c r="W593" s="19"/>
      <c r="AU593" s="12" t="s">
        <v>0</v>
      </c>
    </row>
    <row r="594" spans="1:47">
      <c r="A594" s="3" t="str">
        <f t="shared" si="56"/>
        <v>|種別||サブタイプ||||</v>
      </c>
      <c r="B594" s="3" t="s">
        <v>83</v>
      </c>
      <c r="C594" s="7" t="s">
        <v>11</v>
      </c>
      <c r="D594" s="3" t="s">
        <v>83</v>
      </c>
      <c r="E594" s="3" t="str">
        <f>IF(Q593=0,"",Q593)</f>
        <v/>
      </c>
      <c r="F594" s="3" t="s">
        <v>83</v>
      </c>
      <c r="G594" s="7" t="s">
        <v>104</v>
      </c>
      <c r="H594" s="3" t="s">
        <v>83</v>
      </c>
      <c r="I594" s="3" t="str">
        <f>IF(S593=0,"",S593)</f>
        <v/>
      </c>
      <c r="J594" s="3" t="s">
        <v>83</v>
      </c>
      <c r="K594" s="3" t="str">
        <f>IF(T593=0,"",T593)</f>
        <v/>
      </c>
      <c r="L594" s="3" t="s">
        <v>83</v>
      </c>
      <c r="M594" s="3" t="str">
        <f>IF(U593=0,"",U593)</f>
        <v/>
      </c>
      <c r="N594" s="3" t="s">
        <v>83</v>
      </c>
      <c r="P594" s="12" t="s">
        <v>105</v>
      </c>
      <c r="Q594" s="13" t="str">
        <f>INDEX(AS:AS,V590+1)</f>
        <v/>
      </c>
      <c r="R594" s="14"/>
      <c r="S594" s="14"/>
      <c r="T594" s="14"/>
      <c r="U594" s="15"/>
      <c r="V594" s="19"/>
      <c r="W594" s="19"/>
      <c r="AU594" s="12" t="s">
        <v>0</v>
      </c>
    </row>
    <row r="595" spans="1:47">
      <c r="A595" s="3" t="str">
        <f t="shared" si="56"/>
        <v>|テキスト|&gt;|&gt;|&gt;|&gt;||</v>
      </c>
      <c r="B595" s="3" t="s">
        <v>83</v>
      </c>
      <c r="C595" s="7" t="s">
        <v>105</v>
      </c>
      <c r="D595" s="3" t="s">
        <v>83</v>
      </c>
      <c r="E595" s="7" t="s">
        <v>115</v>
      </c>
      <c r="F595" s="3" t="s">
        <v>83</v>
      </c>
      <c r="G595" s="7" t="s">
        <v>115</v>
      </c>
      <c r="H595" s="3" t="s">
        <v>83</v>
      </c>
      <c r="I595" s="7" t="s">
        <v>115</v>
      </c>
      <c r="J595" s="3" t="s">
        <v>83</v>
      </c>
      <c r="K595" s="7" t="s">
        <v>115</v>
      </c>
      <c r="L595" s="3" t="s">
        <v>83</v>
      </c>
      <c r="M595" s="3" t="str">
        <f>IF(Q594=0,"",Q594)</f>
        <v/>
      </c>
      <c r="N595" s="3" t="s">
        <v>83</v>
      </c>
      <c r="P595" s="17" t="s">
        <v>27</v>
      </c>
      <c r="Q595" s="13" t="str">
        <f>INDEX(AT:AT,V590+1)</f>
        <v/>
      </c>
      <c r="R595" s="14" t="s">
        <v>324</v>
      </c>
      <c r="S595" s="13" t="str">
        <f>IF(W595="","",W595)</f>
        <v/>
      </c>
      <c r="T595" s="14"/>
      <c r="U595" s="15"/>
      <c r="V595" s="19"/>
      <c r="W595" s="4"/>
      <c r="AU595" s="12" t="s">
        <v>0</v>
      </c>
    </row>
    <row r="596" spans="1:47">
      <c r="A596" s="3" t="str">
        <f t="shared" si="56"/>
        <v>|英テキスト|&gt;|&gt;|&gt;|&gt;||</v>
      </c>
      <c r="B596" s="3" t="s">
        <v>83</v>
      </c>
      <c r="C596" s="7" t="s">
        <v>125</v>
      </c>
      <c r="D596" s="3" t="s">
        <v>83</v>
      </c>
      <c r="E596" s="7" t="s">
        <v>115</v>
      </c>
      <c r="F596" s="3" t="s">
        <v>83</v>
      </c>
      <c r="G596" s="7" t="s">
        <v>115</v>
      </c>
      <c r="H596" s="3" t="s">
        <v>83</v>
      </c>
      <c r="I596" s="7" t="s">
        <v>115</v>
      </c>
      <c r="J596" s="3" t="s">
        <v>83</v>
      </c>
      <c r="K596" s="7" t="s">
        <v>115</v>
      </c>
      <c r="L596" s="3" t="s">
        <v>83</v>
      </c>
      <c r="M596" s="3" t="str">
        <f>IF(S595="","",S595&amp;"&amp;br;")&amp;IF(Q595=0,"",Q595)</f>
        <v/>
      </c>
      <c r="N596" s="3" t="s">
        <v>83</v>
      </c>
      <c r="P596" s="12" t="s">
        <v>18</v>
      </c>
      <c r="Q596" s="13">
        <f>IF(INDEX(AP:AP,V590+1)="",0,INDEX(AP:AP,V590+1)&amp;"/"&amp;INDEX(AR:AR,V590+1))</f>
        <v>0</v>
      </c>
      <c r="R596" s="14"/>
      <c r="S596" s="14"/>
      <c r="T596" s="14"/>
      <c r="U596" s="15"/>
      <c r="V596" s="19"/>
      <c r="W596" s="19"/>
      <c r="AU596" s="12" t="s">
        <v>0</v>
      </c>
    </row>
    <row r="597" spans="1:47">
      <c r="A597" s="3" t="str">
        <f t="shared" si="56"/>
        <v>|PT|&gt;||シールド数|&gt;||</v>
      </c>
      <c r="B597" s="3" t="s">
        <v>83</v>
      </c>
      <c r="C597" s="3" t="s">
        <v>18</v>
      </c>
      <c r="D597" s="3" t="s">
        <v>83</v>
      </c>
      <c r="E597" s="3" t="s">
        <v>115</v>
      </c>
      <c r="F597" s="3" t="s">
        <v>83</v>
      </c>
      <c r="G597" s="3" t="str">
        <f>IF(Q596=0,"",Q596)</f>
        <v/>
      </c>
      <c r="H597" s="3" t="s">
        <v>83</v>
      </c>
      <c r="I597" s="3" t="s">
        <v>134</v>
      </c>
      <c r="J597" s="3" t="s">
        <v>83</v>
      </c>
      <c r="K597" s="3" t="s">
        <v>115</v>
      </c>
      <c r="L597" s="3" t="s">
        <v>83</v>
      </c>
      <c r="M597" s="3" t="str">
        <f>IF(Q597=0,"",Q597)</f>
        <v/>
      </c>
      <c r="N597" s="3" t="s">
        <v>83</v>
      </c>
      <c r="P597" s="20" t="s">
        <v>19</v>
      </c>
      <c r="Q597" s="13">
        <f>INDEX(AQ:AQ,V590+1)</f>
        <v>0</v>
      </c>
      <c r="R597" s="21"/>
      <c r="S597" s="21"/>
      <c r="T597" s="21"/>
      <c r="U597" s="22"/>
      <c r="V597" s="23"/>
      <c r="W597" s="23"/>
      <c r="AU597" s="12" t="s">
        <v>0</v>
      </c>
    </row>
    <row r="598" spans="1:47">
      <c r="A598" s="3" t="str">
        <f t="shared" si="56"/>
        <v>&amp;br;&amp;br;</v>
      </c>
      <c r="B598" s="3" t="s">
        <v>142</v>
      </c>
      <c r="Q598" s="3"/>
      <c r="R598" s="3"/>
      <c r="S598" s="3"/>
      <c r="T598" s="3"/>
      <c r="U598" s="3"/>
      <c r="AU598" s="12" t="s">
        <v>0</v>
      </c>
    </row>
    <row r="599" spans="1:47">
      <c r="A599" s="3" t="str">
        <f t="shared" si="56"/>
        <v>#back(text=戻る,left)</v>
      </c>
      <c r="B599" s="3" t="s">
        <v>151</v>
      </c>
      <c r="Q599" s="3"/>
      <c r="R599" s="3"/>
      <c r="S599" s="3"/>
      <c r="T599" s="3"/>
      <c r="U599" s="3"/>
      <c r="AU599" s="12" t="s">
        <v>0</v>
      </c>
    </row>
    <row r="600" spans="1:47">
      <c r="A600" s="3" t="str">
        <f t="shared" si="56"/>
        <v>&amp;br;</v>
      </c>
      <c r="B600" s="3" t="s">
        <v>161</v>
      </c>
      <c r="Q600" s="3"/>
      <c r="R600" s="3"/>
      <c r="S600" s="3"/>
      <c r="T600" s="3"/>
      <c r="U600" s="3"/>
      <c r="AU600" s="12" t="s">
        <v>0</v>
      </c>
    </row>
    <row r="601" spans="1:47">
      <c r="A601" s="3" t="str">
        <f t="shared" si="56"/>
        <v>#comment(above,nsize=[15],size=[30],num=[10])</v>
      </c>
      <c r="B601" s="3" t="s">
        <v>170</v>
      </c>
      <c r="Q601" s="3"/>
      <c r="R601" s="3"/>
      <c r="S601" s="3"/>
      <c r="T601" s="3"/>
      <c r="U601" s="3"/>
      <c r="AU601" s="12" t="s">
        <v>0</v>
      </c>
    </row>
    <row r="602" spans="1:47">
      <c r="A602" s="3" t="str">
        <f t="shared" si="56"/>
        <v>&amp;br;&amp;br;</v>
      </c>
      <c r="B602" s="3" t="s">
        <v>142</v>
      </c>
      <c r="Q602" s="3"/>
      <c r="R602" s="3"/>
      <c r="S602" s="3"/>
      <c r="T602" s="3"/>
      <c r="U602" s="3"/>
      <c r="AU602" s="12" t="s">
        <v>0</v>
      </c>
    </row>
    <row r="603" spans="1:47">
      <c r="A603" s="3" t="str">
        <f t="shared" si="56"/>
        <v/>
      </c>
      <c r="P603" s="8"/>
      <c r="Q603" s="9"/>
      <c r="R603" s="9"/>
      <c r="S603" s="9"/>
      <c r="T603" s="9"/>
      <c r="U603" s="10"/>
      <c r="V603" s="4">
        <v>47</v>
      </c>
      <c r="W603" s="16"/>
      <c r="AU603" s="12" t="s">
        <v>0</v>
      </c>
    </row>
    <row r="604" spans="1:47">
      <c r="A604" s="3" t="str">
        <f t="shared" si="56"/>
        <v>*0/0</v>
      </c>
      <c r="B604" s="3" t="str">
        <f>"*"&amp;Q604&amp;"/"&amp;S604</f>
        <v>*0/0</v>
      </c>
      <c r="P604" s="12" t="s">
        <v>9</v>
      </c>
      <c r="Q604" s="13">
        <f>INDEX(AC:AC,V603+1)</f>
        <v>0</v>
      </c>
      <c r="R604" s="14" t="s">
        <v>10</v>
      </c>
      <c r="S604" s="13">
        <f>INDEX(AD:AD,V603+1)</f>
        <v>0</v>
      </c>
      <c r="T604" s="14"/>
      <c r="U604" s="15"/>
      <c r="V604" s="16"/>
      <c r="W604" s="19"/>
      <c r="AU604" s="12" t="s">
        <v>0</v>
      </c>
    </row>
    <row r="605" spans="1:47">
      <c r="A605" s="3" t="str">
        <f t="shared" si="56"/>
        <v>|LEFT:80|LEFT:100|LEFT:100|LEFT:100|LEFT:100|LEFT:100|c</v>
      </c>
      <c r="B605" s="3" t="s">
        <v>83</v>
      </c>
      <c r="C605" s="6" t="str">
        <f>$P$1</f>
        <v>LEFT:80</v>
      </c>
      <c r="D605" s="6" t="s">
        <v>83</v>
      </c>
      <c r="E605" s="6" t="str">
        <f t="shared" ref="E605:I605" si="58">$Q$1</f>
        <v>LEFT:100</v>
      </c>
      <c r="F605" s="6" t="s">
        <v>83</v>
      </c>
      <c r="G605" s="6" t="str">
        <f t="shared" si="58"/>
        <v>LEFT:100</v>
      </c>
      <c r="H605" s="6" t="s">
        <v>83</v>
      </c>
      <c r="I605" s="6" t="str">
        <f t="shared" si="58"/>
        <v>LEFT:100</v>
      </c>
      <c r="J605" s="6" t="s">
        <v>83</v>
      </c>
      <c r="K605" s="6" t="str">
        <f>$Q$1</f>
        <v>LEFT:100</v>
      </c>
      <c r="L605" s="6" t="s">
        <v>83</v>
      </c>
      <c r="M605" s="6" t="str">
        <f>$Q$1</f>
        <v>LEFT:100</v>
      </c>
      <c r="N605" s="3" t="s">
        <v>83</v>
      </c>
      <c r="O605" s="3" t="s">
        <v>84</v>
      </c>
      <c r="P605" s="17" t="s">
        <v>6</v>
      </c>
      <c r="Q605" s="13" t="str">
        <f>INDEX(Y:Y,V603+1)</f>
        <v>無色</v>
      </c>
      <c r="R605" s="18" t="s">
        <v>7</v>
      </c>
      <c r="S605" s="13">
        <f>INDEX(Z:Z,V603+1)</f>
        <v>0</v>
      </c>
      <c r="T605" s="18" t="s">
        <v>8</v>
      </c>
      <c r="U605" s="13">
        <f>INDEX(AB:AB,V603+1)</f>
        <v>0</v>
      </c>
      <c r="V605" s="19"/>
      <c r="W605" s="19"/>
      <c r="AU605" s="12" t="s">
        <v>0</v>
      </c>
    </row>
    <row r="606" spans="1:47">
      <c r="A606" s="3" t="str">
        <f t="shared" si="56"/>
        <v>|色|無色|レアリティ||マナコスト||</v>
      </c>
      <c r="B606" s="3" t="s">
        <v>83</v>
      </c>
      <c r="C606" s="7" t="s">
        <v>6</v>
      </c>
      <c r="D606" s="3" t="s">
        <v>83</v>
      </c>
      <c r="E606" s="3" t="str">
        <f>IF(Q605=0,"",Q605)</f>
        <v>無色</v>
      </c>
      <c r="F606" s="3" t="s">
        <v>83</v>
      </c>
      <c r="G606" s="7" t="s">
        <v>92</v>
      </c>
      <c r="H606" s="3" t="s">
        <v>83</v>
      </c>
      <c r="I606" s="3" t="str">
        <f>IF(S605=0,"",S605)</f>
        <v/>
      </c>
      <c r="J606" s="3" t="s">
        <v>83</v>
      </c>
      <c r="K606" s="7" t="s">
        <v>93</v>
      </c>
      <c r="L606" s="3" t="s">
        <v>83</v>
      </c>
      <c r="M606" s="3" t="str">
        <f>IF(U605=0,"",U605)</f>
        <v/>
      </c>
      <c r="N606" s="3" t="s">
        <v>83</v>
      </c>
      <c r="P606" s="12" t="s">
        <v>11</v>
      </c>
      <c r="Q606" s="13">
        <f>INDEX(AE:AE,V603+1)</f>
        <v>0</v>
      </c>
      <c r="R606" s="18" t="s">
        <v>94</v>
      </c>
      <c r="S606" s="13">
        <f>INDEX(AG:AG,V603+1)</f>
        <v>0</v>
      </c>
      <c r="T606" s="13">
        <f>INDEX(AH:AH,V603+1)</f>
        <v>0</v>
      </c>
      <c r="U606" s="13">
        <f>INDEX(AI:AI,V603+1)</f>
        <v>0</v>
      </c>
      <c r="V606" s="19"/>
      <c r="W606" s="19"/>
      <c r="AU606" s="12" t="s">
        <v>0</v>
      </c>
    </row>
    <row r="607" spans="1:47">
      <c r="A607" s="3" t="str">
        <f t="shared" si="56"/>
        <v>|種別||サブタイプ||||</v>
      </c>
      <c r="B607" s="3" t="s">
        <v>83</v>
      </c>
      <c r="C607" s="7" t="s">
        <v>11</v>
      </c>
      <c r="D607" s="3" t="s">
        <v>83</v>
      </c>
      <c r="E607" s="3" t="str">
        <f>IF(Q606=0,"",Q606)</f>
        <v/>
      </c>
      <c r="F607" s="3" t="s">
        <v>83</v>
      </c>
      <c r="G607" s="7" t="s">
        <v>104</v>
      </c>
      <c r="H607" s="3" t="s">
        <v>83</v>
      </c>
      <c r="I607" s="3" t="str">
        <f>IF(S606=0,"",S606)</f>
        <v/>
      </c>
      <c r="J607" s="3" t="s">
        <v>83</v>
      </c>
      <c r="K607" s="3" t="str">
        <f>IF(T606=0,"",T606)</f>
        <v/>
      </c>
      <c r="L607" s="3" t="s">
        <v>83</v>
      </c>
      <c r="M607" s="3" t="str">
        <f>IF(U606=0,"",U606)</f>
        <v/>
      </c>
      <c r="N607" s="3" t="s">
        <v>83</v>
      </c>
      <c r="P607" s="12" t="s">
        <v>105</v>
      </c>
      <c r="Q607" s="13" t="str">
        <f>INDEX(AS:AS,V603+1)</f>
        <v/>
      </c>
      <c r="R607" s="14"/>
      <c r="S607" s="14"/>
      <c r="T607" s="14"/>
      <c r="U607" s="15"/>
      <c r="V607" s="19"/>
      <c r="W607" s="19"/>
      <c r="AU607" s="12" t="s">
        <v>0</v>
      </c>
    </row>
    <row r="608" spans="1:47">
      <c r="A608" s="3" t="str">
        <f t="shared" si="56"/>
        <v>|テキスト|&gt;|&gt;|&gt;|&gt;||</v>
      </c>
      <c r="B608" s="3" t="s">
        <v>83</v>
      </c>
      <c r="C608" s="7" t="s">
        <v>105</v>
      </c>
      <c r="D608" s="3" t="s">
        <v>83</v>
      </c>
      <c r="E608" s="7" t="s">
        <v>115</v>
      </c>
      <c r="F608" s="3" t="s">
        <v>83</v>
      </c>
      <c r="G608" s="7" t="s">
        <v>115</v>
      </c>
      <c r="H608" s="3" t="s">
        <v>83</v>
      </c>
      <c r="I608" s="7" t="s">
        <v>115</v>
      </c>
      <c r="J608" s="3" t="s">
        <v>83</v>
      </c>
      <c r="K608" s="7" t="s">
        <v>115</v>
      </c>
      <c r="L608" s="3" t="s">
        <v>83</v>
      </c>
      <c r="M608" s="3" t="str">
        <f>IF(Q607=0,"",Q607)</f>
        <v/>
      </c>
      <c r="N608" s="3" t="s">
        <v>83</v>
      </c>
      <c r="P608" s="17" t="s">
        <v>27</v>
      </c>
      <c r="Q608" s="13" t="str">
        <f>INDEX(AT:AT,V603+1)</f>
        <v/>
      </c>
      <c r="R608" s="14" t="s">
        <v>324</v>
      </c>
      <c r="S608" s="13" t="str">
        <f>IF(W608="","",W608)</f>
        <v/>
      </c>
      <c r="T608" s="14"/>
      <c r="U608" s="15"/>
      <c r="V608" s="19"/>
      <c r="W608" s="4"/>
      <c r="AU608" s="12" t="s">
        <v>0</v>
      </c>
    </row>
    <row r="609" spans="1:47">
      <c r="A609" s="3" t="str">
        <f t="shared" si="56"/>
        <v>|英テキスト|&gt;|&gt;|&gt;|&gt;||</v>
      </c>
      <c r="B609" s="3" t="s">
        <v>83</v>
      </c>
      <c r="C609" s="7" t="s">
        <v>125</v>
      </c>
      <c r="D609" s="3" t="s">
        <v>83</v>
      </c>
      <c r="E609" s="7" t="s">
        <v>115</v>
      </c>
      <c r="F609" s="3" t="s">
        <v>83</v>
      </c>
      <c r="G609" s="7" t="s">
        <v>115</v>
      </c>
      <c r="H609" s="3" t="s">
        <v>83</v>
      </c>
      <c r="I609" s="7" t="s">
        <v>115</v>
      </c>
      <c r="J609" s="3" t="s">
        <v>83</v>
      </c>
      <c r="K609" s="7" t="s">
        <v>115</v>
      </c>
      <c r="L609" s="3" t="s">
        <v>83</v>
      </c>
      <c r="M609" s="3" t="str">
        <f>IF(S608="","",S608&amp;"&amp;br;")&amp;IF(Q608=0,"",Q608)</f>
        <v/>
      </c>
      <c r="N609" s="3" t="s">
        <v>83</v>
      </c>
      <c r="P609" s="12" t="s">
        <v>18</v>
      </c>
      <c r="Q609" s="13">
        <f>IF(INDEX(AP:AP,V603+1)="",0,INDEX(AP:AP,V603+1)&amp;"/"&amp;INDEX(AR:AR,V603+1))</f>
        <v>0</v>
      </c>
      <c r="R609" s="14"/>
      <c r="S609" s="14"/>
      <c r="T609" s="14"/>
      <c r="U609" s="15"/>
      <c r="V609" s="19"/>
      <c r="W609" s="19"/>
      <c r="AU609" s="12" t="s">
        <v>0</v>
      </c>
    </row>
    <row r="610" spans="1:47">
      <c r="A610" s="3" t="str">
        <f t="shared" si="56"/>
        <v>|PT|&gt;||シールド数|&gt;||</v>
      </c>
      <c r="B610" s="3" t="s">
        <v>83</v>
      </c>
      <c r="C610" s="3" t="s">
        <v>18</v>
      </c>
      <c r="D610" s="3" t="s">
        <v>83</v>
      </c>
      <c r="E610" s="3" t="s">
        <v>115</v>
      </c>
      <c r="F610" s="3" t="s">
        <v>83</v>
      </c>
      <c r="G610" s="3" t="str">
        <f>IF(Q609=0,"",Q609)</f>
        <v/>
      </c>
      <c r="H610" s="3" t="s">
        <v>83</v>
      </c>
      <c r="I610" s="3" t="s">
        <v>134</v>
      </c>
      <c r="J610" s="3" t="s">
        <v>83</v>
      </c>
      <c r="K610" s="3" t="s">
        <v>115</v>
      </c>
      <c r="L610" s="3" t="s">
        <v>83</v>
      </c>
      <c r="M610" s="3" t="str">
        <f>IF(Q610=0,"",Q610)</f>
        <v/>
      </c>
      <c r="N610" s="3" t="s">
        <v>83</v>
      </c>
      <c r="P610" s="20" t="s">
        <v>19</v>
      </c>
      <c r="Q610" s="13">
        <f>INDEX(AQ:AQ,V603+1)</f>
        <v>0</v>
      </c>
      <c r="R610" s="21"/>
      <c r="S610" s="21"/>
      <c r="T610" s="21"/>
      <c r="U610" s="22"/>
      <c r="V610" s="23"/>
      <c r="W610" s="23"/>
      <c r="AU610" s="12" t="s">
        <v>0</v>
      </c>
    </row>
    <row r="611" spans="1:47">
      <c r="A611" s="3" t="str">
        <f t="shared" si="56"/>
        <v>&amp;br;&amp;br;</v>
      </c>
      <c r="B611" s="3" t="s">
        <v>142</v>
      </c>
      <c r="Q611" s="3"/>
      <c r="R611" s="3"/>
      <c r="S611" s="3"/>
      <c r="T611" s="3"/>
      <c r="U611" s="3"/>
      <c r="AU611" s="12" t="s">
        <v>0</v>
      </c>
    </row>
    <row r="612" spans="1:47">
      <c r="A612" s="3" t="str">
        <f t="shared" si="56"/>
        <v>#back(text=戻る,left)</v>
      </c>
      <c r="B612" s="3" t="s">
        <v>151</v>
      </c>
      <c r="Q612" s="3"/>
      <c r="R612" s="3"/>
      <c r="S612" s="3"/>
      <c r="T612" s="3"/>
      <c r="U612" s="3"/>
      <c r="AU612" s="12" t="s">
        <v>0</v>
      </c>
    </row>
    <row r="613" spans="1:47">
      <c r="A613" s="3" t="str">
        <f t="shared" si="56"/>
        <v>&amp;br;</v>
      </c>
      <c r="B613" s="3" t="s">
        <v>161</v>
      </c>
      <c r="Q613" s="3"/>
      <c r="R613" s="3"/>
      <c r="S613" s="3"/>
      <c r="T613" s="3"/>
      <c r="U613" s="3"/>
      <c r="AU613" s="12" t="s">
        <v>0</v>
      </c>
    </row>
    <row r="614" spans="1:47">
      <c r="A614" s="3" t="str">
        <f t="shared" si="56"/>
        <v>#comment(above,nsize=[15],size=[30],num=[10])</v>
      </c>
      <c r="B614" s="3" t="s">
        <v>170</v>
      </c>
      <c r="Q614" s="3"/>
      <c r="R614" s="3"/>
      <c r="S614" s="3"/>
      <c r="T614" s="3"/>
      <c r="U614" s="3"/>
      <c r="AU614" s="12" t="s">
        <v>0</v>
      </c>
    </row>
    <row r="615" spans="1:47">
      <c r="A615" s="3" t="str">
        <f t="shared" si="56"/>
        <v>&amp;br;&amp;br;</v>
      </c>
      <c r="B615" s="3" t="s">
        <v>142</v>
      </c>
      <c r="Q615" s="3"/>
      <c r="R615" s="3"/>
      <c r="S615" s="3"/>
      <c r="T615" s="3"/>
      <c r="U615" s="3"/>
      <c r="AU615" s="12" t="s">
        <v>0</v>
      </c>
    </row>
    <row r="616" spans="1:47">
      <c r="A616" s="3" t="str">
        <f t="shared" si="56"/>
        <v/>
      </c>
      <c r="P616" s="8"/>
      <c r="Q616" s="9"/>
      <c r="R616" s="9"/>
      <c r="S616" s="9"/>
      <c r="T616" s="9"/>
      <c r="U616" s="10"/>
      <c r="V616" s="4">
        <v>48</v>
      </c>
      <c r="W616" s="16"/>
      <c r="AU616" s="12" t="s">
        <v>0</v>
      </c>
    </row>
    <row r="617" spans="1:47">
      <c r="A617" s="3" t="str">
        <f t="shared" si="56"/>
        <v>*0/0</v>
      </c>
      <c r="B617" s="3" t="str">
        <f>"*"&amp;Q617&amp;"/"&amp;S617</f>
        <v>*0/0</v>
      </c>
      <c r="P617" s="12" t="s">
        <v>9</v>
      </c>
      <c r="Q617" s="13">
        <f>INDEX(AC:AC,V616+1)</f>
        <v>0</v>
      </c>
      <c r="R617" s="14" t="s">
        <v>10</v>
      </c>
      <c r="S617" s="13">
        <f>INDEX(AD:AD,V616+1)</f>
        <v>0</v>
      </c>
      <c r="T617" s="14"/>
      <c r="U617" s="15"/>
      <c r="V617" s="16"/>
      <c r="W617" s="19"/>
      <c r="AU617" s="12" t="s">
        <v>0</v>
      </c>
    </row>
    <row r="618" spans="1:47">
      <c r="A618" s="3" t="str">
        <f t="shared" si="56"/>
        <v>|LEFT:80|LEFT:100|LEFT:100|LEFT:100|LEFT:100|LEFT:100|c</v>
      </c>
      <c r="B618" s="3" t="s">
        <v>83</v>
      </c>
      <c r="C618" s="6" t="str">
        <f>$P$1</f>
        <v>LEFT:80</v>
      </c>
      <c r="D618" s="6" t="s">
        <v>83</v>
      </c>
      <c r="E618" s="6" t="str">
        <f t="shared" ref="E618:I618" si="59">$Q$1</f>
        <v>LEFT:100</v>
      </c>
      <c r="F618" s="6" t="s">
        <v>83</v>
      </c>
      <c r="G618" s="6" t="str">
        <f t="shared" si="59"/>
        <v>LEFT:100</v>
      </c>
      <c r="H618" s="6" t="s">
        <v>83</v>
      </c>
      <c r="I618" s="6" t="str">
        <f t="shared" si="59"/>
        <v>LEFT:100</v>
      </c>
      <c r="J618" s="6" t="s">
        <v>83</v>
      </c>
      <c r="K618" s="6" t="str">
        <f>$Q$1</f>
        <v>LEFT:100</v>
      </c>
      <c r="L618" s="6" t="s">
        <v>83</v>
      </c>
      <c r="M618" s="6" t="str">
        <f>$Q$1</f>
        <v>LEFT:100</v>
      </c>
      <c r="N618" s="3" t="s">
        <v>83</v>
      </c>
      <c r="O618" s="3" t="s">
        <v>84</v>
      </c>
      <c r="P618" s="17" t="s">
        <v>6</v>
      </c>
      <c r="Q618" s="13" t="str">
        <f>INDEX(Y:Y,V616+1)</f>
        <v>無色</v>
      </c>
      <c r="R618" s="18" t="s">
        <v>7</v>
      </c>
      <c r="S618" s="13">
        <f>INDEX(Z:Z,V616+1)</f>
        <v>0</v>
      </c>
      <c r="T618" s="18" t="s">
        <v>8</v>
      </c>
      <c r="U618" s="13">
        <f>INDEX(AB:AB,V616+1)</f>
        <v>0</v>
      </c>
      <c r="V618" s="19"/>
      <c r="W618" s="19"/>
      <c r="AU618" s="12" t="s">
        <v>0</v>
      </c>
    </row>
    <row r="619" spans="1:47">
      <c r="A619" s="3" t="str">
        <f t="shared" si="56"/>
        <v>|色|無色|レアリティ||マナコスト||</v>
      </c>
      <c r="B619" s="3" t="s">
        <v>83</v>
      </c>
      <c r="C619" s="7" t="s">
        <v>6</v>
      </c>
      <c r="D619" s="3" t="s">
        <v>83</v>
      </c>
      <c r="E619" s="3" t="str">
        <f>IF(Q618=0,"",Q618)</f>
        <v>無色</v>
      </c>
      <c r="F619" s="3" t="s">
        <v>83</v>
      </c>
      <c r="G619" s="7" t="s">
        <v>92</v>
      </c>
      <c r="H619" s="3" t="s">
        <v>83</v>
      </c>
      <c r="I619" s="3" t="str">
        <f>IF(S618=0,"",S618)</f>
        <v/>
      </c>
      <c r="J619" s="3" t="s">
        <v>83</v>
      </c>
      <c r="K619" s="7" t="s">
        <v>93</v>
      </c>
      <c r="L619" s="3" t="s">
        <v>83</v>
      </c>
      <c r="M619" s="3" t="str">
        <f>IF(U618=0,"",U618)</f>
        <v/>
      </c>
      <c r="N619" s="3" t="s">
        <v>83</v>
      </c>
      <c r="P619" s="12" t="s">
        <v>11</v>
      </c>
      <c r="Q619" s="13">
        <f>INDEX(AE:AE,V616+1)</f>
        <v>0</v>
      </c>
      <c r="R619" s="18" t="s">
        <v>94</v>
      </c>
      <c r="S619" s="13">
        <f>INDEX(AG:AG,V616+1)</f>
        <v>0</v>
      </c>
      <c r="T619" s="13">
        <f>INDEX(AH:AH,V616+1)</f>
        <v>0</v>
      </c>
      <c r="U619" s="13">
        <f>INDEX(AI:AI,V616+1)</f>
        <v>0</v>
      </c>
      <c r="V619" s="19"/>
      <c r="W619" s="19"/>
      <c r="AU619" s="12" t="s">
        <v>0</v>
      </c>
    </row>
    <row r="620" spans="1:47">
      <c r="A620" s="3" t="str">
        <f t="shared" si="56"/>
        <v>|種別||サブタイプ||||</v>
      </c>
      <c r="B620" s="3" t="s">
        <v>83</v>
      </c>
      <c r="C620" s="7" t="s">
        <v>11</v>
      </c>
      <c r="D620" s="3" t="s">
        <v>83</v>
      </c>
      <c r="E620" s="3" t="str">
        <f>IF(Q619=0,"",Q619)</f>
        <v/>
      </c>
      <c r="F620" s="3" t="s">
        <v>83</v>
      </c>
      <c r="G620" s="7" t="s">
        <v>104</v>
      </c>
      <c r="H620" s="3" t="s">
        <v>83</v>
      </c>
      <c r="I620" s="3" t="str">
        <f>IF(S619=0,"",S619)</f>
        <v/>
      </c>
      <c r="J620" s="3" t="s">
        <v>83</v>
      </c>
      <c r="K620" s="3" t="str">
        <f>IF(T619=0,"",T619)</f>
        <v/>
      </c>
      <c r="L620" s="3" t="s">
        <v>83</v>
      </c>
      <c r="M620" s="3" t="str">
        <f>IF(U619=0,"",U619)</f>
        <v/>
      </c>
      <c r="N620" s="3" t="s">
        <v>83</v>
      </c>
      <c r="P620" s="12" t="s">
        <v>105</v>
      </c>
      <c r="Q620" s="13" t="str">
        <f>INDEX(AS:AS,V616+1)</f>
        <v/>
      </c>
      <c r="R620" s="14"/>
      <c r="S620" s="14"/>
      <c r="T620" s="14"/>
      <c r="U620" s="15"/>
      <c r="V620" s="19"/>
      <c r="W620" s="19"/>
      <c r="AU620" s="12" t="s">
        <v>0</v>
      </c>
    </row>
    <row r="621" spans="1:47">
      <c r="A621" s="3" t="str">
        <f t="shared" si="56"/>
        <v>|テキスト|&gt;|&gt;|&gt;|&gt;||</v>
      </c>
      <c r="B621" s="3" t="s">
        <v>83</v>
      </c>
      <c r="C621" s="7" t="s">
        <v>105</v>
      </c>
      <c r="D621" s="3" t="s">
        <v>83</v>
      </c>
      <c r="E621" s="7" t="s">
        <v>115</v>
      </c>
      <c r="F621" s="3" t="s">
        <v>83</v>
      </c>
      <c r="G621" s="7" t="s">
        <v>115</v>
      </c>
      <c r="H621" s="3" t="s">
        <v>83</v>
      </c>
      <c r="I621" s="7" t="s">
        <v>115</v>
      </c>
      <c r="J621" s="3" t="s">
        <v>83</v>
      </c>
      <c r="K621" s="7" t="s">
        <v>115</v>
      </c>
      <c r="L621" s="3" t="s">
        <v>83</v>
      </c>
      <c r="M621" s="3" t="str">
        <f>IF(Q620=0,"",Q620)</f>
        <v/>
      </c>
      <c r="N621" s="3" t="s">
        <v>83</v>
      </c>
      <c r="P621" s="17" t="s">
        <v>27</v>
      </c>
      <c r="Q621" s="13" t="str">
        <f>INDEX(AT:AT,V616+1)</f>
        <v/>
      </c>
      <c r="R621" s="14" t="s">
        <v>324</v>
      </c>
      <c r="S621" s="13" t="str">
        <f>IF(W621="","",W621)</f>
        <v/>
      </c>
      <c r="T621" s="14"/>
      <c r="U621" s="15"/>
      <c r="V621" s="19"/>
      <c r="W621" s="4"/>
      <c r="AU621" s="12" t="s">
        <v>0</v>
      </c>
    </row>
    <row r="622" spans="1:47">
      <c r="A622" s="3" t="str">
        <f t="shared" si="56"/>
        <v>|英テキスト|&gt;|&gt;|&gt;|&gt;||</v>
      </c>
      <c r="B622" s="3" t="s">
        <v>83</v>
      </c>
      <c r="C622" s="7" t="s">
        <v>125</v>
      </c>
      <c r="D622" s="3" t="s">
        <v>83</v>
      </c>
      <c r="E622" s="7" t="s">
        <v>115</v>
      </c>
      <c r="F622" s="3" t="s">
        <v>83</v>
      </c>
      <c r="G622" s="7" t="s">
        <v>115</v>
      </c>
      <c r="H622" s="3" t="s">
        <v>83</v>
      </c>
      <c r="I622" s="7" t="s">
        <v>115</v>
      </c>
      <c r="J622" s="3" t="s">
        <v>83</v>
      </c>
      <c r="K622" s="7" t="s">
        <v>115</v>
      </c>
      <c r="L622" s="3" t="s">
        <v>83</v>
      </c>
      <c r="M622" s="3" t="str">
        <f>IF(S621="","",S621&amp;"&amp;br;")&amp;IF(Q621=0,"",Q621)</f>
        <v/>
      </c>
      <c r="N622" s="3" t="s">
        <v>83</v>
      </c>
      <c r="P622" s="12" t="s">
        <v>18</v>
      </c>
      <c r="Q622" s="13">
        <f>IF(INDEX(AP:AP,V616+1)="",0,INDEX(AP:AP,V616+1)&amp;"/"&amp;INDEX(AR:AR,V616+1))</f>
        <v>0</v>
      </c>
      <c r="R622" s="14"/>
      <c r="S622" s="14"/>
      <c r="T622" s="14"/>
      <c r="U622" s="15"/>
      <c r="V622" s="19"/>
      <c r="W622" s="19"/>
      <c r="AU622" s="12" t="s">
        <v>0</v>
      </c>
    </row>
    <row r="623" spans="1:47">
      <c r="A623" s="3" t="str">
        <f t="shared" si="56"/>
        <v>|PT|&gt;||シールド数|&gt;||</v>
      </c>
      <c r="B623" s="3" t="s">
        <v>83</v>
      </c>
      <c r="C623" s="3" t="s">
        <v>18</v>
      </c>
      <c r="D623" s="3" t="s">
        <v>83</v>
      </c>
      <c r="E623" s="3" t="s">
        <v>115</v>
      </c>
      <c r="F623" s="3" t="s">
        <v>83</v>
      </c>
      <c r="G623" s="3" t="str">
        <f>IF(Q622=0,"",Q622)</f>
        <v/>
      </c>
      <c r="H623" s="3" t="s">
        <v>83</v>
      </c>
      <c r="I623" s="3" t="s">
        <v>134</v>
      </c>
      <c r="J623" s="3" t="s">
        <v>83</v>
      </c>
      <c r="K623" s="3" t="s">
        <v>115</v>
      </c>
      <c r="L623" s="3" t="s">
        <v>83</v>
      </c>
      <c r="M623" s="3" t="str">
        <f>IF(Q623=0,"",Q623)</f>
        <v/>
      </c>
      <c r="N623" s="3" t="s">
        <v>83</v>
      </c>
      <c r="P623" s="20" t="s">
        <v>19</v>
      </c>
      <c r="Q623" s="13">
        <f>INDEX(AQ:AQ,V616+1)</f>
        <v>0</v>
      </c>
      <c r="R623" s="21"/>
      <c r="S623" s="21"/>
      <c r="T623" s="21"/>
      <c r="U623" s="22"/>
      <c r="V623" s="23"/>
      <c r="W623" s="23"/>
      <c r="AU623" s="12" t="s">
        <v>0</v>
      </c>
    </row>
    <row r="624" spans="1:47">
      <c r="A624" s="3" t="str">
        <f t="shared" si="56"/>
        <v>&amp;br;&amp;br;</v>
      </c>
      <c r="B624" s="3" t="s">
        <v>142</v>
      </c>
      <c r="Q624" s="3"/>
      <c r="R624" s="3"/>
      <c r="S624" s="3"/>
      <c r="T624" s="3"/>
      <c r="U624" s="3"/>
      <c r="AU624" s="12" t="s">
        <v>0</v>
      </c>
    </row>
    <row r="625" spans="1:47">
      <c r="A625" s="3" t="str">
        <f t="shared" si="56"/>
        <v>#back(text=戻る,left)</v>
      </c>
      <c r="B625" s="3" t="s">
        <v>151</v>
      </c>
      <c r="Q625" s="3"/>
      <c r="R625" s="3"/>
      <c r="S625" s="3"/>
      <c r="T625" s="3"/>
      <c r="U625" s="3"/>
      <c r="AU625" s="12" t="s">
        <v>0</v>
      </c>
    </row>
    <row r="626" spans="1:47">
      <c r="A626" s="3" t="str">
        <f t="shared" si="56"/>
        <v>&amp;br;</v>
      </c>
      <c r="B626" s="3" t="s">
        <v>161</v>
      </c>
      <c r="Q626" s="3"/>
      <c r="R626" s="3"/>
      <c r="S626" s="3"/>
      <c r="T626" s="3"/>
      <c r="U626" s="3"/>
      <c r="AU626" s="12" t="s">
        <v>0</v>
      </c>
    </row>
    <row r="627" spans="1:47">
      <c r="A627" s="3" t="str">
        <f t="shared" si="56"/>
        <v>#comment(above,nsize=[15],size=[30],num=[10])</v>
      </c>
      <c r="B627" s="3" t="s">
        <v>170</v>
      </c>
      <c r="Q627" s="3"/>
      <c r="R627" s="3"/>
      <c r="S627" s="3"/>
      <c r="T627" s="3"/>
      <c r="U627" s="3"/>
      <c r="AU627" s="12" t="s">
        <v>0</v>
      </c>
    </row>
    <row r="628" spans="1:47">
      <c r="A628" s="3" t="str">
        <f t="shared" si="56"/>
        <v>&amp;br;&amp;br;</v>
      </c>
      <c r="B628" s="3" t="s">
        <v>142</v>
      </c>
      <c r="Q628" s="3"/>
      <c r="R628" s="3"/>
      <c r="S628" s="3"/>
      <c r="T628" s="3"/>
      <c r="U628" s="3"/>
      <c r="AU628" s="12" t="s">
        <v>0</v>
      </c>
    </row>
    <row r="629" spans="1:47">
      <c r="A629" s="3" t="str">
        <f t="shared" si="56"/>
        <v/>
      </c>
      <c r="P629" s="8"/>
      <c r="Q629" s="9"/>
      <c r="R629" s="9"/>
      <c r="S629" s="9"/>
      <c r="T629" s="9"/>
      <c r="U629" s="10"/>
      <c r="V629" s="4">
        <v>49</v>
      </c>
      <c r="W629" s="16"/>
      <c r="AU629" s="12" t="s">
        <v>0</v>
      </c>
    </row>
    <row r="630" spans="1:47">
      <c r="A630" s="3" t="str">
        <f t="shared" si="56"/>
        <v>*0/0</v>
      </c>
      <c r="B630" s="3" t="str">
        <f>"*"&amp;Q630&amp;"/"&amp;S630</f>
        <v>*0/0</v>
      </c>
      <c r="P630" s="12" t="s">
        <v>9</v>
      </c>
      <c r="Q630" s="13">
        <f>INDEX(AC:AC,V629+1)</f>
        <v>0</v>
      </c>
      <c r="R630" s="14" t="s">
        <v>10</v>
      </c>
      <c r="S630" s="13">
        <f>INDEX(AD:AD,V629+1)</f>
        <v>0</v>
      </c>
      <c r="T630" s="14"/>
      <c r="U630" s="15"/>
      <c r="V630" s="16"/>
      <c r="W630" s="19"/>
      <c r="AU630" s="12" t="s">
        <v>0</v>
      </c>
    </row>
    <row r="631" spans="1:47">
      <c r="A631" s="3" t="str">
        <f t="shared" si="56"/>
        <v>|LEFT:80|LEFT:100|LEFT:100|LEFT:100|LEFT:100|LEFT:100|c</v>
      </c>
      <c r="B631" s="3" t="s">
        <v>83</v>
      </c>
      <c r="C631" s="6" t="str">
        <f>$P$1</f>
        <v>LEFT:80</v>
      </c>
      <c r="D631" s="6" t="s">
        <v>83</v>
      </c>
      <c r="E631" s="6" t="str">
        <f t="shared" ref="E631:I631" si="60">$Q$1</f>
        <v>LEFT:100</v>
      </c>
      <c r="F631" s="6" t="s">
        <v>83</v>
      </c>
      <c r="G631" s="6" t="str">
        <f t="shared" si="60"/>
        <v>LEFT:100</v>
      </c>
      <c r="H631" s="6" t="s">
        <v>83</v>
      </c>
      <c r="I631" s="6" t="str">
        <f t="shared" si="60"/>
        <v>LEFT:100</v>
      </c>
      <c r="J631" s="6" t="s">
        <v>83</v>
      </c>
      <c r="K631" s="6" t="str">
        <f>$Q$1</f>
        <v>LEFT:100</v>
      </c>
      <c r="L631" s="6" t="s">
        <v>83</v>
      </c>
      <c r="M631" s="6" t="str">
        <f>$Q$1</f>
        <v>LEFT:100</v>
      </c>
      <c r="N631" s="3" t="s">
        <v>83</v>
      </c>
      <c r="O631" s="3" t="s">
        <v>84</v>
      </c>
      <c r="P631" s="17" t="s">
        <v>6</v>
      </c>
      <c r="Q631" s="13" t="str">
        <f>INDEX(Y:Y,V629+1)</f>
        <v>無色</v>
      </c>
      <c r="R631" s="18" t="s">
        <v>7</v>
      </c>
      <c r="S631" s="13">
        <f>INDEX(Z:Z,V629+1)</f>
        <v>0</v>
      </c>
      <c r="T631" s="18" t="s">
        <v>8</v>
      </c>
      <c r="U631" s="13">
        <f>INDEX(AB:AB,V629+1)</f>
        <v>0</v>
      </c>
      <c r="V631" s="19"/>
      <c r="W631" s="19"/>
      <c r="AU631" s="12" t="s">
        <v>0</v>
      </c>
    </row>
    <row r="632" spans="1:47">
      <c r="A632" s="3" t="str">
        <f t="shared" si="56"/>
        <v>|色|無色|レアリティ||マナコスト||</v>
      </c>
      <c r="B632" s="3" t="s">
        <v>83</v>
      </c>
      <c r="C632" s="7" t="s">
        <v>6</v>
      </c>
      <c r="D632" s="3" t="s">
        <v>83</v>
      </c>
      <c r="E632" s="3" t="str">
        <f>IF(Q631=0,"",Q631)</f>
        <v>無色</v>
      </c>
      <c r="F632" s="3" t="s">
        <v>83</v>
      </c>
      <c r="G632" s="7" t="s">
        <v>92</v>
      </c>
      <c r="H632" s="3" t="s">
        <v>83</v>
      </c>
      <c r="I632" s="3" t="str">
        <f>IF(S631=0,"",S631)</f>
        <v/>
      </c>
      <c r="J632" s="3" t="s">
        <v>83</v>
      </c>
      <c r="K632" s="7" t="s">
        <v>93</v>
      </c>
      <c r="L632" s="3" t="s">
        <v>83</v>
      </c>
      <c r="M632" s="3" t="str">
        <f>IF(U631=0,"",U631)</f>
        <v/>
      </c>
      <c r="N632" s="3" t="s">
        <v>83</v>
      </c>
      <c r="P632" s="12" t="s">
        <v>11</v>
      </c>
      <c r="Q632" s="13">
        <f>INDEX(AE:AE,V629+1)</f>
        <v>0</v>
      </c>
      <c r="R632" s="18" t="s">
        <v>94</v>
      </c>
      <c r="S632" s="13">
        <f>INDEX(AG:AG,V629+1)</f>
        <v>0</v>
      </c>
      <c r="T632" s="13">
        <f>INDEX(AH:AH,V629+1)</f>
        <v>0</v>
      </c>
      <c r="U632" s="13">
        <f>INDEX(AI:AI,V629+1)</f>
        <v>0</v>
      </c>
      <c r="V632" s="19"/>
      <c r="W632" s="19"/>
      <c r="AU632" s="12" t="s">
        <v>0</v>
      </c>
    </row>
    <row r="633" spans="1:47">
      <c r="A633" s="3" t="str">
        <f t="shared" si="56"/>
        <v>|種別||サブタイプ||||</v>
      </c>
      <c r="B633" s="3" t="s">
        <v>83</v>
      </c>
      <c r="C633" s="7" t="s">
        <v>11</v>
      </c>
      <c r="D633" s="3" t="s">
        <v>83</v>
      </c>
      <c r="E633" s="3" t="str">
        <f>IF(Q632=0,"",Q632)</f>
        <v/>
      </c>
      <c r="F633" s="3" t="s">
        <v>83</v>
      </c>
      <c r="G633" s="7" t="s">
        <v>104</v>
      </c>
      <c r="H633" s="3" t="s">
        <v>83</v>
      </c>
      <c r="I633" s="3" t="str">
        <f>IF(S632=0,"",S632)</f>
        <v/>
      </c>
      <c r="J633" s="3" t="s">
        <v>83</v>
      </c>
      <c r="K633" s="3" t="str">
        <f>IF(T632=0,"",T632)</f>
        <v/>
      </c>
      <c r="L633" s="3" t="s">
        <v>83</v>
      </c>
      <c r="M633" s="3" t="str">
        <f>IF(U632=0,"",U632)</f>
        <v/>
      </c>
      <c r="N633" s="3" t="s">
        <v>83</v>
      </c>
      <c r="P633" s="12" t="s">
        <v>105</v>
      </c>
      <c r="Q633" s="13" t="str">
        <f>INDEX(AS:AS,V629+1)</f>
        <v/>
      </c>
      <c r="R633" s="14"/>
      <c r="S633" s="14"/>
      <c r="T633" s="14"/>
      <c r="U633" s="15"/>
      <c r="V633" s="19"/>
      <c r="W633" s="19"/>
      <c r="AU633" s="12" t="s">
        <v>0</v>
      </c>
    </row>
    <row r="634" spans="1:47">
      <c r="A634" s="3" t="str">
        <f t="shared" si="56"/>
        <v>|テキスト|&gt;|&gt;|&gt;|&gt;||</v>
      </c>
      <c r="B634" s="3" t="s">
        <v>83</v>
      </c>
      <c r="C634" s="7" t="s">
        <v>105</v>
      </c>
      <c r="D634" s="3" t="s">
        <v>83</v>
      </c>
      <c r="E634" s="7" t="s">
        <v>115</v>
      </c>
      <c r="F634" s="3" t="s">
        <v>83</v>
      </c>
      <c r="G634" s="7" t="s">
        <v>115</v>
      </c>
      <c r="H634" s="3" t="s">
        <v>83</v>
      </c>
      <c r="I634" s="7" t="s">
        <v>115</v>
      </c>
      <c r="J634" s="3" t="s">
        <v>83</v>
      </c>
      <c r="K634" s="7" t="s">
        <v>115</v>
      </c>
      <c r="L634" s="3" t="s">
        <v>83</v>
      </c>
      <c r="M634" s="3" t="str">
        <f>IF(Q633=0,"",Q633)</f>
        <v/>
      </c>
      <c r="N634" s="3" t="s">
        <v>83</v>
      </c>
      <c r="P634" s="17" t="s">
        <v>27</v>
      </c>
      <c r="Q634" s="13" t="str">
        <f>INDEX(AT:AT,V629+1)</f>
        <v/>
      </c>
      <c r="R634" s="14" t="s">
        <v>324</v>
      </c>
      <c r="S634" s="13" t="str">
        <f>IF(W634="","",W634)</f>
        <v/>
      </c>
      <c r="T634" s="14"/>
      <c r="U634" s="15"/>
      <c r="V634" s="19"/>
      <c r="W634" s="4"/>
      <c r="AU634" s="12" t="s">
        <v>0</v>
      </c>
    </row>
    <row r="635" spans="1:47">
      <c r="A635" s="3" t="str">
        <f t="shared" si="56"/>
        <v>|英テキスト|&gt;|&gt;|&gt;|&gt;||</v>
      </c>
      <c r="B635" s="3" t="s">
        <v>83</v>
      </c>
      <c r="C635" s="7" t="s">
        <v>125</v>
      </c>
      <c r="D635" s="3" t="s">
        <v>83</v>
      </c>
      <c r="E635" s="7" t="s">
        <v>115</v>
      </c>
      <c r="F635" s="3" t="s">
        <v>83</v>
      </c>
      <c r="G635" s="7" t="s">
        <v>115</v>
      </c>
      <c r="H635" s="3" t="s">
        <v>83</v>
      </c>
      <c r="I635" s="7" t="s">
        <v>115</v>
      </c>
      <c r="J635" s="3" t="s">
        <v>83</v>
      </c>
      <c r="K635" s="7" t="s">
        <v>115</v>
      </c>
      <c r="L635" s="3" t="s">
        <v>83</v>
      </c>
      <c r="M635" s="3" t="str">
        <f>IF(S634="","",S634&amp;"&amp;br;")&amp;IF(Q634=0,"",Q634)</f>
        <v/>
      </c>
      <c r="N635" s="3" t="s">
        <v>83</v>
      </c>
      <c r="P635" s="12" t="s">
        <v>18</v>
      </c>
      <c r="Q635" s="13">
        <f>IF(INDEX(AP:AP,V629+1)="",0,INDEX(AP:AP,V629+1)&amp;"/"&amp;INDEX(AR:AR,V629+1))</f>
        <v>0</v>
      </c>
      <c r="R635" s="14"/>
      <c r="S635" s="14"/>
      <c r="T635" s="14"/>
      <c r="U635" s="15"/>
      <c r="V635" s="19"/>
      <c r="W635" s="19"/>
      <c r="AU635" s="12" t="s">
        <v>0</v>
      </c>
    </row>
    <row r="636" spans="1:47">
      <c r="A636" s="3" t="str">
        <f t="shared" si="56"/>
        <v>|PT|&gt;||シールド数|&gt;||</v>
      </c>
      <c r="B636" s="3" t="s">
        <v>83</v>
      </c>
      <c r="C636" s="3" t="s">
        <v>18</v>
      </c>
      <c r="D636" s="3" t="s">
        <v>83</v>
      </c>
      <c r="E636" s="3" t="s">
        <v>115</v>
      </c>
      <c r="F636" s="3" t="s">
        <v>83</v>
      </c>
      <c r="G636" s="3" t="str">
        <f>IF(Q635=0,"",Q635)</f>
        <v/>
      </c>
      <c r="H636" s="3" t="s">
        <v>83</v>
      </c>
      <c r="I636" s="3" t="s">
        <v>134</v>
      </c>
      <c r="J636" s="3" t="s">
        <v>83</v>
      </c>
      <c r="K636" s="3" t="s">
        <v>115</v>
      </c>
      <c r="L636" s="3" t="s">
        <v>83</v>
      </c>
      <c r="M636" s="3" t="str">
        <f>IF(Q636=0,"",Q636)</f>
        <v/>
      </c>
      <c r="N636" s="3" t="s">
        <v>83</v>
      </c>
      <c r="P636" s="20" t="s">
        <v>19</v>
      </c>
      <c r="Q636" s="13">
        <f>INDEX(AQ:AQ,V629+1)</f>
        <v>0</v>
      </c>
      <c r="R636" s="21"/>
      <c r="S636" s="21"/>
      <c r="T636" s="21"/>
      <c r="U636" s="22"/>
      <c r="V636" s="23"/>
      <c r="W636" s="23"/>
      <c r="AU636" s="12" t="s">
        <v>0</v>
      </c>
    </row>
    <row r="637" spans="1:47">
      <c r="A637" s="3" t="str">
        <f t="shared" si="56"/>
        <v>&amp;br;&amp;br;</v>
      </c>
      <c r="B637" s="3" t="s">
        <v>142</v>
      </c>
      <c r="Q637" s="3"/>
      <c r="R637" s="3"/>
      <c r="S637" s="3"/>
      <c r="T637" s="3"/>
      <c r="U637" s="3"/>
      <c r="AU637" s="12" t="s">
        <v>0</v>
      </c>
    </row>
    <row r="638" spans="1:47">
      <c r="A638" s="3" t="str">
        <f t="shared" si="56"/>
        <v>#back(text=戻る,left)</v>
      </c>
      <c r="B638" s="3" t="s">
        <v>151</v>
      </c>
      <c r="Q638" s="3"/>
      <c r="R638" s="3"/>
      <c r="S638" s="3"/>
      <c r="T638" s="3"/>
      <c r="U638" s="3"/>
      <c r="AU638" s="12" t="s">
        <v>0</v>
      </c>
    </row>
    <row r="639" spans="1:47">
      <c r="A639" s="3" t="str">
        <f t="shared" si="56"/>
        <v>&amp;br;</v>
      </c>
      <c r="B639" s="3" t="s">
        <v>161</v>
      </c>
      <c r="Q639" s="3"/>
      <c r="R639" s="3"/>
      <c r="S639" s="3"/>
      <c r="T639" s="3"/>
      <c r="U639" s="3"/>
      <c r="AU639" s="12" t="s">
        <v>0</v>
      </c>
    </row>
    <row r="640" spans="1:47">
      <c r="A640" s="3" t="str">
        <f t="shared" si="56"/>
        <v>#comment(above,nsize=[15],size=[30],num=[10])</v>
      </c>
      <c r="B640" s="3" t="s">
        <v>170</v>
      </c>
      <c r="Q640" s="3"/>
      <c r="R640" s="3"/>
      <c r="S640" s="3"/>
      <c r="T640" s="3"/>
      <c r="U640" s="3"/>
      <c r="AU640" s="12" t="s">
        <v>0</v>
      </c>
    </row>
    <row r="641" spans="1:47">
      <c r="A641" s="3" t="str">
        <f t="shared" si="56"/>
        <v>&amp;br;&amp;br;</v>
      </c>
      <c r="B641" s="3" t="s">
        <v>142</v>
      </c>
      <c r="Q641" s="3"/>
      <c r="R641" s="3"/>
      <c r="S641" s="3"/>
      <c r="T641" s="3"/>
      <c r="U641" s="3"/>
      <c r="AU641" s="12" t="s">
        <v>0</v>
      </c>
    </row>
    <row r="642" spans="1:47">
      <c r="A642" s="3" t="str">
        <f t="shared" si="56"/>
        <v/>
      </c>
      <c r="P642" s="8"/>
      <c r="Q642" s="9"/>
      <c r="R642" s="9"/>
      <c r="S642" s="9"/>
      <c r="T642" s="9"/>
      <c r="U642" s="10"/>
      <c r="V642" s="4">
        <v>50</v>
      </c>
      <c r="W642" s="16"/>
      <c r="AU642" s="12" t="s">
        <v>0</v>
      </c>
    </row>
    <row r="643" spans="1:47">
      <c r="A643" s="3" t="str">
        <f t="shared" si="56"/>
        <v>*0/0</v>
      </c>
      <c r="B643" s="3" t="str">
        <f>"*"&amp;Q643&amp;"/"&amp;S643</f>
        <v>*0/0</v>
      </c>
      <c r="P643" s="12" t="s">
        <v>9</v>
      </c>
      <c r="Q643" s="13">
        <f>INDEX(AC:AC,V642+1)</f>
        <v>0</v>
      </c>
      <c r="R643" s="14" t="s">
        <v>10</v>
      </c>
      <c r="S643" s="13">
        <f>INDEX(AD:AD,V642+1)</f>
        <v>0</v>
      </c>
      <c r="T643" s="14"/>
      <c r="U643" s="15"/>
      <c r="V643" s="16"/>
      <c r="W643" s="19"/>
      <c r="AU643" s="12" t="s">
        <v>0</v>
      </c>
    </row>
    <row r="644" spans="1:47">
      <c r="A644" s="3" t="str">
        <f t="shared" si="56"/>
        <v>|LEFT:80|LEFT:100|LEFT:100|LEFT:100|LEFT:100|LEFT:100|c</v>
      </c>
      <c r="B644" s="3" t="s">
        <v>83</v>
      </c>
      <c r="C644" s="6" t="str">
        <f>$P$1</f>
        <v>LEFT:80</v>
      </c>
      <c r="D644" s="6" t="s">
        <v>83</v>
      </c>
      <c r="E644" s="6" t="str">
        <f t="shared" ref="E644:I644" si="61">$Q$1</f>
        <v>LEFT:100</v>
      </c>
      <c r="F644" s="6" t="s">
        <v>83</v>
      </c>
      <c r="G644" s="6" t="str">
        <f t="shared" si="61"/>
        <v>LEFT:100</v>
      </c>
      <c r="H644" s="6" t="s">
        <v>83</v>
      </c>
      <c r="I644" s="6" t="str">
        <f t="shared" si="61"/>
        <v>LEFT:100</v>
      </c>
      <c r="J644" s="6" t="s">
        <v>83</v>
      </c>
      <c r="K644" s="6" t="str">
        <f>$Q$1</f>
        <v>LEFT:100</v>
      </c>
      <c r="L644" s="6" t="s">
        <v>83</v>
      </c>
      <c r="M644" s="6" t="str">
        <f>$Q$1</f>
        <v>LEFT:100</v>
      </c>
      <c r="N644" s="3" t="s">
        <v>83</v>
      </c>
      <c r="O644" s="3" t="s">
        <v>84</v>
      </c>
      <c r="P644" s="17" t="s">
        <v>6</v>
      </c>
      <c r="Q644" s="13" t="str">
        <f>INDEX(Y:Y,V642+1)</f>
        <v>無色</v>
      </c>
      <c r="R644" s="18" t="s">
        <v>7</v>
      </c>
      <c r="S644" s="13">
        <f>INDEX(Z:Z,V642+1)</f>
        <v>0</v>
      </c>
      <c r="T644" s="18" t="s">
        <v>8</v>
      </c>
      <c r="U644" s="13">
        <f>INDEX(AB:AB,V642+1)</f>
        <v>0</v>
      </c>
      <c r="V644" s="19"/>
      <c r="W644" s="19"/>
      <c r="AU644" s="12" t="s">
        <v>0</v>
      </c>
    </row>
    <row r="645" spans="1:47">
      <c r="A645" s="3" t="str">
        <f t="shared" si="56"/>
        <v>|色|無色|レアリティ||マナコスト||</v>
      </c>
      <c r="B645" s="3" t="s">
        <v>83</v>
      </c>
      <c r="C645" s="7" t="s">
        <v>6</v>
      </c>
      <c r="D645" s="3" t="s">
        <v>83</v>
      </c>
      <c r="E645" s="3" t="str">
        <f>IF(Q644=0,"",Q644)</f>
        <v>無色</v>
      </c>
      <c r="F645" s="3" t="s">
        <v>83</v>
      </c>
      <c r="G645" s="7" t="s">
        <v>92</v>
      </c>
      <c r="H645" s="3" t="s">
        <v>83</v>
      </c>
      <c r="I645" s="3" t="str">
        <f>IF(S644=0,"",S644)</f>
        <v/>
      </c>
      <c r="J645" s="3" t="s">
        <v>83</v>
      </c>
      <c r="K645" s="7" t="s">
        <v>93</v>
      </c>
      <c r="L645" s="3" t="s">
        <v>83</v>
      </c>
      <c r="M645" s="3" t="str">
        <f>IF(U644=0,"",U644)</f>
        <v/>
      </c>
      <c r="N645" s="3" t="s">
        <v>83</v>
      </c>
      <c r="P645" s="12" t="s">
        <v>11</v>
      </c>
      <c r="Q645" s="13">
        <f>INDEX(AE:AE,V642+1)</f>
        <v>0</v>
      </c>
      <c r="R645" s="18" t="s">
        <v>94</v>
      </c>
      <c r="S645" s="13">
        <f>INDEX(AG:AG,V642+1)</f>
        <v>0</v>
      </c>
      <c r="T645" s="13">
        <f>INDEX(AH:AH,V642+1)</f>
        <v>0</v>
      </c>
      <c r="U645" s="13">
        <f>INDEX(AI:AI,V642+1)</f>
        <v>0</v>
      </c>
      <c r="V645" s="19"/>
      <c r="W645" s="19"/>
      <c r="AU645" s="12" t="s">
        <v>0</v>
      </c>
    </row>
    <row r="646" spans="1:47">
      <c r="A646" s="3" t="str">
        <f t="shared" ref="A646:A654" si="62">CONCATENATE(B646,C646,D646,E646,F646,G646,H646,I646,J646,K646,L646,M646,N646,O646)</f>
        <v>|種別||サブタイプ||||</v>
      </c>
      <c r="B646" s="3" t="s">
        <v>83</v>
      </c>
      <c r="C646" s="7" t="s">
        <v>11</v>
      </c>
      <c r="D646" s="3" t="s">
        <v>83</v>
      </c>
      <c r="E646" s="3" t="str">
        <f>IF(Q645=0,"",Q645)</f>
        <v/>
      </c>
      <c r="F646" s="3" t="s">
        <v>83</v>
      </c>
      <c r="G646" s="7" t="s">
        <v>104</v>
      </c>
      <c r="H646" s="3" t="s">
        <v>83</v>
      </c>
      <c r="I646" s="3" t="str">
        <f>IF(S645=0,"",S645)</f>
        <v/>
      </c>
      <c r="J646" s="3" t="s">
        <v>83</v>
      </c>
      <c r="K646" s="3" t="str">
        <f>IF(T645=0,"",T645)</f>
        <v/>
      </c>
      <c r="L646" s="3" t="s">
        <v>83</v>
      </c>
      <c r="M646" s="3" t="str">
        <f>IF(U645=0,"",U645)</f>
        <v/>
      </c>
      <c r="N646" s="3" t="s">
        <v>83</v>
      </c>
      <c r="P646" s="12" t="s">
        <v>105</v>
      </c>
      <c r="Q646" s="13" t="str">
        <f>INDEX(AS:AS,V642+1)</f>
        <v/>
      </c>
      <c r="R646" s="14"/>
      <c r="S646" s="14"/>
      <c r="T646" s="14"/>
      <c r="U646" s="15"/>
      <c r="V646" s="19"/>
      <c r="W646" s="19"/>
      <c r="AU646" s="12" t="s">
        <v>0</v>
      </c>
    </row>
    <row r="647" spans="1:47">
      <c r="A647" s="3" t="str">
        <f t="shared" si="62"/>
        <v>|テキスト|&gt;|&gt;|&gt;|&gt;||</v>
      </c>
      <c r="B647" s="3" t="s">
        <v>83</v>
      </c>
      <c r="C647" s="7" t="s">
        <v>105</v>
      </c>
      <c r="D647" s="3" t="s">
        <v>83</v>
      </c>
      <c r="E647" s="7" t="s">
        <v>115</v>
      </c>
      <c r="F647" s="3" t="s">
        <v>83</v>
      </c>
      <c r="G647" s="7" t="s">
        <v>115</v>
      </c>
      <c r="H647" s="3" t="s">
        <v>83</v>
      </c>
      <c r="I647" s="7" t="s">
        <v>115</v>
      </c>
      <c r="J647" s="3" t="s">
        <v>83</v>
      </c>
      <c r="K647" s="7" t="s">
        <v>115</v>
      </c>
      <c r="L647" s="3" t="s">
        <v>83</v>
      </c>
      <c r="M647" s="3" t="str">
        <f>IF(Q646=0,"",Q646)</f>
        <v/>
      </c>
      <c r="N647" s="3" t="s">
        <v>83</v>
      </c>
      <c r="P647" s="17" t="s">
        <v>27</v>
      </c>
      <c r="Q647" s="13" t="str">
        <f>INDEX(AT:AT,V642+1)</f>
        <v/>
      </c>
      <c r="R647" s="14" t="s">
        <v>324</v>
      </c>
      <c r="S647" s="13" t="str">
        <f>IF(W647="","",W647)</f>
        <v/>
      </c>
      <c r="T647" s="14"/>
      <c r="U647" s="15"/>
      <c r="V647" s="19"/>
      <c r="W647" s="4"/>
      <c r="AU647" s="12" t="s">
        <v>0</v>
      </c>
    </row>
    <row r="648" spans="1:47">
      <c r="A648" s="3" t="str">
        <f t="shared" si="62"/>
        <v>|英テキスト|&gt;|&gt;|&gt;|&gt;||</v>
      </c>
      <c r="B648" s="3" t="s">
        <v>83</v>
      </c>
      <c r="C648" s="7" t="s">
        <v>125</v>
      </c>
      <c r="D648" s="3" t="s">
        <v>83</v>
      </c>
      <c r="E648" s="7" t="s">
        <v>115</v>
      </c>
      <c r="F648" s="3" t="s">
        <v>83</v>
      </c>
      <c r="G648" s="7" t="s">
        <v>115</v>
      </c>
      <c r="H648" s="3" t="s">
        <v>83</v>
      </c>
      <c r="I648" s="7" t="s">
        <v>115</v>
      </c>
      <c r="J648" s="3" t="s">
        <v>83</v>
      </c>
      <c r="K648" s="7" t="s">
        <v>115</v>
      </c>
      <c r="L648" s="3" t="s">
        <v>83</v>
      </c>
      <c r="M648" s="3" t="str">
        <f>IF(S647="","",S647&amp;"&amp;br;")&amp;IF(Q647=0,"",Q647)</f>
        <v/>
      </c>
      <c r="N648" s="3" t="s">
        <v>83</v>
      </c>
      <c r="P648" s="12" t="s">
        <v>18</v>
      </c>
      <c r="Q648" s="13">
        <f>IF(INDEX(AP:AP,V642+1)="",0,INDEX(AP:AP,V642+1)&amp;"/"&amp;INDEX(AR:AR,V642+1))</f>
        <v>0</v>
      </c>
      <c r="R648" s="14"/>
      <c r="S648" s="14"/>
      <c r="T648" s="14"/>
      <c r="U648" s="15"/>
      <c r="V648" s="19"/>
      <c r="W648" s="19"/>
      <c r="AU648" s="12" t="s">
        <v>0</v>
      </c>
    </row>
    <row r="649" spans="1:47">
      <c r="A649" s="3" t="str">
        <f t="shared" si="62"/>
        <v>|PT|&gt;||シールド数|&gt;||</v>
      </c>
      <c r="B649" s="3" t="s">
        <v>83</v>
      </c>
      <c r="C649" s="3" t="s">
        <v>18</v>
      </c>
      <c r="D649" s="3" t="s">
        <v>83</v>
      </c>
      <c r="E649" s="3" t="s">
        <v>115</v>
      </c>
      <c r="F649" s="3" t="s">
        <v>83</v>
      </c>
      <c r="G649" s="3" t="str">
        <f>IF(Q648=0,"",Q648)</f>
        <v/>
      </c>
      <c r="H649" s="3" t="s">
        <v>83</v>
      </c>
      <c r="I649" s="3" t="s">
        <v>134</v>
      </c>
      <c r="J649" s="3" t="s">
        <v>83</v>
      </c>
      <c r="K649" s="3" t="s">
        <v>115</v>
      </c>
      <c r="L649" s="3" t="s">
        <v>83</v>
      </c>
      <c r="M649" s="3" t="str">
        <f>IF(Q649=0,"",Q649)</f>
        <v/>
      </c>
      <c r="N649" s="3" t="s">
        <v>83</v>
      </c>
      <c r="P649" s="20" t="s">
        <v>19</v>
      </c>
      <c r="Q649" s="13">
        <f>INDEX(AQ:AQ,V642+1)</f>
        <v>0</v>
      </c>
      <c r="R649" s="21"/>
      <c r="S649" s="21"/>
      <c r="T649" s="21"/>
      <c r="U649" s="22"/>
      <c r="V649" s="23"/>
      <c r="W649" s="23"/>
      <c r="AU649" s="12" t="s">
        <v>0</v>
      </c>
    </row>
    <row r="650" spans="1:47">
      <c r="A650" s="3" t="str">
        <f t="shared" si="62"/>
        <v>&amp;br;&amp;br;</v>
      </c>
      <c r="B650" s="3" t="s">
        <v>142</v>
      </c>
      <c r="Q650" s="3"/>
      <c r="R650" s="3"/>
      <c r="S650" s="3"/>
      <c r="T650" s="3"/>
      <c r="U650" s="3"/>
      <c r="AU650" s="12" t="s">
        <v>0</v>
      </c>
    </row>
    <row r="651" spans="1:47">
      <c r="A651" s="3" t="str">
        <f t="shared" si="62"/>
        <v>#back(text=戻る,left)</v>
      </c>
      <c r="B651" s="3" t="s">
        <v>151</v>
      </c>
      <c r="Q651" s="3"/>
      <c r="R651" s="3"/>
      <c r="S651" s="3"/>
      <c r="T651" s="3"/>
      <c r="U651" s="3"/>
      <c r="AU651" s="12" t="s">
        <v>0</v>
      </c>
    </row>
    <row r="652" spans="1:47">
      <c r="A652" s="3" t="str">
        <f t="shared" si="62"/>
        <v>&amp;br;</v>
      </c>
      <c r="B652" s="3" t="s">
        <v>161</v>
      </c>
      <c r="Q652" s="3"/>
      <c r="R652" s="3"/>
      <c r="S652" s="3"/>
      <c r="T652" s="3"/>
      <c r="U652" s="3"/>
      <c r="AU652" s="12" t="s">
        <v>0</v>
      </c>
    </row>
    <row r="653" spans="1:47">
      <c r="A653" s="3" t="str">
        <f t="shared" si="62"/>
        <v>#comment(above,nsize=[15],size=[30],num=[10])</v>
      </c>
      <c r="B653" s="3" t="s">
        <v>170</v>
      </c>
      <c r="Q653" s="3"/>
      <c r="R653" s="3"/>
      <c r="S653" s="3"/>
      <c r="T653" s="3"/>
      <c r="U653" s="3"/>
      <c r="AU653" s="12" t="s">
        <v>0</v>
      </c>
    </row>
    <row r="654" spans="1:47">
      <c r="A654" s="3" t="str">
        <f t="shared" si="62"/>
        <v>&amp;br;&amp;br;</v>
      </c>
      <c r="B654" s="3" t="s">
        <v>142</v>
      </c>
      <c r="Q654" s="3"/>
      <c r="R654" s="3"/>
      <c r="S654" s="3"/>
      <c r="T654" s="3"/>
      <c r="U654" s="3"/>
      <c r="AU654" s="12" t="s">
        <v>0</v>
      </c>
    </row>
  </sheetData>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699305555555556" right="0.699305555555556"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A17" sqref="AA17"/>
    </sheetView>
  </sheetViews>
  <sheetFormatPr defaultColWidth="9" defaultRowHeight="13.5"/>
  <cols>
    <col min="1" max="1" width="29.5" style="3" customWidth="1"/>
    <col min="2" max="2" width="2.5" style="3" customWidth="1"/>
    <col min="3" max="3" width="2.625" style="3" hidden="1" customWidth="1"/>
    <col min="4" max="4" width="9" style="3" hidden="1" customWidth="1"/>
    <col min="5" max="5" width="2.5" style="3" hidden="1" customWidth="1"/>
    <col min="6" max="6" width="9" style="3" hidden="1" customWidth="1"/>
    <col min="7" max="7" width="2.5" style="3" hidden="1" customWidth="1"/>
    <col min="8" max="8" width="9" style="3" hidden="1" customWidth="1"/>
    <col min="9" max="9" width="2.5" style="3" hidden="1" customWidth="1"/>
    <col min="10" max="10" width="9" style="3" hidden="1" customWidth="1"/>
    <col min="11" max="11" width="2.5" style="3" hidden="1" customWidth="1"/>
    <col min="12" max="12" width="3.5" style="3" hidden="1" customWidth="1"/>
    <col min="13" max="13" width="2.5" style="3" hidden="1" customWidth="1"/>
    <col min="14" max="14" width="17.375" style="3" hidden="1" customWidth="1"/>
    <col min="15" max="16" width="2.5" style="3" hidden="1" customWidth="1"/>
    <col min="17" max="17" width="9" style="3" hidden="1" customWidth="1"/>
    <col min="18" max="22" width="9" style="5" hidden="1" customWidth="1"/>
    <col min="23" max="27" width="9" style="3"/>
    <col min="28" max="30" width="9" style="3" hidden="1" customWidth="1"/>
    <col min="31" max="31" width="3.5" style="3" customWidth="1"/>
    <col min="32" max="32" width="5.25" style="3" customWidth="1"/>
    <col min="33" max="33" width="3.75" style="3" customWidth="1"/>
    <col min="34" max="34" width="9" style="3" hidden="1" customWidth="1"/>
    <col min="35" max="35" width="5" style="3" customWidth="1"/>
    <col min="36" max="38" width="9" style="3"/>
    <col min="39" max="39" width="9" style="3" hidden="1" customWidth="1"/>
    <col min="40" max="46" width="9" style="3"/>
    <col min="47" max="48" width="9" style="3" hidden="1" customWidth="1"/>
    <col min="49" max="49" width="4.875" style="3" customWidth="1"/>
    <col min="50" max="51" width="2.75" style="3" customWidth="1"/>
    <col min="52" max="55" width="4.75" style="3" customWidth="1"/>
    <col min="56" max="16384" width="9" style="3"/>
  </cols>
  <sheetData>
    <row r="1" spans="2:58">
      <c r="B1" s="3" t="s">
        <v>0</v>
      </c>
      <c r="Q1" s="3" t="s">
        <v>1</v>
      </c>
      <c r="R1" s="5" t="s">
        <v>2</v>
      </c>
      <c r="AB1" s="3" t="s">
        <v>3</v>
      </c>
      <c r="AC1" s="3" t="s">
        <v>4</v>
      </c>
      <c r="AD1" s="19" t="s">
        <v>5</v>
      </c>
      <c r="AE1" s="25"/>
      <c r="AF1" s="26" t="s">
        <v>6</v>
      </c>
      <c r="AG1" s="38" t="s">
        <v>7</v>
      </c>
      <c r="AH1" s="38"/>
      <c r="AI1" s="38" t="s">
        <v>8</v>
      </c>
      <c r="AJ1" s="38" t="s">
        <v>9</v>
      </c>
      <c r="AK1" s="38" t="s">
        <v>10</v>
      </c>
      <c r="AL1" s="38" t="s">
        <v>11</v>
      </c>
      <c r="AM1" s="38"/>
      <c r="AN1" s="38" t="s">
        <v>12</v>
      </c>
      <c r="AO1" s="38" t="s">
        <v>13</v>
      </c>
      <c r="AP1" s="38" t="s">
        <v>14</v>
      </c>
      <c r="AQ1" s="38" t="s">
        <v>15</v>
      </c>
      <c r="AR1" s="38" t="s">
        <v>16</v>
      </c>
      <c r="AS1" s="38" t="s">
        <v>17</v>
      </c>
      <c r="AT1" s="38" t="s">
        <v>18</v>
      </c>
      <c r="AU1" s="38"/>
      <c r="AV1" s="38"/>
      <c r="AW1" s="38" t="s">
        <v>19</v>
      </c>
      <c r="AX1" s="38" t="s">
        <v>20</v>
      </c>
      <c r="AY1" s="38" t="s">
        <v>21</v>
      </c>
      <c r="AZ1" s="38" t="s">
        <v>22</v>
      </c>
      <c r="BA1" s="38" t="s">
        <v>23</v>
      </c>
      <c r="BB1" s="38" t="s">
        <v>24</v>
      </c>
      <c r="BC1" s="38" t="s">
        <v>25</v>
      </c>
      <c r="BD1" s="38" t="s">
        <v>26</v>
      </c>
      <c r="BE1" s="42" t="s">
        <v>27</v>
      </c>
      <c r="BF1" s="12" t="s">
        <v>0</v>
      </c>
    </row>
    <row r="2" spans="2:62">
      <c r="B2" s="3" t="s">
        <v>0</v>
      </c>
      <c r="AB2" s="3" t="s">
        <v>28</v>
      </c>
      <c r="AC2" s="3" t="s">
        <v>29</v>
      </c>
      <c r="AD2" s="19" t="s">
        <v>30</v>
      </c>
      <c r="AE2" s="27">
        <v>1</v>
      </c>
      <c r="AF2" s="28" t="s">
        <v>3</v>
      </c>
      <c r="AG2" s="4"/>
      <c r="AH2" s="4"/>
      <c r="AI2" s="4"/>
      <c r="AJ2" s="4"/>
      <c r="AK2" s="4"/>
      <c r="AL2" s="4"/>
      <c r="AM2" s="4"/>
      <c r="AN2" s="4"/>
      <c r="AO2" s="4"/>
      <c r="AP2" s="4"/>
      <c r="AQ2" s="4"/>
      <c r="AR2" s="4"/>
      <c r="AS2" s="4"/>
      <c r="AT2" s="40"/>
      <c r="AU2" s="4"/>
      <c r="AV2" s="4"/>
      <c r="AW2" s="4"/>
      <c r="AX2" s="4" t="str">
        <f t="shared" ref="AX2:AX51" si="0">IF(AT2&gt;1,MONTH(AT2),"")</f>
        <v/>
      </c>
      <c r="AY2" s="4" t="str">
        <f t="shared" ref="AY2:AY51" si="1">IF(AT2&gt;1,DAY(AT2),"")</f>
        <v/>
      </c>
      <c r="AZ2" s="4" t="str">
        <f t="shared" ref="AZ2:AZ51" si="2">LEFT(AQ2,2)</f>
        <v/>
      </c>
      <c r="BA2" s="4" t="str">
        <f t="shared" ref="BA2:BA51" si="3">IF(ISERROR(FIND(" ",AQ2)),"",MID(AQ2,FIND(" ",AQ2)+1,2))</f>
        <v/>
      </c>
      <c r="BB2" s="4" t="str">
        <f t="shared" ref="BB2:BB51" si="4">IF(LEN(BA2)&gt;1,IF(ISERROR(FIND(" ",AQ2,FIND(" ",AQ2)+1)),"",MID(AQ2,FIND(" ",AQ2)+4,2)),"")</f>
        <v/>
      </c>
      <c r="BC2" s="4"/>
      <c r="BD2" s="4" t="str">
        <f t="shared" ref="BD2:BD51" si="5">IF(AQ2="","",AQ2&amp;IF(AR2="","","&amp;br;"&amp;AR2)&amp;IF(AS2="","","&amp;br;"&amp;AS2))</f>
        <v/>
      </c>
      <c r="BE2" s="33" t="str">
        <f>IF(AK2="","",VLOOKUP(AK2,BH:BJ,3,FALSE))</f>
        <v/>
      </c>
      <c r="BF2" s="12" t="s">
        <v>0</v>
      </c>
      <c r="BG2" s="3">
        <v>1</v>
      </c>
      <c r="BH2" s="3" t="s">
        <v>1750</v>
      </c>
      <c r="BI2" s="3" t="s">
        <v>39</v>
      </c>
      <c r="BJ2" s="3" t="s">
        <v>1751</v>
      </c>
    </row>
    <row r="3" spans="2:62">
      <c r="B3" s="3" t="s">
        <v>0</v>
      </c>
      <c r="Q3" s="5" t="s">
        <v>3</v>
      </c>
      <c r="R3" s="5" t="s">
        <v>28</v>
      </c>
      <c r="S3" s="5" t="s">
        <v>41</v>
      </c>
      <c r="T3" s="5" t="s">
        <v>42</v>
      </c>
      <c r="U3" s="5" t="s">
        <v>43</v>
      </c>
      <c r="V3" s="5" t="s">
        <v>44</v>
      </c>
      <c r="W3" s="5"/>
      <c r="AB3" s="3" t="s">
        <v>41</v>
      </c>
      <c r="AC3" s="3" t="s">
        <v>45</v>
      </c>
      <c r="AD3" s="19" t="s">
        <v>46</v>
      </c>
      <c r="AE3" s="27">
        <v>2</v>
      </c>
      <c r="AF3" s="28" t="str">
        <f t="shared" ref="AF3:AF51" si="6">AF2</f>
        <v>白</v>
      </c>
      <c r="AG3" s="4"/>
      <c r="AH3" s="4"/>
      <c r="AI3" s="4"/>
      <c r="AJ3" s="4"/>
      <c r="AK3" s="4"/>
      <c r="AL3" s="4"/>
      <c r="AM3" s="4"/>
      <c r="AN3" s="4"/>
      <c r="AO3" s="4"/>
      <c r="AP3" s="4"/>
      <c r="AQ3" s="4"/>
      <c r="AR3" s="4"/>
      <c r="AS3" s="4"/>
      <c r="AT3" s="40"/>
      <c r="AU3" s="4"/>
      <c r="AV3" s="4"/>
      <c r="AW3" s="4"/>
      <c r="AX3" s="4" t="str">
        <f t="shared" si="0"/>
        <v/>
      </c>
      <c r="AY3" s="4" t="str">
        <f t="shared" si="1"/>
        <v/>
      </c>
      <c r="AZ3" s="4" t="str">
        <f t="shared" si="2"/>
        <v/>
      </c>
      <c r="BA3" s="4" t="str">
        <f t="shared" si="3"/>
        <v/>
      </c>
      <c r="BB3" s="4" t="str">
        <f t="shared" si="4"/>
        <v/>
      </c>
      <c r="BC3" s="4"/>
      <c r="BD3" s="4" t="str">
        <f t="shared" si="5"/>
        <v/>
      </c>
      <c r="BE3" s="33" t="str">
        <f>IF(AK3="","",VLOOKUP(AK3,BH:BJ,3,FALSE))</f>
        <v/>
      </c>
      <c r="BF3" s="12" t="s">
        <v>0</v>
      </c>
      <c r="BG3" s="3">
        <v>2</v>
      </c>
      <c r="BH3" s="3" t="s">
        <v>1752</v>
      </c>
      <c r="BI3" s="3" t="s">
        <v>39</v>
      </c>
      <c r="BJ3" s="3" t="s">
        <v>1753</v>
      </c>
    </row>
    <row r="4" spans="2:62">
      <c r="B4" s="3" t="s">
        <v>0</v>
      </c>
      <c r="Q4" s="3" t="s">
        <v>31</v>
      </c>
      <c r="R4" s="5" t="s">
        <v>55</v>
      </c>
      <c r="S4" s="5" t="s">
        <v>56</v>
      </c>
      <c r="T4" s="5" t="s">
        <v>57</v>
      </c>
      <c r="AB4" s="3" t="s">
        <v>42</v>
      </c>
      <c r="AC4" s="3" t="s">
        <v>58</v>
      </c>
      <c r="AD4" s="19" t="s">
        <v>59</v>
      </c>
      <c r="AE4" s="27">
        <v>3</v>
      </c>
      <c r="AF4" s="28" t="str">
        <f t="shared" si="6"/>
        <v>白</v>
      </c>
      <c r="AG4" s="4"/>
      <c r="AH4" s="4"/>
      <c r="AI4" s="4"/>
      <c r="AJ4" s="4"/>
      <c r="AK4" s="4"/>
      <c r="AL4" s="4"/>
      <c r="AM4" s="4"/>
      <c r="AN4" s="4"/>
      <c r="AO4" s="4"/>
      <c r="AP4" s="4"/>
      <c r="AQ4" s="4"/>
      <c r="AR4" s="4"/>
      <c r="AS4" s="4"/>
      <c r="AT4" s="40"/>
      <c r="AU4" s="4"/>
      <c r="AV4" s="4"/>
      <c r="AW4" s="4"/>
      <c r="AX4" s="4" t="str">
        <f t="shared" si="0"/>
        <v/>
      </c>
      <c r="AY4" s="4" t="str">
        <f t="shared" si="1"/>
        <v/>
      </c>
      <c r="AZ4" s="4" t="str">
        <f t="shared" si="2"/>
        <v/>
      </c>
      <c r="BA4" s="4" t="str">
        <f t="shared" si="3"/>
        <v/>
      </c>
      <c r="BB4" s="4" t="str">
        <f t="shared" si="4"/>
        <v/>
      </c>
      <c r="BC4" s="4"/>
      <c r="BD4" s="4" t="str">
        <f t="shared" si="5"/>
        <v/>
      </c>
      <c r="BE4" s="33" t="str">
        <f>IF(AK4="","",VLOOKUP(AK4,BH:BJ,3,FALSE))</f>
        <v/>
      </c>
      <c r="BF4" s="12" t="s">
        <v>0</v>
      </c>
      <c r="BG4" s="3">
        <v>3</v>
      </c>
      <c r="BH4" s="3" t="s">
        <v>1754</v>
      </c>
      <c r="BI4" s="3" t="s">
        <v>39</v>
      </c>
      <c r="BJ4" s="3" t="s">
        <v>1755</v>
      </c>
    </row>
    <row r="5" spans="2:62">
      <c r="B5" s="3" t="s">
        <v>0</v>
      </c>
      <c r="Q5" s="8"/>
      <c r="R5" s="9"/>
      <c r="S5" s="9"/>
      <c r="T5" s="9"/>
      <c r="U5" s="9"/>
      <c r="V5" s="10"/>
      <c r="W5" s="11">
        <v>1</v>
      </c>
      <c r="X5" s="8"/>
      <c r="Y5" s="29"/>
      <c r="Z5" s="29"/>
      <c r="AA5" s="30"/>
      <c r="AB5" s="3" t="s">
        <v>43</v>
      </c>
      <c r="AC5" s="3" t="s">
        <v>65</v>
      </c>
      <c r="AD5" s="19" t="s">
        <v>66</v>
      </c>
      <c r="AE5" s="27">
        <v>4</v>
      </c>
      <c r="AF5" s="28" t="str">
        <f t="shared" si="6"/>
        <v>白</v>
      </c>
      <c r="AG5" s="4"/>
      <c r="AH5" s="4"/>
      <c r="AI5" s="4"/>
      <c r="AJ5" s="4"/>
      <c r="AK5" s="4"/>
      <c r="AL5" s="4"/>
      <c r="AM5" s="4"/>
      <c r="AN5" s="4"/>
      <c r="AO5" s="4"/>
      <c r="AP5" s="4"/>
      <c r="AQ5" s="4"/>
      <c r="AR5" s="4"/>
      <c r="AS5" s="4"/>
      <c r="AT5" s="40"/>
      <c r="AU5" s="4"/>
      <c r="AV5" s="4"/>
      <c r="AW5" s="4"/>
      <c r="AX5" s="4" t="str">
        <f t="shared" si="0"/>
        <v/>
      </c>
      <c r="AY5" s="4" t="str">
        <f t="shared" si="1"/>
        <v/>
      </c>
      <c r="AZ5" s="4" t="str">
        <f t="shared" si="2"/>
        <v/>
      </c>
      <c r="BA5" s="4" t="str">
        <f t="shared" si="3"/>
        <v/>
      </c>
      <c r="BB5" s="4" t="str">
        <f t="shared" si="4"/>
        <v/>
      </c>
      <c r="BC5" s="4"/>
      <c r="BD5" s="4" t="str">
        <f t="shared" si="5"/>
        <v/>
      </c>
      <c r="BE5" s="33" t="str">
        <f>IF(AK5="","",VLOOKUP(AK5,BH:BJ,3,FALSE))</f>
        <v/>
      </c>
      <c r="BF5" s="12" t="s">
        <v>0</v>
      </c>
      <c r="BG5" s="3">
        <v>4</v>
      </c>
      <c r="BH5" s="3" t="s">
        <v>1756</v>
      </c>
      <c r="BI5" s="3" t="s">
        <v>39</v>
      </c>
      <c r="BJ5" s="3" t="s">
        <v>1757</v>
      </c>
    </row>
    <row r="6" spans="1:62">
      <c r="A6" s="3" t="str">
        <f t="shared" ref="A6:A69" si="7">CONCATENATE(C6,D6,E6,F6,G6,H6,I6,J6,K6,L6,M6,N6,O6,P6)</f>
        <v>*0/0</v>
      </c>
      <c r="B6" s="3" t="s">
        <v>0</v>
      </c>
      <c r="C6" s="3" t="str">
        <f>"*"&amp;R6&amp;"/"&amp;T6</f>
        <v>*0/0</v>
      </c>
      <c r="Q6" s="12" t="s">
        <v>9</v>
      </c>
      <c r="R6" s="13">
        <f>INDEX(AJ:AJ,W5+1)</f>
        <v>0</v>
      </c>
      <c r="S6" s="14" t="s">
        <v>10</v>
      </c>
      <c r="T6" s="13">
        <f>INDEX(AK:AK,W5+1)</f>
        <v>0</v>
      </c>
      <c r="U6" s="14"/>
      <c r="V6" s="15"/>
      <c r="W6" s="16"/>
      <c r="X6" s="12"/>
      <c r="Y6" s="31"/>
      <c r="Z6" s="31"/>
      <c r="AA6" s="32"/>
      <c r="AB6" s="3" t="s">
        <v>73</v>
      </c>
      <c r="AC6" s="3" t="s">
        <v>74</v>
      </c>
      <c r="AD6" s="19" t="s">
        <v>75</v>
      </c>
      <c r="AE6" s="27">
        <v>5</v>
      </c>
      <c r="AF6" s="28" t="str">
        <f t="shared" si="6"/>
        <v>白</v>
      </c>
      <c r="AG6" s="4"/>
      <c r="AH6" s="4"/>
      <c r="AI6" s="4"/>
      <c r="AJ6" s="4"/>
      <c r="AK6" s="4"/>
      <c r="AL6" s="4"/>
      <c r="AM6" s="4"/>
      <c r="AN6" s="4"/>
      <c r="AO6" s="4"/>
      <c r="AP6" s="4"/>
      <c r="AQ6" s="4"/>
      <c r="AR6" s="4"/>
      <c r="AS6" s="4"/>
      <c r="AT6" s="40"/>
      <c r="AU6" s="4"/>
      <c r="AV6" s="4"/>
      <c r="AW6" s="4"/>
      <c r="AX6" s="4" t="str">
        <f t="shared" si="0"/>
        <v/>
      </c>
      <c r="AY6" s="4" t="str">
        <f t="shared" si="1"/>
        <v/>
      </c>
      <c r="AZ6" s="4" t="str">
        <f t="shared" si="2"/>
        <v/>
      </c>
      <c r="BA6" s="4" t="str">
        <f t="shared" si="3"/>
        <v/>
      </c>
      <c r="BB6" s="4" t="str">
        <f t="shared" si="4"/>
        <v/>
      </c>
      <c r="BC6" s="4"/>
      <c r="BD6" s="4" t="str">
        <f t="shared" si="5"/>
        <v/>
      </c>
      <c r="BE6" s="33" t="str">
        <f>IF(AK6="","",VLOOKUP(AK6,BH:BJ,3,FALSE))</f>
        <v/>
      </c>
      <c r="BF6" s="12" t="s">
        <v>0</v>
      </c>
      <c r="BG6" s="3">
        <v>5</v>
      </c>
      <c r="BH6" s="3" t="s">
        <v>1758</v>
      </c>
      <c r="BI6" s="3" t="s">
        <v>39</v>
      </c>
      <c r="BJ6" s="3" t="s">
        <v>1759</v>
      </c>
    </row>
    <row r="7" spans="1:62">
      <c r="A7" s="3" t="str">
        <f t="shared" si="7"/>
        <v>|LEFT:80|LEFT:100|LEFT:100|LEFT:100|LEFT:100|LEFT:100|c</v>
      </c>
      <c r="B7" s="3" t="s">
        <v>0</v>
      </c>
      <c r="C7" s="3" t="s">
        <v>83</v>
      </c>
      <c r="D7" s="6" t="str">
        <f>$Q$1</f>
        <v>LEFT:80</v>
      </c>
      <c r="E7" s="6" t="s">
        <v>83</v>
      </c>
      <c r="F7" s="6" t="str">
        <f t="shared" ref="F7:J7" si="8">$R$1</f>
        <v>LEFT:100</v>
      </c>
      <c r="G7" s="6" t="s">
        <v>83</v>
      </c>
      <c r="H7" s="6" t="str">
        <f t="shared" si="8"/>
        <v>LEFT:100</v>
      </c>
      <c r="I7" s="6" t="s">
        <v>83</v>
      </c>
      <c r="J7" s="6" t="str">
        <f t="shared" si="8"/>
        <v>LEFT:100</v>
      </c>
      <c r="K7" s="6" t="s">
        <v>83</v>
      </c>
      <c r="L7" s="6" t="str">
        <f>$R$1</f>
        <v>LEFT:100</v>
      </c>
      <c r="M7" s="6" t="s">
        <v>83</v>
      </c>
      <c r="N7" s="6" t="str">
        <f>$R$1</f>
        <v>LEFT:100</v>
      </c>
      <c r="O7" s="3" t="s">
        <v>83</v>
      </c>
      <c r="P7" s="3" t="s">
        <v>84</v>
      </c>
      <c r="Q7" s="17" t="s">
        <v>6</v>
      </c>
      <c r="R7" s="13" t="str">
        <f>INDEX(AF:AF,W5+1)</f>
        <v>白</v>
      </c>
      <c r="S7" s="18" t="s">
        <v>7</v>
      </c>
      <c r="T7" s="13">
        <f>INDEX(AG:AG,W5+1)</f>
        <v>0</v>
      </c>
      <c r="U7" s="18" t="s">
        <v>8</v>
      </c>
      <c r="V7" s="13">
        <f>INDEX(AI:AI,W5+1)</f>
        <v>0</v>
      </c>
      <c r="W7" s="19"/>
      <c r="X7" s="13">
        <f>INDEX(AQ:AQ,W5+1)</f>
        <v>0</v>
      </c>
      <c r="Y7" s="31"/>
      <c r="Z7" s="31"/>
      <c r="AA7" s="32"/>
      <c r="AB7" s="3" t="s">
        <v>85</v>
      </c>
      <c r="AC7" s="3" t="s">
        <v>86</v>
      </c>
      <c r="AD7" s="19" t="s">
        <v>87</v>
      </c>
      <c r="AE7" s="27">
        <v>6</v>
      </c>
      <c r="AF7" s="28" t="str">
        <f t="shared" si="6"/>
        <v>白</v>
      </c>
      <c r="AG7" s="4"/>
      <c r="AH7" s="4"/>
      <c r="AI7" s="4"/>
      <c r="AJ7" s="4"/>
      <c r="AK7" s="4"/>
      <c r="AL7" s="4"/>
      <c r="AM7" s="4"/>
      <c r="AN7" s="4"/>
      <c r="AO7" s="4"/>
      <c r="AP7" s="4"/>
      <c r="AQ7" s="4"/>
      <c r="AR7" s="4"/>
      <c r="AS7" s="4"/>
      <c r="AT7" s="40"/>
      <c r="AU7" s="4"/>
      <c r="AV7" s="4"/>
      <c r="AW7" s="4"/>
      <c r="AX7" s="4" t="str">
        <f t="shared" si="0"/>
        <v/>
      </c>
      <c r="AY7" s="4" t="str">
        <f t="shared" si="1"/>
        <v/>
      </c>
      <c r="AZ7" s="4" t="str">
        <f t="shared" si="2"/>
        <v/>
      </c>
      <c r="BA7" s="4" t="str">
        <f t="shared" si="3"/>
        <v/>
      </c>
      <c r="BB7" s="4" t="str">
        <f t="shared" si="4"/>
        <v/>
      </c>
      <c r="BC7" s="4"/>
      <c r="BD7" s="4" t="str">
        <f t="shared" si="5"/>
        <v/>
      </c>
      <c r="BE7" s="33" t="str">
        <f>IF(AK7="","",VLOOKUP(AK7,BH:BJ,3,FALSE))</f>
        <v/>
      </c>
      <c r="BF7" s="12" t="s">
        <v>0</v>
      </c>
      <c r="BG7" s="3">
        <v>6</v>
      </c>
      <c r="BH7" s="3" t="s">
        <v>1760</v>
      </c>
      <c r="BI7" s="3" t="s">
        <v>39</v>
      </c>
      <c r="BJ7" s="3" t="s">
        <v>1761</v>
      </c>
    </row>
    <row r="8" spans="1:62">
      <c r="A8" s="3" t="str">
        <f t="shared" si="7"/>
        <v>|色|白|レアリティ||マナコスト||</v>
      </c>
      <c r="B8" s="3" t="s">
        <v>0</v>
      </c>
      <c r="C8" s="3" t="s">
        <v>83</v>
      </c>
      <c r="D8" s="7" t="s">
        <v>6</v>
      </c>
      <c r="E8" s="3" t="s">
        <v>83</v>
      </c>
      <c r="F8" s="3" t="str">
        <f>IF(R7=0,"",R7)</f>
        <v>白</v>
      </c>
      <c r="G8" s="3" t="s">
        <v>83</v>
      </c>
      <c r="H8" s="7" t="s">
        <v>92</v>
      </c>
      <c r="I8" s="3" t="s">
        <v>83</v>
      </c>
      <c r="J8" s="3" t="str">
        <f>IF(T7=0,"",T7)</f>
        <v/>
      </c>
      <c r="K8" s="3" t="s">
        <v>83</v>
      </c>
      <c r="L8" s="7" t="s">
        <v>93</v>
      </c>
      <c r="M8" s="3" t="s">
        <v>83</v>
      </c>
      <c r="N8" s="3" t="str">
        <f>IF(V7=0,"",V7)</f>
        <v/>
      </c>
      <c r="O8" s="3" t="s">
        <v>83</v>
      </c>
      <c r="Q8" s="12" t="s">
        <v>11</v>
      </c>
      <c r="R8" s="13">
        <f>INDEX(AL:AL,W5+1)</f>
        <v>0</v>
      </c>
      <c r="S8" s="18" t="s">
        <v>94</v>
      </c>
      <c r="T8" s="13">
        <f>INDEX(AN:AN,W5+1)</f>
        <v>0</v>
      </c>
      <c r="U8" s="13">
        <f>INDEX(AO:AO,W5+1)</f>
        <v>0</v>
      </c>
      <c r="V8" s="13">
        <f>INDEX(AP:AP,W5+1)</f>
        <v>0</v>
      </c>
      <c r="W8" s="19"/>
      <c r="X8" s="13" t="str">
        <f>INDEX(AZ:AZ,W5+1)</f>
        <v/>
      </c>
      <c r="Y8" s="13" t="str">
        <f>INDEX(BA:BA,W5+1)</f>
        <v/>
      </c>
      <c r="Z8" s="13" t="str">
        <f>INDEX(BB:BB,W5+1)</f>
        <v/>
      </c>
      <c r="AA8" s="13">
        <f>INDEX(BC:BC,W5+1)</f>
        <v>0</v>
      </c>
      <c r="AB8" s="3" t="s">
        <v>95</v>
      </c>
      <c r="AC8" s="3" t="s">
        <v>96</v>
      </c>
      <c r="AD8" s="19" t="s">
        <v>97</v>
      </c>
      <c r="AE8" s="27">
        <v>7</v>
      </c>
      <c r="AF8" s="28" t="str">
        <f t="shared" si="6"/>
        <v>白</v>
      </c>
      <c r="AG8" s="4"/>
      <c r="AH8" s="4"/>
      <c r="AI8" s="4"/>
      <c r="AJ8" s="4"/>
      <c r="AK8" s="4"/>
      <c r="AL8" s="4"/>
      <c r="AM8" s="4"/>
      <c r="AN8" s="4"/>
      <c r="AO8" s="4"/>
      <c r="AP8" s="4"/>
      <c r="AQ8" s="4"/>
      <c r="AR8" s="4"/>
      <c r="AS8" s="4"/>
      <c r="AT8" s="40"/>
      <c r="AU8" s="4"/>
      <c r="AV8" s="4"/>
      <c r="AW8" s="4"/>
      <c r="AX8" s="4" t="str">
        <f t="shared" si="0"/>
        <v/>
      </c>
      <c r="AY8" s="4" t="str">
        <f t="shared" si="1"/>
        <v/>
      </c>
      <c r="AZ8" s="4" t="str">
        <f t="shared" si="2"/>
        <v/>
      </c>
      <c r="BA8" s="4" t="str">
        <f t="shared" si="3"/>
        <v/>
      </c>
      <c r="BB8" s="4" t="str">
        <f t="shared" si="4"/>
        <v/>
      </c>
      <c r="BC8" s="4"/>
      <c r="BD8" s="4" t="str">
        <f t="shared" si="5"/>
        <v/>
      </c>
      <c r="BE8" s="33" t="str">
        <f>IF(AK8="","",VLOOKUP(AK8,BH:BJ,3,FALSE))</f>
        <v/>
      </c>
      <c r="BF8" s="12" t="s">
        <v>0</v>
      </c>
      <c r="BG8" s="3">
        <v>7</v>
      </c>
      <c r="BH8" s="3" t="s">
        <v>1762</v>
      </c>
      <c r="BI8" s="3" t="s">
        <v>39</v>
      </c>
      <c r="BJ8" s="3" t="s">
        <v>1763</v>
      </c>
    </row>
    <row r="9" spans="1:62">
      <c r="A9" s="3" t="str">
        <f t="shared" si="7"/>
        <v>|種別||サブタイプ||||</v>
      </c>
      <c r="B9" s="3" t="s">
        <v>0</v>
      </c>
      <c r="C9" s="3" t="s">
        <v>83</v>
      </c>
      <c r="D9" s="7" t="s">
        <v>11</v>
      </c>
      <c r="E9" s="3" t="s">
        <v>83</v>
      </c>
      <c r="F9" s="3" t="str">
        <f>IF(R8=0,"",R8)</f>
        <v/>
      </c>
      <c r="G9" s="3" t="s">
        <v>83</v>
      </c>
      <c r="H9" s="7" t="s">
        <v>104</v>
      </c>
      <c r="I9" s="3" t="s">
        <v>83</v>
      </c>
      <c r="J9" s="3" t="str">
        <f>IF(T8=0,"",T8)</f>
        <v/>
      </c>
      <c r="K9" s="3" t="s">
        <v>83</v>
      </c>
      <c r="L9" s="3" t="str">
        <f>IF(U8=0,"",U8)</f>
        <v/>
      </c>
      <c r="M9" s="3" t="s">
        <v>83</v>
      </c>
      <c r="N9" s="3" t="str">
        <f>IF(V8=0,"",V8)</f>
        <v/>
      </c>
      <c r="O9" s="3" t="s">
        <v>83</v>
      </c>
      <c r="Q9" s="12" t="s">
        <v>105</v>
      </c>
      <c r="R9" s="13" t="str">
        <f>INDEX(BD:BD,W5+1)</f>
        <v/>
      </c>
      <c r="S9" s="14"/>
      <c r="T9" s="14"/>
      <c r="U9" s="14"/>
      <c r="V9" s="15"/>
      <c r="W9" s="19"/>
      <c r="X9" s="11" t="s">
        <v>0</v>
      </c>
      <c r="Y9" s="11"/>
      <c r="Z9" s="11"/>
      <c r="AA9" s="33" t="s">
        <v>0</v>
      </c>
      <c r="AB9" s="3" t="s">
        <v>106</v>
      </c>
      <c r="AC9" s="3" t="s">
        <v>107</v>
      </c>
      <c r="AD9" s="19" t="s">
        <v>108</v>
      </c>
      <c r="AE9" s="27">
        <v>8</v>
      </c>
      <c r="AF9" s="28" t="str">
        <f t="shared" si="6"/>
        <v>白</v>
      </c>
      <c r="AG9" s="4"/>
      <c r="AH9" s="4"/>
      <c r="AI9" s="4"/>
      <c r="AJ9" s="4"/>
      <c r="AK9" s="4"/>
      <c r="AL9" s="4"/>
      <c r="AM9" s="4"/>
      <c r="AN9" s="4"/>
      <c r="AO9" s="4"/>
      <c r="AP9" s="4"/>
      <c r="AQ9" s="4"/>
      <c r="AR9" s="4"/>
      <c r="AS9" s="4"/>
      <c r="AT9" s="40"/>
      <c r="AU9" s="4"/>
      <c r="AV9" s="4"/>
      <c r="AW9" s="4"/>
      <c r="AX9" s="4" t="str">
        <f t="shared" si="0"/>
        <v/>
      </c>
      <c r="AY9" s="4" t="str">
        <f t="shared" si="1"/>
        <v/>
      </c>
      <c r="AZ9" s="4" t="str">
        <f t="shared" si="2"/>
        <v/>
      </c>
      <c r="BA9" s="4" t="str">
        <f t="shared" si="3"/>
        <v/>
      </c>
      <c r="BB9" s="4" t="str">
        <f t="shared" si="4"/>
        <v/>
      </c>
      <c r="BC9" s="4"/>
      <c r="BD9" s="4" t="str">
        <f t="shared" si="5"/>
        <v/>
      </c>
      <c r="BE9" s="33" t="str">
        <f>IF(AK9="","",VLOOKUP(AK9,BH:BJ,3,FALSE))</f>
        <v/>
      </c>
      <c r="BF9" s="12" t="s">
        <v>0</v>
      </c>
      <c r="BG9" s="3">
        <v>8</v>
      </c>
      <c r="BH9" s="3" t="s">
        <v>1764</v>
      </c>
      <c r="BI9" s="3" t="s">
        <v>39</v>
      </c>
      <c r="BJ9" s="3" t="s">
        <v>1765</v>
      </c>
    </row>
    <row r="10" spans="1:62">
      <c r="A10" s="3" t="str">
        <f t="shared" si="7"/>
        <v>|テキスト|&gt;|&gt;|&gt;|&gt;||</v>
      </c>
      <c r="B10" s="3" t="s">
        <v>0</v>
      </c>
      <c r="C10" s="3" t="s">
        <v>83</v>
      </c>
      <c r="D10" s="7" t="s">
        <v>105</v>
      </c>
      <c r="E10" s="3" t="s">
        <v>83</v>
      </c>
      <c r="F10" s="7" t="s">
        <v>115</v>
      </c>
      <c r="G10" s="3" t="s">
        <v>83</v>
      </c>
      <c r="H10" s="7" t="s">
        <v>115</v>
      </c>
      <c r="I10" s="3" t="s">
        <v>83</v>
      </c>
      <c r="J10" s="7" t="s">
        <v>115</v>
      </c>
      <c r="K10" s="3" t="s">
        <v>83</v>
      </c>
      <c r="L10" s="7" t="s">
        <v>115</v>
      </c>
      <c r="M10" s="3" t="s">
        <v>83</v>
      </c>
      <c r="N10" s="3" t="str">
        <f>IF(R9=0,"",R9)</f>
        <v/>
      </c>
      <c r="O10" s="3" t="s">
        <v>83</v>
      </c>
      <c r="Q10" s="17" t="s">
        <v>27</v>
      </c>
      <c r="R10" s="13" t="str">
        <f>INDEX(BE:BE,W5+1)</f>
        <v/>
      </c>
      <c r="S10" s="12" t="s">
        <v>116</v>
      </c>
      <c r="T10" s="13" t="str">
        <f>IF(X10="","",X10&amp;IF(Y10="",""," "&amp;Y10)&amp;IF(Z10="",""," "&amp;Z10)&amp;IF(AA10="",""," "&amp;AA10))</f>
        <v/>
      </c>
      <c r="U10" s="14"/>
      <c r="V10" s="15"/>
      <c r="W10" s="19" t="s">
        <v>116</v>
      </c>
      <c r="X10" s="12" t="str">
        <f t="shared" ref="X10:AA10" si="9">IF(ISERROR(IF(LEN(X9)&gt;1,X9,VLOOKUP(X8,$AC:$AD,2,FALSE))),"",IF(LEN(X9)&gt;1,X9,VLOOKUP(X8,$AC:$AD,2,FALSE)))</f>
        <v/>
      </c>
      <c r="Y10" s="12" t="str">
        <f t="shared" si="9"/>
        <v/>
      </c>
      <c r="Z10" s="12" t="str">
        <f t="shared" si="9"/>
        <v/>
      </c>
      <c r="AA10" s="12" t="str">
        <f t="shared" si="9"/>
        <v> </v>
      </c>
      <c r="AB10" s="3" t="s">
        <v>117</v>
      </c>
      <c r="AC10" s="3" t="s">
        <v>118</v>
      </c>
      <c r="AD10" s="19" t="s">
        <v>119</v>
      </c>
      <c r="AE10" s="27">
        <v>9</v>
      </c>
      <c r="AF10" s="28" t="str">
        <f t="shared" si="6"/>
        <v>白</v>
      </c>
      <c r="AG10" s="4"/>
      <c r="AH10" s="4"/>
      <c r="AI10" s="4"/>
      <c r="AJ10" s="4"/>
      <c r="AK10" s="4"/>
      <c r="AL10" s="4"/>
      <c r="AM10" s="4"/>
      <c r="AN10" s="4"/>
      <c r="AO10" s="4"/>
      <c r="AP10" s="4"/>
      <c r="AQ10" s="4"/>
      <c r="AR10" s="4"/>
      <c r="AS10" s="4"/>
      <c r="AT10" s="40"/>
      <c r="AU10" s="4"/>
      <c r="AV10" s="4"/>
      <c r="AW10" s="4"/>
      <c r="AX10" s="4" t="str">
        <f t="shared" si="0"/>
        <v/>
      </c>
      <c r="AY10" s="4" t="str">
        <f t="shared" si="1"/>
        <v/>
      </c>
      <c r="AZ10" s="4" t="str">
        <f t="shared" si="2"/>
        <v/>
      </c>
      <c r="BA10" s="4" t="str">
        <f t="shared" si="3"/>
        <v/>
      </c>
      <c r="BB10" s="4" t="str">
        <f t="shared" si="4"/>
        <v/>
      </c>
      <c r="BC10" s="4"/>
      <c r="BD10" s="4" t="str">
        <f t="shared" si="5"/>
        <v/>
      </c>
      <c r="BE10" s="33" t="str">
        <f>IF(AK10="","",VLOOKUP(AK10,BH:BJ,3,FALSE))</f>
        <v/>
      </c>
      <c r="BF10" s="12" t="s">
        <v>0</v>
      </c>
      <c r="BG10" s="3">
        <v>9</v>
      </c>
      <c r="BH10" s="3" t="s">
        <v>1766</v>
      </c>
      <c r="BI10" s="3" t="s">
        <v>39</v>
      </c>
      <c r="BJ10" s="3" t="s">
        <v>1767</v>
      </c>
    </row>
    <row r="11" spans="1:62">
      <c r="A11" s="3" t="str">
        <f t="shared" si="7"/>
        <v>|英テキスト|&gt;|&gt;|&gt;|&gt;||</v>
      </c>
      <c r="B11" s="3" t="s">
        <v>0</v>
      </c>
      <c r="C11" s="3" t="s">
        <v>83</v>
      </c>
      <c r="D11" s="7" t="s">
        <v>125</v>
      </c>
      <c r="E11" s="3" t="s">
        <v>83</v>
      </c>
      <c r="F11" s="7" t="s">
        <v>115</v>
      </c>
      <c r="G11" s="3" t="s">
        <v>83</v>
      </c>
      <c r="H11" s="7" t="s">
        <v>115</v>
      </c>
      <c r="I11" s="3" t="s">
        <v>83</v>
      </c>
      <c r="J11" s="7" t="s">
        <v>115</v>
      </c>
      <c r="K11" s="3" t="s">
        <v>83</v>
      </c>
      <c r="L11" s="7" t="s">
        <v>115</v>
      </c>
      <c r="M11" s="3" t="s">
        <v>83</v>
      </c>
      <c r="N11" s="3" t="str">
        <f>IF(T10="","",T10&amp;"&amp;br;")&amp;IF(R10=0,"",R10)</f>
        <v/>
      </c>
      <c r="O11" s="3" t="s">
        <v>83</v>
      </c>
      <c r="Q11" s="12" t="s">
        <v>18</v>
      </c>
      <c r="R11" s="13">
        <f>IF(INDEX(AX:AX,W5+1)="",0,INDEX(AX:AX,W5+1)&amp;"/"&amp;INDEX(AY:AY,W5+1))</f>
        <v>0</v>
      </c>
      <c r="S11" s="14"/>
      <c r="T11" s="14"/>
      <c r="U11" s="14"/>
      <c r="V11" s="15"/>
      <c r="W11" s="19"/>
      <c r="X11" s="12"/>
      <c r="Y11" s="31"/>
      <c r="Z11" s="31"/>
      <c r="AA11" s="32"/>
      <c r="AB11" s="3" t="s">
        <v>126</v>
      </c>
      <c r="AC11" s="3" t="s">
        <v>127</v>
      </c>
      <c r="AD11" s="19" t="s">
        <v>128</v>
      </c>
      <c r="AE11" s="27">
        <v>10</v>
      </c>
      <c r="AF11" s="28" t="str">
        <f t="shared" si="6"/>
        <v>白</v>
      </c>
      <c r="AG11" s="4"/>
      <c r="AH11" s="4"/>
      <c r="AI11" s="4"/>
      <c r="AJ11" s="4"/>
      <c r="AK11" s="4"/>
      <c r="AL11" s="4"/>
      <c r="AM11" s="4"/>
      <c r="AN11" s="4"/>
      <c r="AO11" s="4"/>
      <c r="AP11" s="4"/>
      <c r="AQ11" s="4"/>
      <c r="AR11" s="4"/>
      <c r="AS11" s="4"/>
      <c r="AT11" s="40"/>
      <c r="AU11" s="4"/>
      <c r="AV11" s="4"/>
      <c r="AW11" s="4"/>
      <c r="AX11" s="4" t="str">
        <f t="shared" si="0"/>
        <v/>
      </c>
      <c r="AY11" s="4" t="str">
        <f t="shared" si="1"/>
        <v/>
      </c>
      <c r="AZ11" s="4" t="str">
        <f t="shared" si="2"/>
        <v/>
      </c>
      <c r="BA11" s="4" t="str">
        <f t="shared" si="3"/>
        <v/>
      </c>
      <c r="BB11" s="4" t="str">
        <f t="shared" si="4"/>
        <v/>
      </c>
      <c r="BC11" s="4"/>
      <c r="BD11" s="4" t="str">
        <f t="shared" si="5"/>
        <v/>
      </c>
      <c r="BE11" s="33" t="str">
        <f>IF(AK11="","",VLOOKUP(AK11,BH:BJ,3,FALSE))</f>
        <v/>
      </c>
      <c r="BF11" s="12" t="s">
        <v>0</v>
      </c>
      <c r="BG11" s="3">
        <v>10</v>
      </c>
      <c r="BH11" s="3" t="s">
        <v>1768</v>
      </c>
      <c r="BI11" s="3" t="s">
        <v>39</v>
      </c>
      <c r="BJ11" s="3" t="s">
        <v>1769</v>
      </c>
    </row>
    <row r="12" spans="1:62">
      <c r="A12" s="3" t="str">
        <f t="shared" si="7"/>
        <v>|PT|&gt;||シールド数|&gt;||</v>
      </c>
      <c r="B12" s="3" t="s">
        <v>0</v>
      </c>
      <c r="C12" s="3" t="s">
        <v>83</v>
      </c>
      <c r="D12" s="3" t="s">
        <v>18</v>
      </c>
      <c r="E12" s="3" t="s">
        <v>83</v>
      </c>
      <c r="F12" s="3" t="s">
        <v>115</v>
      </c>
      <c r="G12" s="3" t="s">
        <v>83</v>
      </c>
      <c r="H12" s="3" t="str">
        <f>IF(R11=0,"",R11)</f>
        <v/>
      </c>
      <c r="I12" s="3" t="s">
        <v>83</v>
      </c>
      <c r="J12" s="3" t="s">
        <v>134</v>
      </c>
      <c r="K12" s="3" t="s">
        <v>83</v>
      </c>
      <c r="L12" s="3" t="s">
        <v>115</v>
      </c>
      <c r="M12" s="3" t="s">
        <v>83</v>
      </c>
      <c r="N12" s="3" t="str">
        <f>IF(R12=0,"",R12)</f>
        <v/>
      </c>
      <c r="O12" s="3" t="s">
        <v>83</v>
      </c>
      <c r="Q12" s="20" t="s">
        <v>19</v>
      </c>
      <c r="R12" s="13">
        <f>INDEX(AW:AW,W5+1)</f>
        <v>0</v>
      </c>
      <c r="S12" s="21"/>
      <c r="T12" s="21"/>
      <c r="U12" s="21"/>
      <c r="V12" s="22"/>
      <c r="W12" s="23"/>
      <c r="X12" s="24"/>
      <c r="Y12" s="34"/>
      <c r="Z12" s="34"/>
      <c r="AA12" s="35"/>
      <c r="AB12" s="3" t="s">
        <v>135</v>
      </c>
      <c r="AC12" s="3" t="s">
        <v>136</v>
      </c>
      <c r="AD12" s="19" t="s">
        <v>137</v>
      </c>
      <c r="AE12" s="27">
        <v>11</v>
      </c>
      <c r="AF12" s="28" t="str">
        <f t="shared" si="6"/>
        <v>白</v>
      </c>
      <c r="AG12" s="4"/>
      <c r="AH12" s="4"/>
      <c r="AI12" s="4"/>
      <c r="AJ12" s="4"/>
      <c r="AK12" s="4"/>
      <c r="AL12" s="4"/>
      <c r="AM12" s="4"/>
      <c r="AN12" s="4"/>
      <c r="AO12" s="4"/>
      <c r="AP12" s="4"/>
      <c r="AQ12" s="4"/>
      <c r="AR12" s="4"/>
      <c r="AS12" s="4"/>
      <c r="AT12" s="40"/>
      <c r="AU12" s="4"/>
      <c r="AV12" s="4"/>
      <c r="AW12" s="4"/>
      <c r="AX12" s="4" t="str">
        <f t="shared" si="0"/>
        <v/>
      </c>
      <c r="AY12" s="4" t="str">
        <f t="shared" si="1"/>
        <v/>
      </c>
      <c r="AZ12" s="4" t="str">
        <f t="shared" si="2"/>
        <v/>
      </c>
      <c r="BA12" s="4" t="str">
        <f t="shared" si="3"/>
        <v/>
      </c>
      <c r="BB12" s="4" t="str">
        <f t="shared" si="4"/>
        <v/>
      </c>
      <c r="BC12" s="4"/>
      <c r="BD12" s="4" t="str">
        <f t="shared" si="5"/>
        <v/>
      </c>
      <c r="BE12" s="33" t="str">
        <f>IF(AK12="","",VLOOKUP(AK12,BH:BJ,3,FALSE))</f>
        <v/>
      </c>
      <c r="BF12" s="12" t="s">
        <v>0</v>
      </c>
      <c r="BG12" s="3">
        <v>11</v>
      </c>
      <c r="BH12" s="3" t="s">
        <v>1770</v>
      </c>
      <c r="BI12" s="3" t="s">
        <v>39</v>
      </c>
      <c r="BJ12" s="3" t="s">
        <v>1771</v>
      </c>
    </row>
    <row r="13" spans="1:62">
      <c r="A13" s="3" t="str">
        <f t="shared" si="7"/>
        <v>&amp;br;&amp;br;</v>
      </c>
      <c r="B13" s="3" t="s">
        <v>0</v>
      </c>
      <c r="C13" s="3" t="s">
        <v>142</v>
      </c>
      <c r="R13" s="3"/>
      <c r="S13" s="3"/>
      <c r="T13" s="3"/>
      <c r="U13" s="3"/>
      <c r="V13" s="3"/>
      <c r="AB13" s="3" t="s">
        <v>143</v>
      </c>
      <c r="AC13" s="3" t="s">
        <v>144</v>
      </c>
      <c r="AD13" s="19" t="s">
        <v>145</v>
      </c>
      <c r="AE13" s="27">
        <v>12</v>
      </c>
      <c r="AF13" s="28" t="str">
        <f t="shared" si="6"/>
        <v>白</v>
      </c>
      <c r="AG13" s="4"/>
      <c r="AH13" s="4"/>
      <c r="AI13" s="4"/>
      <c r="AJ13" s="4"/>
      <c r="AK13" s="4"/>
      <c r="AL13" s="4"/>
      <c r="AM13" s="4"/>
      <c r="AN13" s="4"/>
      <c r="AO13" s="4"/>
      <c r="AP13" s="4"/>
      <c r="AQ13" s="4"/>
      <c r="AR13" s="4"/>
      <c r="AS13" s="4"/>
      <c r="AT13" s="40"/>
      <c r="AU13" s="4"/>
      <c r="AV13" s="4"/>
      <c r="AW13" s="4"/>
      <c r="AX13" s="4" t="str">
        <f t="shared" si="0"/>
        <v/>
      </c>
      <c r="AY13" s="4" t="str">
        <f t="shared" si="1"/>
        <v/>
      </c>
      <c r="AZ13" s="4" t="str">
        <f t="shared" si="2"/>
        <v/>
      </c>
      <c r="BA13" s="4" t="str">
        <f t="shared" si="3"/>
        <v/>
      </c>
      <c r="BB13" s="4" t="str">
        <f t="shared" si="4"/>
        <v/>
      </c>
      <c r="BC13" s="4"/>
      <c r="BD13" s="4" t="str">
        <f t="shared" si="5"/>
        <v/>
      </c>
      <c r="BE13" s="33" t="str">
        <f>IF(AK13="","",VLOOKUP(AK13,BH:BJ,3,FALSE))</f>
        <v/>
      </c>
      <c r="BF13" s="12" t="s">
        <v>0</v>
      </c>
      <c r="BG13" s="3">
        <v>12</v>
      </c>
      <c r="BH13" s="3" t="s">
        <v>1772</v>
      </c>
      <c r="BI13" s="3" t="s">
        <v>39</v>
      </c>
      <c r="BJ13" s="3" t="s">
        <v>1773</v>
      </c>
    </row>
    <row r="14" spans="1:62">
      <c r="A14" s="3" t="str">
        <f t="shared" si="7"/>
        <v>#back(text=戻る,left)</v>
      </c>
      <c r="B14" s="3" t="s">
        <v>0</v>
      </c>
      <c r="C14" s="3" t="s">
        <v>151</v>
      </c>
      <c r="R14" s="3"/>
      <c r="S14" s="3"/>
      <c r="T14" s="3"/>
      <c r="U14" s="3"/>
      <c r="V14" s="3"/>
      <c r="AB14" s="3" t="s">
        <v>152</v>
      </c>
      <c r="AC14" s="3" t="s">
        <v>153</v>
      </c>
      <c r="AD14" s="19" t="s">
        <v>154</v>
      </c>
      <c r="AE14" s="27">
        <v>13</v>
      </c>
      <c r="AF14" s="28" t="str">
        <f t="shared" si="6"/>
        <v>白</v>
      </c>
      <c r="AG14" s="4"/>
      <c r="AH14" s="4"/>
      <c r="AI14" s="4"/>
      <c r="AJ14" s="4"/>
      <c r="AK14" s="4"/>
      <c r="AL14" s="4"/>
      <c r="AM14" s="4"/>
      <c r="AN14" s="4"/>
      <c r="AO14" s="4"/>
      <c r="AP14" s="4"/>
      <c r="AQ14" s="4"/>
      <c r="AR14" s="4"/>
      <c r="AS14" s="4"/>
      <c r="AT14" s="40"/>
      <c r="AU14" s="4"/>
      <c r="AV14" s="4"/>
      <c r="AW14" s="4"/>
      <c r="AX14" s="4" t="str">
        <f t="shared" si="0"/>
        <v/>
      </c>
      <c r="AY14" s="4" t="str">
        <f t="shared" si="1"/>
        <v/>
      </c>
      <c r="AZ14" s="4" t="str">
        <f t="shared" si="2"/>
        <v/>
      </c>
      <c r="BA14" s="4" t="str">
        <f t="shared" si="3"/>
        <v/>
      </c>
      <c r="BB14" s="4" t="str">
        <f t="shared" si="4"/>
        <v/>
      </c>
      <c r="BC14" s="4"/>
      <c r="BD14" s="4" t="str">
        <f t="shared" si="5"/>
        <v/>
      </c>
      <c r="BE14" s="33" t="str">
        <f>IF(AK14="","",VLOOKUP(AK14,BH:BJ,3,FALSE))</f>
        <v/>
      </c>
      <c r="BF14" s="12" t="s">
        <v>0</v>
      </c>
      <c r="BG14" s="3">
        <v>13</v>
      </c>
      <c r="BH14" s="3" t="s">
        <v>1774</v>
      </c>
      <c r="BI14" s="3" t="s">
        <v>39</v>
      </c>
      <c r="BJ14" s="3" t="s">
        <v>1775</v>
      </c>
    </row>
    <row r="15" spans="1:62">
      <c r="A15" s="3" t="str">
        <f t="shared" si="7"/>
        <v>&amp;br;</v>
      </c>
      <c r="B15" s="3" t="s">
        <v>0</v>
      </c>
      <c r="C15" s="3" t="s">
        <v>161</v>
      </c>
      <c r="R15" s="3"/>
      <c r="S15" s="3"/>
      <c r="T15" s="3"/>
      <c r="U15" s="3"/>
      <c r="V15" s="3"/>
      <c r="AB15" s="3" t="s">
        <v>162</v>
      </c>
      <c r="AC15" s="3" t="s">
        <v>163</v>
      </c>
      <c r="AD15" s="19" t="s">
        <v>164</v>
      </c>
      <c r="AE15" s="27">
        <v>14</v>
      </c>
      <c r="AF15" s="28" t="str">
        <f t="shared" si="6"/>
        <v>白</v>
      </c>
      <c r="AG15" s="4"/>
      <c r="AH15" s="4"/>
      <c r="AI15" s="4"/>
      <c r="AJ15" s="4"/>
      <c r="AK15" s="4"/>
      <c r="AL15" s="4"/>
      <c r="AM15" s="4"/>
      <c r="AN15" s="4"/>
      <c r="AO15" s="4"/>
      <c r="AP15" s="4"/>
      <c r="AQ15" s="4"/>
      <c r="AR15" s="4"/>
      <c r="AS15" s="4"/>
      <c r="AT15" s="40"/>
      <c r="AU15" s="4"/>
      <c r="AV15" s="4"/>
      <c r="AW15" s="4"/>
      <c r="AX15" s="4" t="str">
        <f t="shared" si="0"/>
        <v/>
      </c>
      <c r="AY15" s="4" t="str">
        <f t="shared" si="1"/>
        <v/>
      </c>
      <c r="AZ15" s="4" t="str">
        <f t="shared" si="2"/>
        <v/>
      </c>
      <c r="BA15" s="4" t="str">
        <f t="shared" si="3"/>
        <v/>
      </c>
      <c r="BB15" s="4" t="str">
        <f t="shared" si="4"/>
        <v/>
      </c>
      <c r="BC15" s="4"/>
      <c r="BD15" s="4" t="str">
        <f t="shared" si="5"/>
        <v/>
      </c>
      <c r="BE15" s="33" t="str">
        <f>IF(AK15="","",VLOOKUP(AK15,BH:BJ,3,FALSE))</f>
        <v/>
      </c>
      <c r="BF15" s="12" t="s">
        <v>0</v>
      </c>
      <c r="BG15" s="3">
        <v>14</v>
      </c>
      <c r="BH15" s="3" t="s">
        <v>1776</v>
      </c>
      <c r="BI15" s="3" t="s">
        <v>39</v>
      </c>
      <c r="BJ15" s="3" t="s">
        <v>1777</v>
      </c>
    </row>
    <row r="16" spans="1:62">
      <c r="A16" s="3" t="str">
        <f t="shared" si="7"/>
        <v>#comment(above,nsize=[15],size=[30],num=[10])</v>
      </c>
      <c r="B16" s="3" t="s">
        <v>0</v>
      </c>
      <c r="C16" s="3" t="s">
        <v>170</v>
      </c>
      <c r="R16" s="3"/>
      <c r="S16" s="3"/>
      <c r="T16" s="3"/>
      <c r="U16" s="3"/>
      <c r="V16" s="3"/>
      <c r="AB16" s="3" t="s">
        <v>171</v>
      </c>
      <c r="AC16" s="3" t="s">
        <v>172</v>
      </c>
      <c r="AD16" s="19" t="s">
        <v>173</v>
      </c>
      <c r="AE16" s="27">
        <v>15</v>
      </c>
      <c r="AF16" s="28" t="str">
        <f t="shared" si="6"/>
        <v>白</v>
      </c>
      <c r="AG16" s="4"/>
      <c r="AH16" s="4"/>
      <c r="AI16" s="4"/>
      <c r="AJ16" s="4"/>
      <c r="AK16" s="4"/>
      <c r="AL16" s="4"/>
      <c r="AM16" s="4"/>
      <c r="AN16" s="4"/>
      <c r="AO16" s="4"/>
      <c r="AP16" s="4"/>
      <c r="AQ16" s="4"/>
      <c r="AR16" s="4"/>
      <c r="AS16" s="4"/>
      <c r="AT16" s="40"/>
      <c r="AU16" s="4"/>
      <c r="AV16" s="4"/>
      <c r="AW16" s="4"/>
      <c r="AX16" s="4" t="str">
        <f t="shared" si="0"/>
        <v/>
      </c>
      <c r="AY16" s="4" t="str">
        <f t="shared" si="1"/>
        <v/>
      </c>
      <c r="AZ16" s="4" t="str">
        <f t="shared" si="2"/>
        <v/>
      </c>
      <c r="BA16" s="4" t="str">
        <f t="shared" si="3"/>
        <v/>
      </c>
      <c r="BB16" s="4" t="str">
        <f t="shared" si="4"/>
        <v/>
      </c>
      <c r="BC16" s="4"/>
      <c r="BD16" s="4" t="str">
        <f t="shared" si="5"/>
        <v/>
      </c>
      <c r="BE16" s="33" t="str">
        <f>IF(AK16="","",VLOOKUP(AK16,BH:BJ,3,FALSE))</f>
        <v/>
      </c>
      <c r="BF16" s="12" t="s">
        <v>0</v>
      </c>
      <c r="BG16" s="3">
        <v>15</v>
      </c>
      <c r="BH16" s="3" t="s">
        <v>1778</v>
      </c>
      <c r="BI16" s="3" t="s">
        <v>39</v>
      </c>
      <c r="BJ16" s="3" t="s">
        <v>1779</v>
      </c>
    </row>
    <row r="17" spans="1:62">
      <c r="A17" s="3" t="str">
        <f t="shared" si="7"/>
        <v>&amp;br;&amp;br;</v>
      </c>
      <c r="B17" s="3" t="s">
        <v>0</v>
      </c>
      <c r="C17" s="3" t="s">
        <v>142</v>
      </c>
      <c r="R17" s="3"/>
      <c r="S17" s="3"/>
      <c r="T17" s="3"/>
      <c r="U17" s="3"/>
      <c r="V17" s="3"/>
      <c r="AC17" s="3" t="s">
        <v>50</v>
      </c>
      <c r="AD17" s="19" t="s">
        <v>179</v>
      </c>
      <c r="AE17" s="27">
        <v>16</v>
      </c>
      <c r="AF17" s="28" t="str">
        <f t="shared" si="6"/>
        <v>白</v>
      </c>
      <c r="AG17" s="4"/>
      <c r="AH17" s="4"/>
      <c r="AI17" s="4"/>
      <c r="AJ17" s="4"/>
      <c r="AK17" s="4"/>
      <c r="AL17" s="4"/>
      <c r="AM17" s="4"/>
      <c r="AN17" s="4"/>
      <c r="AO17" s="4"/>
      <c r="AP17" s="4"/>
      <c r="AQ17" s="4"/>
      <c r="AR17" s="4"/>
      <c r="AS17" s="4"/>
      <c r="AT17" s="40"/>
      <c r="AU17" s="4"/>
      <c r="AV17" s="4"/>
      <c r="AW17" s="4"/>
      <c r="AX17" s="4" t="str">
        <f t="shared" si="0"/>
        <v/>
      </c>
      <c r="AY17" s="4" t="str">
        <f t="shared" si="1"/>
        <v/>
      </c>
      <c r="AZ17" s="4" t="str">
        <f t="shared" si="2"/>
        <v/>
      </c>
      <c r="BA17" s="4" t="str">
        <f t="shared" si="3"/>
        <v/>
      </c>
      <c r="BB17" s="4" t="str">
        <f t="shared" si="4"/>
        <v/>
      </c>
      <c r="BC17" s="4"/>
      <c r="BD17" s="4" t="str">
        <f t="shared" si="5"/>
        <v/>
      </c>
      <c r="BE17" s="33" t="str">
        <f>IF(AK17="","",VLOOKUP(AK17,BH:BJ,3,FALSE))</f>
        <v/>
      </c>
      <c r="BF17" s="12" t="s">
        <v>0</v>
      </c>
      <c r="BG17" s="3">
        <v>16</v>
      </c>
      <c r="BH17" s="3" t="s">
        <v>1780</v>
      </c>
      <c r="BI17" s="3" t="s">
        <v>39</v>
      </c>
      <c r="BJ17" s="3" t="s">
        <v>1781</v>
      </c>
    </row>
    <row r="18" spans="1:62">
      <c r="A18" s="3" t="str">
        <f t="shared" si="7"/>
        <v/>
      </c>
      <c r="B18" s="3" t="s">
        <v>0</v>
      </c>
      <c r="C18" s="3"/>
      <c r="Q18" s="8"/>
      <c r="R18" s="9"/>
      <c r="S18" s="9"/>
      <c r="T18" s="9"/>
      <c r="U18" s="9"/>
      <c r="V18" s="10"/>
      <c r="W18" s="11">
        <v>2</v>
      </c>
      <c r="X18" s="8"/>
      <c r="Y18" s="29"/>
      <c r="Z18" s="29"/>
      <c r="AA18" s="30"/>
      <c r="AC18" s="3" t="s">
        <v>187</v>
      </c>
      <c r="AD18" s="19" t="s">
        <v>188</v>
      </c>
      <c r="AE18" s="27">
        <v>17</v>
      </c>
      <c r="AF18" s="28" t="str">
        <f t="shared" si="6"/>
        <v>白</v>
      </c>
      <c r="AG18" s="4"/>
      <c r="AH18" s="4"/>
      <c r="AI18" s="4"/>
      <c r="AJ18" s="4"/>
      <c r="AK18" s="4"/>
      <c r="AL18" s="4"/>
      <c r="AM18" s="4"/>
      <c r="AN18" s="4"/>
      <c r="AO18" s="4"/>
      <c r="AP18" s="4"/>
      <c r="AQ18" s="4"/>
      <c r="AR18" s="4"/>
      <c r="AS18" s="4"/>
      <c r="AT18" s="40"/>
      <c r="AU18" s="4"/>
      <c r="AV18" s="4"/>
      <c r="AW18" s="4"/>
      <c r="AX18" s="4" t="str">
        <f t="shared" si="0"/>
        <v/>
      </c>
      <c r="AY18" s="4" t="str">
        <f t="shared" si="1"/>
        <v/>
      </c>
      <c r="AZ18" s="4" t="str">
        <f t="shared" si="2"/>
        <v/>
      </c>
      <c r="BA18" s="4" t="str">
        <f t="shared" si="3"/>
        <v/>
      </c>
      <c r="BB18" s="4" t="str">
        <f t="shared" si="4"/>
        <v/>
      </c>
      <c r="BC18" s="4"/>
      <c r="BD18" s="4" t="str">
        <f t="shared" si="5"/>
        <v/>
      </c>
      <c r="BE18" s="33" t="str">
        <f>IF(AK18="","",VLOOKUP(AK18,BH:BJ,3,FALSE))</f>
        <v/>
      </c>
      <c r="BF18" s="12" t="s">
        <v>0</v>
      </c>
      <c r="BG18" s="3">
        <v>17</v>
      </c>
      <c r="BH18" s="3" t="s">
        <v>1782</v>
      </c>
      <c r="BI18" s="3" t="s">
        <v>39</v>
      </c>
      <c r="BJ18" s="3" t="s">
        <v>1783</v>
      </c>
    </row>
    <row r="19" spans="1:62">
      <c r="A19" s="3" t="str">
        <f t="shared" si="7"/>
        <v>*0/0</v>
      </c>
      <c r="B19" s="3" t="s">
        <v>0</v>
      </c>
      <c r="C19" s="3" t="str">
        <f>"*"&amp;R19&amp;"/"&amp;T19</f>
        <v>*0/0</v>
      </c>
      <c r="Q19" s="12" t="s">
        <v>9</v>
      </c>
      <c r="R19" s="13">
        <f>INDEX(AJ:AJ,W18+1)</f>
        <v>0</v>
      </c>
      <c r="S19" s="14" t="s">
        <v>10</v>
      </c>
      <c r="T19" s="13">
        <f>INDEX(AK:AK,W18+1)</f>
        <v>0</v>
      </c>
      <c r="U19" s="14"/>
      <c r="V19" s="15"/>
      <c r="W19" s="16"/>
      <c r="X19" s="12"/>
      <c r="Y19" s="31"/>
      <c r="Z19" s="31"/>
      <c r="AA19" s="32"/>
      <c r="AC19" s="3" t="s">
        <v>195</v>
      </c>
      <c r="AD19" s="19" t="s">
        <v>196</v>
      </c>
      <c r="AE19" s="27">
        <v>18</v>
      </c>
      <c r="AF19" s="28" t="str">
        <f t="shared" si="6"/>
        <v>白</v>
      </c>
      <c r="AG19" s="4"/>
      <c r="AH19" s="4"/>
      <c r="AI19" s="4"/>
      <c r="AJ19" s="4"/>
      <c r="AK19" s="4"/>
      <c r="AL19" s="4"/>
      <c r="AM19" s="4"/>
      <c r="AN19" s="4"/>
      <c r="AO19" s="4"/>
      <c r="AP19" s="4"/>
      <c r="AQ19" s="4"/>
      <c r="AR19" s="4"/>
      <c r="AS19" s="4"/>
      <c r="AT19" s="40"/>
      <c r="AU19" s="4"/>
      <c r="AV19" s="4"/>
      <c r="AW19" s="4"/>
      <c r="AX19" s="4" t="str">
        <f t="shared" si="0"/>
        <v/>
      </c>
      <c r="AY19" s="4" t="str">
        <f t="shared" si="1"/>
        <v/>
      </c>
      <c r="AZ19" s="4" t="str">
        <f t="shared" si="2"/>
        <v/>
      </c>
      <c r="BA19" s="4" t="str">
        <f t="shared" si="3"/>
        <v/>
      </c>
      <c r="BB19" s="4" t="str">
        <f t="shared" si="4"/>
        <v/>
      </c>
      <c r="BC19" s="4"/>
      <c r="BD19" s="4" t="str">
        <f t="shared" si="5"/>
        <v/>
      </c>
      <c r="BE19" s="33" t="str">
        <f>IF(AK19="","",VLOOKUP(AK19,BH:BJ,3,FALSE))</f>
        <v/>
      </c>
      <c r="BF19" s="12" t="s">
        <v>0</v>
      </c>
      <c r="BG19" s="3">
        <v>18</v>
      </c>
      <c r="BH19" s="3" t="s">
        <v>1784</v>
      </c>
      <c r="BI19" s="3" t="s">
        <v>39</v>
      </c>
      <c r="BJ19" s="3" t="s">
        <v>1785</v>
      </c>
    </row>
    <row r="20" spans="1:62">
      <c r="A20" s="3" t="str">
        <f t="shared" si="7"/>
        <v>|LEFT:80|LEFT:100|LEFT:100|LEFT:100|LEFT:100|LEFT:100|c</v>
      </c>
      <c r="B20" s="3" t="s">
        <v>0</v>
      </c>
      <c r="C20" s="3" t="s">
        <v>83</v>
      </c>
      <c r="D20" s="6" t="str">
        <f>$Q$1</f>
        <v>LEFT:80</v>
      </c>
      <c r="E20" s="6" t="s">
        <v>83</v>
      </c>
      <c r="F20" s="6" t="str">
        <f t="shared" ref="F20:J20" si="10">$R$1</f>
        <v>LEFT:100</v>
      </c>
      <c r="G20" s="6" t="s">
        <v>83</v>
      </c>
      <c r="H20" s="6" t="str">
        <f t="shared" si="10"/>
        <v>LEFT:100</v>
      </c>
      <c r="I20" s="6" t="s">
        <v>83</v>
      </c>
      <c r="J20" s="6" t="str">
        <f t="shared" si="10"/>
        <v>LEFT:100</v>
      </c>
      <c r="K20" s="6" t="s">
        <v>83</v>
      </c>
      <c r="L20" s="6" t="str">
        <f>$R$1</f>
        <v>LEFT:100</v>
      </c>
      <c r="M20" s="6" t="s">
        <v>83</v>
      </c>
      <c r="N20" s="6" t="str">
        <f>$R$1</f>
        <v>LEFT:100</v>
      </c>
      <c r="O20" s="3" t="s">
        <v>83</v>
      </c>
      <c r="P20" s="3" t="s">
        <v>84</v>
      </c>
      <c r="Q20" s="17" t="s">
        <v>6</v>
      </c>
      <c r="R20" s="13" t="str">
        <f>INDEX(AF:AF,W18+1)</f>
        <v>白</v>
      </c>
      <c r="S20" s="18" t="s">
        <v>7</v>
      </c>
      <c r="T20" s="13">
        <f>INDEX(AG:AG,W18+1)</f>
        <v>0</v>
      </c>
      <c r="U20" s="18" t="s">
        <v>8</v>
      </c>
      <c r="V20" s="13">
        <f>INDEX(AI:AI,W18+1)</f>
        <v>0</v>
      </c>
      <c r="W20" s="19"/>
      <c r="X20" s="13">
        <f>INDEX(AQ:AQ,W18+1)</f>
        <v>0</v>
      </c>
      <c r="Y20" s="31"/>
      <c r="Z20" s="31"/>
      <c r="AA20" s="32"/>
      <c r="AC20" s="3">
        <v>0</v>
      </c>
      <c r="AD20" s="19" t="s">
        <v>0</v>
      </c>
      <c r="AE20" s="27">
        <v>19</v>
      </c>
      <c r="AF20" s="28" t="str">
        <f t="shared" si="6"/>
        <v>白</v>
      </c>
      <c r="AG20" s="4"/>
      <c r="AH20" s="4"/>
      <c r="AI20" s="4"/>
      <c r="AJ20" s="4"/>
      <c r="AK20" s="4"/>
      <c r="AL20" s="4"/>
      <c r="AM20" s="4"/>
      <c r="AN20" s="4"/>
      <c r="AO20" s="4"/>
      <c r="AP20" s="4"/>
      <c r="AQ20" s="4"/>
      <c r="AR20" s="4"/>
      <c r="AS20" s="4"/>
      <c r="AT20" s="40"/>
      <c r="AU20" s="4"/>
      <c r="AV20" s="4"/>
      <c r="AW20" s="4"/>
      <c r="AX20" s="4" t="str">
        <f t="shared" si="0"/>
        <v/>
      </c>
      <c r="AY20" s="4" t="str">
        <f t="shared" si="1"/>
        <v/>
      </c>
      <c r="AZ20" s="4" t="str">
        <f t="shared" si="2"/>
        <v/>
      </c>
      <c r="BA20" s="4" t="str">
        <f t="shared" si="3"/>
        <v/>
      </c>
      <c r="BB20" s="4" t="str">
        <f t="shared" si="4"/>
        <v/>
      </c>
      <c r="BC20" s="4"/>
      <c r="BD20" s="4" t="str">
        <f t="shared" si="5"/>
        <v/>
      </c>
      <c r="BE20" s="33" t="str">
        <f>IF(AK20="","",VLOOKUP(AK20,BH:BJ,3,FALSE))</f>
        <v/>
      </c>
      <c r="BF20" s="12" t="s">
        <v>0</v>
      </c>
      <c r="BG20" s="3">
        <v>19</v>
      </c>
      <c r="BH20" s="3" t="s">
        <v>1786</v>
      </c>
      <c r="BI20" s="3" t="s">
        <v>39</v>
      </c>
      <c r="BJ20" s="3" t="s">
        <v>1787</v>
      </c>
    </row>
    <row r="21" spans="1:62">
      <c r="A21" s="3" t="str">
        <f t="shared" si="7"/>
        <v>|色|白|レアリティ||マナコスト||</v>
      </c>
      <c r="B21" s="3" t="s">
        <v>0</v>
      </c>
      <c r="C21" s="3" t="s">
        <v>83</v>
      </c>
      <c r="D21" s="7" t="s">
        <v>6</v>
      </c>
      <c r="E21" s="3" t="s">
        <v>83</v>
      </c>
      <c r="F21" s="3" t="str">
        <f>IF(R20=0,"",R20)</f>
        <v>白</v>
      </c>
      <c r="G21" s="3" t="s">
        <v>83</v>
      </c>
      <c r="H21" s="7" t="s">
        <v>92</v>
      </c>
      <c r="I21" s="3" t="s">
        <v>83</v>
      </c>
      <c r="J21" s="3" t="str">
        <f>IF(T20=0,"",T20)</f>
        <v/>
      </c>
      <c r="K21" s="3" t="s">
        <v>83</v>
      </c>
      <c r="L21" s="7" t="s">
        <v>93</v>
      </c>
      <c r="M21" s="3" t="s">
        <v>83</v>
      </c>
      <c r="N21" s="3" t="str">
        <f>IF(V20=0,"",V20)</f>
        <v/>
      </c>
      <c r="O21" s="3" t="s">
        <v>83</v>
      </c>
      <c r="Q21" s="12" t="s">
        <v>11</v>
      </c>
      <c r="R21" s="13">
        <f>INDEX(AL:AL,W18+1)</f>
        <v>0</v>
      </c>
      <c r="S21" s="18" t="s">
        <v>94</v>
      </c>
      <c r="T21" s="13">
        <f>INDEX(AN:AN,W18+1)</f>
        <v>0</v>
      </c>
      <c r="U21" s="13">
        <f>INDEX(AO:AO,W18+1)</f>
        <v>0</v>
      </c>
      <c r="V21" s="13">
        <f>INDEX(AP:AP,W18+1)</f>
        <v>0</v>
      </c>
      <c r="W21" s="19"/>
      <c r="X21" s="13" t="str">
        <f>INDEX(AZ:AZ,W18+1)</f>
        <v/>
      </c>
      <c r="Y21" s="13" t="str">
        <f>INDEX(BA:BA,W18+1)</f>
        <v/>
      </c>
      <c r="Z21" s="13" t="str">
        <f>INDEX(BB:BB,W18+1)</f>
        <v/>
      </c>
      <c r="AA21" s="13">
        <f>INDEX(BC:BC,W18+1)</f>
        <v>0</v>
      </c>
      <c r="AD21" s="19"/>
      <c r="AE21" s="27">
        <v>20</v>
      </c>
      <c r="AF21" s="28" t="str">
        <f t="shared" si="6"/>
        <v>白</v>
      </c>
      <c r="AG21" s="4"/>
      <c r="AH21" s="4"/>
      <c r="AI21" s="4"/>
      <c r="AJ21" s="4"/>
      <c r="AK21" s="4"/>
      <c r="AL21" s="4"/>
      <c r="AM21" s="4"/>
      <c r="AN21" s="4"/>
      <c r="AO21" s="4"/>
      <c r="AP21" s="4"/>
      <c r="AQ21" s="4"/>
      <c r="AR21" s="4"/>
      <c r="AS21" s="4"/>
      <c r="AT21" s="40"/>
      <c r="AU21" s="4"/>
      <c r="AV21" s="4"/>
      <c r="AW21" s="4"/>
      <c r="AX21" s="4" t="str">
        <f t="shared" si="0"/>
        <v/>
      </c>
      <c r="AY21" s="4" t="str">
        <f t="shared" si="1"/>
        <v/>
      </c>
      <c r="AZ21" s="4" t="str">
        <f t="shared" si="2"/>
        <v/>
      </c>
      <c r="BA21" s="4" t="str">
        <f t="shared" si="3"/>
        <v/>
      </c>
      <c r="BB21" s="4" t="str">
        <f t="shared" si="4"/>
        <v/>
      </c>
      <c r="BC21" s="4"/>
      <c r="BD21" s="4" t="str">
        <f t="shared" si="5"/>
        <v/>
      </c>
      <c r="BE21" s="33" t="str">
        <f>IF(AK21="","",VLOOKUP(AK21,BH:BJ,3,FALSE))</f>
        <v/>
      </c>
      <c r="BF21" s="12" t="s">
        <v>0</v>
      </c>
      <c r="BG21" s="3">
        <v>20</v>
      </c>
      <c r="BH21" s="3" t="s">
        <v>1788</v>
      </c>
      <c r="BI21" s="3" t="s">
        <v>39</v>
      </c>
      <c r="BJ21" s="3" t="s">
        <v>1789</v>
      </c>
    </row>
    <row r="22" spans="1:62">
      <c r="A22" s="3" t="str">
        <f t="shared" si="7"/>
        <v>|種別||サブタイプ||||</v>
      </c>
      <c r="B22" s="3" t="s">
        <v>0</v>
      </c>
      <c r="C22" s="3" t="s">
        <v>83</v>
      </c>
      <c r="D22" s="7" t="s">
        <v>11</v>
      </c>
      <c r="E22" s="3" t="s">
        <v>83</v>
      </c>
      <c r="F22" s="3" t="str">
        <f>IF(R21=0,"",R21)</f>
        <v/>
      </c>
      <c r="G22" s="3" t="s">
        <v>83</v>
      </c>
      <c r="H22" s="7" t="s">
        <v>104</v>
      </c>
      <c r="I22" s="3" t="s">
        <v>83</v>
      </c>
      <c r="J22" s="3" t="str">
        <f>IF(T21=0,"",T21)</f>
        <v/>
      </c>
      <c r="K22" s="3" t="s">
        <v>83</v>
      </c>
      <c r="L22" s="3" t="str">
        <f>IF(U21=0,"",U21)</f>
        <v/>
      </c>
      <c r="M22" s="3" t="s">
        <v>83</v>
      </c>
      <c r="N22" s="3" t="str">
        <f>IF(V21=0,"",V21)</f>
        <v/>
      </c>
      <c r="O22" s="3" t="s">
        <v>83</v>
      </c>
      <c r="Q22" s="12" t="s">
        <v>105</v>
      </c>
      <c r="R22" s="13" t="str">
        <f>INDEX(BD:BD,W18+1)</f>
        <v/>
      </c>
      <c r="S22" s="14"/>
      <c r="T22" s="14"/>
      <c r="U22" s="14"/>
      <c r="V22" s="15"/>
      <c r="W22" s="19"/>
      <c r="X22" s="11"/>
      <c r="Y22" s="11"/>
      <c r="Z22" s="11"/>
      <c r="AA22" s="33"/>
      <c r="AD22" s="19"/>
      <c r="AE22" s="27">
        <v>21</v>
      </c>
      <c r="AF22" s="28" t="str">
        <f t="shared" si="6"/>
        <v>白</v>
      </c>
      <c r="AG22" s="4"/>
      <c r="AH22" s="4"/>
      <c r="AI22" s="4"/>
      <c r="AJ22" s="4"/>
      <c r="AK22" s="4"/>
      <c r="AL22" s="4"/>
      <c r="AM22" s="4"/>
      <c r="AN22" s="4"/>
      <c r="AO22" s="4"/>
      <c r="AP22" s="4"/>
      <c r="AQ22" s="4"/>
      <c r="AR22" s="4"/>
      <c r="AS22" s="4"/>
      <c r="AT22" s="40"/>
      <c r="AU22" s="4"/>
      <c r="AV22" s="4"/>
      <c r="AW22" s="4"/>
      <c r="AX22" s="4" t="str">
        <f t="shared" si="0"/>
        <v/>
      </c>
      <c r="AY22" s="4" t="str">
        <f t="shared" si="1"/>
        <v/>
      </c>
      <c r="AZ22" s="4" t="str">
        <f t="shared" si="2"/>
        <v/>
      </c>
      <c r="BA22" s="4" t="str">
        <f t="shared" si="3"/>
        <v/>
      </c>
      <c r="BB22" s="4" t="str">
        <f t="shared" si="4"/>
        <v/>
      </c>
      <c r="BC22" s="4"/>
      <c r="BD22" s="4" t="str">
        <f t="shared" si="5"/>
        <v/>
      </c>
      <c r="BE22" s="33" t="str">
        <f>IF(AK22="","",VLOOKUP(AK22,BH:BJ,3,FALSE))</f>
        <v/>
      </c>
      <c r="BF22" s="12" t="s">
        <v>0</v>
      </c>
      <c r="BG22" s="3">
        <v>21</v>
      </c>
      <c r="BH22" s="3" t="s">
        <v>1790</v>
      </c>
      <c r="BI22" s="3" t="s">
        <v>39</v>
      </c>
      <c r="BJ22" s="3" t="s">
        <v>1791</v>
      </c>
    </row>
    <row r="23" spans="1:62">
      <c r="A23" s="3" t="str">
        <f t="shared" si="7"/>
        <v>|テキスト|&gt;|&gt;|&gt;|&gt;||</v>
      </c>
      <c r="B23" s="3" t="s">
        <v>0</v>
      </c>
      <c r="C23" s="3" t="s">
        <v>83</v>
      </c>
      <c r="D23" s="7" t="s">
        <v>105</v>
      </c>
      <c r="E23" s="3" t="s">
        <v>83</v>
      </c>
      <c r="F23" s="7" t="s">
        <v>115</v>
      </c>
      <c r="G23" s="3" t="s">
        <v>83</v>
      </c>
      <c r="H23" s="7" t="s">
        <v>115</v>
      </c>
      <c r="I23" s="3" t="s">
        <v>83</v>
      </c>
      <c r="J23" s="7" t="s">
        <v>115</v>
      </c>
      <c r="K23" s="3" t="s">
        <v>83</v>
      </c>
      <c r="L23" s="7" t="s">
        <v>115</v>
      </c>
      <c r="M23" s="3" t="s">
        <v>83</v>
      </c>
      <c r="N23" s="3" t="str">
        <f>IF(R22=0,"",R22)</f>
        <v/>
      </c>
      <c r="O23" s="3" t="s">
        <v>83</v>
      </c>
      <c r="Q23" s="17" t="s">
        <v>27</v>
      </c>
      <c r="R23" s="13" t="str">
        <f>INDEX(BE:BE,W18+1)</f>
        <v/>
      </c>
      <c r="S23" s="12" t="s">
        <v>116</v>
      </c>
      <c r="T23" s="13" t="str">
        <f>IF(X23="","",X23&amp;IF(Y23="",""," "&amp;Y23)&amp;IF(Z23="",""," "&amp;Z23)&amp;IF(AA23="",""," "&amp;AA23))</f>
        <v/>
      </c>
      <c r="U23" s="14"/>
      <c r="V23" s="15"/>
      <c r="W23" s="19" t="s">
        <v>116</v>
      </c>
      <c r="X23" s="12" t="str">
        <f t="shared" ref="X23:AA23" si="11">IF(ISERROR(IF(LEN(X22)&gt;1,X22,VLOOKUP(X21,$AC:$AD,2,FALSE))),"",IF(LEN(X22)&gt;1,X22,VLOOKUP(X21,$AC:$AD,2,FALSE)))</f>
        <v/>
      </c>
      <c r="Y23" s="12" t="str">
        <f t="shared" si="11"/>
        <v/>
      </c>
      <c r="Z23" s="12" t="str">
        <f t="shared" si="11"/>
        <v/>
      </c>
      <c r="AA23" s="12" t="str">
        <f t="shared" si="11"/>
        <v> </v>
      </c>
      <c r="AD23" s="19"/>
      <c r="AE23" s="27">
        <v>22</v>
      </c>
      <c r="AF23" s="28" t="str">
        <f t="shared" si="6"/>
        <v>白</v>
      </c>
      <c r="AG23" s="4"/>
      <c r="AH23" s="4"/>
      <c r="AI23" s="4"/>
      <c r="AJ23" s="4"/>
      <c r="AK23" s="4"/>
      <c r="AL23" s="4"/>
      <c r="AM23" s="4"/>
      <c r="AN23" s="4"/>
      <c r="AO23" s="4"/>
      <c r="AP23" s="4"/>
      <c r="AQ23" s="4"/>
      <c r="AR23" s="4"/>
      <c r="AS23" s="4"/>
      <c r="AT23" s="40"/>
      <c r="AU23" s="4"/>
      <c r="AV23" s="4"/>
      <c r="AW23" s="4"/>
      <c r="AX23" s="4" t="str">
        <f t="shared" si="0"/>
        <v/>
      </c>
      <c r="AY23" s="4" t="str">
        <f t="shared" si="1"/>
        <v/>
      </c>
      <c r="AZ23" s="4" t="str">
        <f t="shared" si="2"/>
        <v/>
      </c>
      <c r="BA23" s="4" t="str">
        <f t="shared" si="3"/>
        <v/>
      </c>
      <c r="BB23" s="4" t="str">
        <f t="shared" si="4"/>
        <v/>
      </c>
      <c r="BC23" s="4"/>
      <c r="BD23" s="4" t="str">
        <f t="shared" si="5"/>
        <v/>
      </c>
      <c r="BE23" s="33" t="str">
        <f>IF(AK23="","",VLOOKUP(AK23,BH:BJ,3,FALSE))</f>
        <v/>
      </c>
      <c r="BF23" s="12" t="s">
        <v>0</v>
      </c>
      <c r="BG23" s="3">
        <v>22</v>
      </c>
      <c r="BH23" s="3" t="s">
        <v>1792</v>
      </c>
      <c r="BI23" s="3" t="s">
        <v>39</v>
      </c>
      <c r="BJ23" s="3" t="s">
        <v>1793</v>
      </c>
    </row>
    <row r="24" spans="1:62">
      <c r="A24" s="3" t="str">
        <f t="shared" si="7"/>
        <v>|英テキスト|&gt;|&gt;|&gt;|&gt;||</v>
      </c>
      <c r="B24" s="3" t="s">
        <v>0</v>
      </c>
      <c r="C24" s="3" t="s">
        <v>83</v>
      </c>
      <c r="D24" s="7" t="s">
        <v>125</v>
      </c>
      <c r="E24" s="3" t="s">
        <v>83</v>
      </c>
      <c r="F24" s="7" t="s">
        <v>115</v>
      </c>
      <c r="G24" s="3" t="s">
        <v>83</v>
      </c>
      <c r="H24" s="7" t="s">
        <v>115</v>
      </c>
      <c r="I24" s="3" t="s">
        <v>83</v>
      </c>
      <c r="J24" s="7" t="s">
        <v>115</v>
      </c>
      <c r="K24" s="3" t="s">
        <v>83</v>
      </c>
      <c r="L24" s="7" t="s">
        <v>115</v>
      </c>
      <c r="M24" s="3" t="s">
        <v>83</v>
      </c>
      <c r="N24" s="3" t="str">
        <f>IF(T23="","",T23&amp;"&amp;br;")&amp;IF(R23=0,"",R23)</f>
        <v/>
      </c>
      <c r="O24" s="3" t="s">
        <v>83</v>
      </c>
      <c r="Q24" s="12" t="s">
        <v>18</v>
      </c>
      <c r="R24" s="13">
        <f>IF(INDEX(AX:AX,W18+1)="",0,INDEX(AX:AX,W18+1)&amp;"/"&amp;INDEX(AY:AY,W18+1))</f>
        <v>0</v>
      </c>
      <c r="S24" s="14"/>
      <c r="T24" s="14"/>
      <c r="U24" s="14"/>
      <c r="V24" s="15"/>
      <c r="W24" s="19"/>
      <c r="X24" s="12"/>
      <c r="Y24" s="31"/>
      <c r="Z24" s="31"/>
      <c r="AA24" s="32"/>
      <c r="AD24" s="23"/>
      <c r="AE24" s="27">
        <v>23</v>
      </c>
      <c r="AF24" s="28" t="str">
        <f t="shared" si="6"/>
        <v>白</v>
      </c>
      <c r="AG24" s="4"/>
      <c r="AH24" s="4"/>
      <c r="AI24" s="4"/>
      <c r="AJ24" s="4"/>
      <c r="AK24" s="4"/>
      <c r="AL24" s="4"/>
      <c r="AM24" s="4"/>
      <c r="AN24" s="4"/>
      <c r="AO24" s="4"/>
      <c r="AP24" s="4"/>
      <c r="AQ24" s="4"/>
      <c r="AR24" s="4"/>
      <c r="AS24" s="4"/>
      <c r="AT24" s="40"/>
      <c r="AU24" s="4"/>
      <c r="AV24" s="4"/>
      <c r="AW24" s="4"/>
      <c r="AX24" s="4" t="str">
        <f t="shared" si="0"/>
        <v/>
      </c>
      <c r="AY24" s="4" t="str">
        <f t="shared" si="1"/>
        <v/>
      </c>
      <c r="AZ24" s="4" t="str">
        <f t="shared" si="2"/>
        <v/>
      </c>
      <c r="BA24" s="4" t="str">
        <f t="shared" si="3"/>
        <v/>
      </c>
      <c r="BB24" s="4" t="str">
        <f t="shared" si="4"/>
        <v/>
      </c>
      <c r="BC24" s="4"/>
      <c r="BD24" s="4" t="str">
        <f t="shared" si="5"/>
        <v/>
      </c>
      <c r="BE24" s="33" t="str">
        <f>IF(AK24="","",VLOOKUP(AK24,BH:BJ,3,FALSE))</f>
        <v/>
      </c>
      <c r="BF24" s="12" t="s">
        <v>0</v>
      </c>
      <c r="BG24" s="3">
        <v>23</v>
      </c>
      <c r="BH24" s="3" t="s">
        <v>1794</v>
      </c>
      <c r="BI24" s="3" t="s">
        <v>39</v>
      </c>
      <c r="BJ24" s="3" t="s">
        <v>1795</v>
      </c>
    </row>
    <row r="25" spans="1:62">
      <c r="A25" s="3" t="str">
        <f t="shared" si="7"/>
        <v>|PT|&gt;||シールド数|&gt;||</v>
      </c>
      <c r="B25" s="3" t="s">
        <v>0</v>
      </c>
      <c r="C25" s="3" t="s">
        <v>83</v>
      </c>
      <c r="D25" s="3" t="s">
        <v>18</v>
      </c>
      <c r="E25" s="3" t="s">
        <v>83</v>
      </c>
      <c r="F25" s="3" t="s">
        <v>115</v>
      </c>
      <c r="G25" s="3" t="s">
        <v>83</v>
      </c>
      <c r="H25" s="3" t="str">
        <f>IF(R24=0,"",R24)</f>
        <v/>
      </c>
      <c r="I25" s="3" t="s">
        <v>83</v>
      </c>
      <c r="J25" s="3" t="s">
        <v>134</v>
      </c>
      <c r="K25" s="3" t="s">
        <v>83</v>
      </c>
      <c r="L25" s="3" t="s">
        <v>115</v>
      </c>
      <c r="M25" s="3" t="s">
        <v>83</v>
      </c>
      <c r="N25" s="3" t="str">
        <f>IF(R25=0,"",R25)</f>
        <v/>
      </c>
      <c r="O25" s="3" t="s">
        <v>83</v>
      </c>
      <c r="Q25" s="20" t="s">
        <v>19</v>
      </c>
      <c r="R25" s="13">
        <f>INDEX(AW:AW,W18+1)</f>
        <v>0</v>
      </c>
      <c r="S25" s="21"/>
      <c r="T25" s="21"/>
      <c r="U25" s="21"/>
      <c r="V25" s="22"/>
      <c r="W25" s="23"/>
      <c r="X25" s="24"/>
      <c r="Y25" s="34"/>
      <c r="Z25" s="34"/>
      <c r="AA25" s="35"/>
      <c r="AE25" s="27">
        <v>24</v>
      </c>
      <c r="AF25" s="28" t="str">
        <f t="shared" si="6"/>
        <v>白</v>
      </c>
      <c r="AG25" s="4"/>
      <c r="AH25" s="4"/>
      <c r="AI25" s="4"/>
      <c r="AJ25" s="4"/>
      <c r="AK25" s="4"/>
      <c r="AL25" s="4"/>
      <c r="AM25" s="4"/>
      <c r="AN25" s="4"/>
      <c r="AO25" s="4"/>
      <c r="AP25" s="4"/>
      <c r="AQ25" s="4"/>
      <c r="AR25" s="4"/>
      <c r="AS25" s="4"/>
      <c r="AT25" s="40"/>
      <c r="AU25" s="4"/>
      <c r="AV25" s="4"/>
      <c r="AW25" s="4"/>
      <c r="AX25" s="4" t="str">
        <f t="shared" si="0"/>
        <v/>
      </c>
      <c r="AY25" s="4" t="str">
        <f t="shared" si="1"/>
        <v/>
      </c>
      <c r="AZ25" s="4" t="str">
        <f t="shared" si="2"/>
        <v/>
      </c>
      <c r="BA25" s="4" t="str">
        <f t="shared" si="3"/>
        <v/>
      </c>
      <c r="BB25" s="4" t="str">
        <f t="shared" si="4"/>
        <v/>
      </c>
      <c r="BC25" s="4"/>
      <c r="BD25" s="4" t="str">
        <f t="shared" si="5"/>
        <v/>
      </c>
      <c r="BE25" s="33" t="str">
        <f>IF(AK25="","",VLOOKUP(AK25,BH:BJ,3,FALSE))</f>
        <v/>
      </c>
      <c r="BF25" s="12" t="s">
        <v>0</v>
      </c>
      <c r="BG25" s="3">
        <v>24</v>
      </c>
      <c r="BH25" s="3" t="s">
        <v>1796</v>
      </c>
      <c r="BI25" s="3" t="s">
        <v>39</v>
      </c>
      <c r="BJ25" s="3" t="s">
        <v>1797</v>
      </c>
    </row>
    <row r="26" spans="1:62">
      <c r="A26" s="3" t="str">
        <f t="shared" si="7"/>
        <v>&amp;br;&amp;br;</v>
      </c>
      <c r="B26" s="3" t="s">
        <v>0</v>
      </c>
      <c r="C26" s="3" t="s">
        <v>142</v>
      </c>
      <c r="R26" s="3"/>
      <c r="S26" s="3"/>
      <c r="T26" s="3"/>
      <c r="U26" s="3"/>
      <c r="V26" s="3"/>
      <c r="AE26" s="27">
        <v>25</v>
      </c>
      <c r="AF26" s="28" t="str">
        <f t="shared" si="6"/>
        <v>白</v>
      </c>
      <c r="AG26" s="4"/>
      <c r="AH26" s="4"/>
      <c r="AI26" s="4"/>
      <c r="AJ26" s="4"/>
      <c r="AK26" s="4"/>
      <c r="AL26" s="4"/>
      <c r="AM26" s="4"/>
      <c r="AN26" s="4"/>
      <c r="AO26" s="4"/>
      <c r="AP26" s="4"/>
      <c r="AQ26" s="4"/>
      <c r="AR26" s="4"/>
      <c r="AS26" s="4"/>
      <c r="AT26" s="40"/>
      <c r="AU26" s="4"/>
      <c r="AV26" s="4"/>
      <c r="AW26" s="4"/>
      <c r="AX26" s="4" t="str">
        <f t="shared" si="0"/>
        <v/>
      </c>
      <c r="AY26" s="4" t="str">
        <f t="shared" si="1"/>
        <v/>
      </c>
      <c r="AZ26" s="4" t="str">
        <f t="shared" si="2"/>
        <v/>
      </c>
      <c r="BA26" s="4" t="str">
        <f t="shared" si="3"/>
        <v/>
      </c>
      <c r="BB26" s="4" t="str">
        <f t="shared" si="4"/>
        <v/>
      </c>
      <c r="BC26" s="4"/>
      <c r="BD26" s="4" t="str">
        <f t="shared" si="5"/>
        <v/>
      </c>
      <c r="BE26" s="33" t="str">
        <f>IF(AK26="","",VLOOKUP(AK26,BH:BJ,3,FALSE))</f>
        <v/>
      </c>
      <c r="BF26" s="12" t="s">
        <v>0</v>
      </c>
      <c r="BG26" s="3">
        <v>25</v>
      </c>
      <c r="BH26" s="3" t="s">
        <v>1798</v>
      </c>
      <c r="BI26" s="3" t="s">
        <v>39</v>
      </c>
      <c r="BJ26" s="3" t="s">
        <v>1799</v>
      </c>
    </row>
    <row r="27" spans="1:62">
      <c r="A27" s="3" t="str">
        <f t="shared" si="7"/>
        <v>#back(text=戻る,left)</v>
      </c>
      <c r="B27" s="3" t="s">
        <v>0</v>
      </c>
      <c r="C27" s="3" t="s">
        <v>151</v>
      </c>
      <c r="R27" s="3"/>
      <c r="S27" s="3"/>
      <c r="T27" s="3"/>
      <c r="U27" s="3"/>
      <c r="V27" s="3"/>
      <c r="AE27" s="27">
        <v>26</v>
      </c>
      <c r="AF27" s="28" t="str">
        <f t="shared" si="6"/>
        <v>白</v>
      </c>
      <c r="AG27" s="4"/>
      <c r="AH27" s="4"/>
      <c r="AI27" s="4"/>
      <c r="AJ27" s="4"/>
      <c r="AK27" s="4"/>
      <c r="AL27" s="4"/>
      <c r="AM27" s="4"/>
      <c r="AN27" s="4"/>
      <c r="AO27" s="4"/>
      <c r="AP27" s="4"/>
      <c r="AQ27" s="4"/>
      <c r="AR27" s="4"/>
      <c r="AS27" s="4"/>
      <c r="AT27" s="40"/>
      <c r="AU27" s="4"/>
      <c r="AV27" s="4"/>
      <c r="AW27" s="4"/>
      <c r="AX27" s="4" t="str">
        <f t="shared" si="0"/>
        <v/>
      </c>
      <c r="AY27" s="4" t="str">
        <f t="shared" si="1"/>
        <v/>
      </c>
      <c r="AZ27" s="4" t="str">
        <f t="shared" si="2"/>
        <v/>
      </c>
      <c r="BA27" s="4" t="str">
        <f t="shared" si="3"/>
        <v/>
      </c>
      <c r="BB27" s="4" t="str">
        <f t="shared" si="4"/>
        <v/>
      </c>
      <c r="BC27" s="4"/>
      <c r="BD27" s="4" t="str">
        <f t="shared" si="5"/>
        <v/>
      </c>
      <c r="BE27" s="33" t="str">
        <f>IF(AK27="","",VLOOKUP(AK27,BH:BJ,3,FALSE))</f>
        <v/>
      </c>
      <c r="BF27" s="12" t="s">
        <v>0</v>
      </c>
      <c r="BG27" s="3">
        <v>26</v>
      </c>
      <c r="BH27" s="3" t="s">
        <v>1800</v>
      </c>
      <c r="BI27" s="3" t="s">
        <v>39</v>
      </c>
      <c r="BJ27" s="3" t="s">
        <v>1801</v>
      </c>
    </row>
    <row r="28" spans="1:62">
      <c r="A28" s="3" t="str">
        <f t="shared" si="7"/>
        <v>&amp;br;</v>
      </c>
      <c r="B28" s="3" t="s">
        <v>0</v>
      </c>
      <c r="C28" s="3" t="s">
        <v>161</v>
      </c>
      <c r="R28" s="3"/>
      <c r="S28" s="3"/>
      <c r="T28" s="3"/>
      <c r="U28" s="3"/>
      <c r="V28" s="3"/>
      <c r="AE28" s="27">
        <v>27</v>
      </c>
      <c r="AF28" s="28" t="str">
        <f t="shared" si="6"/>
        <v>白</v>
      </c>
      <c r="AG28" s="4"/>
      <c r="AH28" s="4"/>
      <c r="AI28" s="4"/>
      <c r="AJ28" s="4"/>
      <c r="AK28" s="4"/>
      <c r="AL28" s="4"/>
      <c r="AM28" s="4"/>
      <c r="AN28" s="4"/>
      <c r="AO28" s="4"/>
      <c r="AP28" s="4"/>
      <c r="AQ28" s="4"/>
      <c r="AR28" s="4"/>
      <c r="AS28" s="4"/>
      <c r="AT28" s="40"/>
      <c r="AU28" s="4"/>
      <c r="AV28" s="4"/>
      <c r="AW28" s="4"/>
      <c r="AX28" s="4" t="str">
        <f t="shared" si="0"/>
        <v/>
      </c>
      <c r="AY28" s="4" t="str">
        <f t="shared" si="1"/>
        <v/>
      </c>
      <c r="AZ28" s="4" t="str">
        <f t="shared" si="2"/>
        <v/>
      </c>
      <c r="BA28" s="4" t="str">
        <f t="shared" si="3"/>
        <v/>
      </c>
      <c r="BB28" s="4" t="str">
        <f t="shared" si="4"/>
        <v/>
      </c>
      <c r="BC28" s="4"/>
      <c r="BD28" s="4" t="str">
        <f t="shared" si="5"/>
        <v/>
      </c>
      <c r="BE28" s="33" t="str">
        <f>IF(AK28="","",VLOOKUP(AK28,BH:BJ,3,FALSE))</f>
        <v/>
      </c>
      <c r="BF28" s="12" t="s">
        <v>0</v>
      </c>
      <c r="BG28" s="3">
        <v>27</v>
      </c>
      <c r="BH28" s="3" t="s">
        <v>1802</v>
      </c>
      <c r="BI28" s="3" t="s">
        <v>39</v>
      </c>
      <c r="BJ28" s="3" t="s">
        <v>1803</v>
      </c>
    </row>
    <row r="29" spans="1:62">
      <c r="A29" s="3" t="str">
        <f t="shared" si="7"/>
        <v>#comment(above,nsize=[15],size=[30],num=[10])</v>
      </c>
      <c r="B29" s="3" t="s">
        <v>0</v>
      </c>
      <c r="C29" s="3" t="s">
        <v>170</v>
      </c>
      <c r="R29" s="3"/>
      <c r="S29" s="3"/>
      <c r="T29" s="3"/>
      <c r="U29" s="3"/>
      <c r="V29" s="3"/>
      <c r="AE29" s="27">
        <v>28</v>
      </c>
      <c r="AF29" s="28" t="str">
        <f t="shared" si="6"/>
        <v>白</v>
      </c>
      <c r="AG29" s="4"/>
      <c r="AH29" s="4"/>
      <c r="AI29" s="4"/>
      <c r="AJ29" s="4"/>
      <c r="AK29" s="4"/>
      <c r="AL29" s="4"/>
      <c r="AM29" s="4"/>
      <c r="AN29" s="4"/>
      <c r="AO29" s="4"/>
      <c r="AP29" s="4"/>
      <c r="AQ29" s="4"/>
      <c r="AR29" s="4"/>
      <c r="AS29" s="4"/>
      <c r="AT29" s="40"/>
      <c r="AU29" s="4"/>
      <c r="AV29" s="4"/>
      <c r="AW29" s="4"/>
      <c r="AX29" s="4" t="str">
        <f t="shared" si="0"/>
        <v/>
      </c>
      <c r="AY29" s="4" t="str">
        <f t="shared" si="1"/>
        <v/>
      </c>
      <c r="AZ29" s="4" t="str">
        <f t="shared" si="2"/>
        <v/>
      </c>
      <c r="BA29" s="4" t="str">
        <f t="shared" si="3"/>
        <v/>
      </c>
      <c r="BB29" s="4" t="str">
        <f t="shared" si="4"/>
        <v/>
      </c>
      <c r="BC29" s="4"/>
      <c r="BD29" s="4" t="str">
        <f t="shared" si="5"/>
        <v/>
      </c>
      <c r="BE29" s="33" t="str">
        <f>IF(AK29="","",VLOOKUP(AK29,BH:BJ,3,FALSE))</f>
        <v/>
      </c>
      <c r="BF29" s="12" t="s">
        <v>0</v>
      </c>
      <c r="BG29" s="3">
        <v>28</v>
      </c>
      <c r="BH29" s="3" t="s">
        <v>1804</v>
      </c>
      <c r="BI29" s="3" t="s">
        <v>39</v>
      </c>
      <c r="BJ29" s="3" t="s">
        <v>1805</v>
      </c>
    </row>
    <row r="30" spans="1:62">
      <c r="A30" s="3" t="str">
        <f t="shared" si="7"/>
        <v>&amp;br;&amp;br;</v>
      </c>
      <c r="B30" s="3" t="s">
        <v>0</v>
      </c>
      <c r="C30" s="3" t="s">
        <v>142</v>
      </c>
      <c r="R30" s="3"/>
      <c r="S30" s="3"/>
      <c r="T30" s="3"/>
      <c r="U30" s="3"/>
      <c r="V30" s="3"/>
      <c r="AE30" s="27">
        <v>29</v>
      </c>
      <c r="AF30" s="28" t="str">
        <f t="shared" si="6"/>
        <v>白</v>
      </c>
      <c r="AG30" s="4"/>
      <c r="AH30" s="4"/>
      <c r="AI30" s="4"/>
      <c r="AJ30" s="4"/>
      <c r="AK30" s="4"/>
      <c r="AL30" s="4"/>
      <c r="AM30" s="4"/>
      <c r="AN30" s="4"/>
      <c r="AO30" s="4"/>
      <c r="AP30" s="4"/>
      <c r="AQ30" s="4"/>
      <c r="AR30" s="4"/>
      <c r="AS30" s="4"/>
      <c r="AT30" s="40"/>
      <c r="AU30" s="4"/>
      <c r="AV30" s="4"/>
      <c r="AW30" s="4"/>
      <c r="AX30" s="4" t="str">
        <f t="shared" si="0"/>
        <v/>
      </c>
      <c r="AY30" s="4" t="str">
        <f t="shared" si="1"/>
        <v/>
      </c>
      <c r="AZ30" s="4" t="str">
        <f t="shared" si="2"/>
        <v/>
      </c>
      <c r="BA30" s="4" t="str">
        <f t="shared" si="3"/>
        <v/>
      </c>
      <c r="BB30" s="4" t="str">
        <f t="shared" si="4"/>
        <v/>
      </c>
      <c r="BC30" s="4"/>
      <c r="BD30" s="4" t="str">
        <f t="shared" si="5"/>
        <v/>
      </c>
      <c r="BE30" s="33" t="str">
        <f>IF(AK30="","",VLOOKUP(AK30,BH:BJ,3,FALSE))</f>
        <v/>
      </c>
      <c r="BF30" s="12" t="s">
        <v>0</v>
      </c>
      <c r="BG30" s="3">
        <v>29</v>
      </c>
      <c r="BH30" s="3" t="s">
        <v>1806</v>
      </c>
      <c r="BI30" s="3" t="s">
        <v>39</v>
      </c>
      <c r="BJ30" s="3" t="s">
        <v>1807</v>
      </c>
    </row>
    <row r="31" spans="1:62">
      <c r="A31" s="3" t="str">
        <f t="shared" si="7"/>
        <v/>
      </c>
      <c r="B31" s="3" t="s">
        <v>0</v>
      </c>
      <c r="Q31" s="8"/>
      <c r="R31" s="9"/>
      <c r="S31" s="9"/>
      <c r="T31" s="9"/>
      <c r="U31" s="9"/>
      <c r="V31" s="10"/>
      <c r="W31" s="11">
        <v>3</v>
      </c>
      <c r="X31" s="8"/>
      <c r="Y31" s="29"/>
      <c r="Z31" s="29"/>
      <c r="AA31" s="30"/>
      <c r="AE31" s="27">
        <v>30</v>
      </c>
      <c r="AF31" s="28" t="str">
        <f t="shared" si="6"/>
        <v>白</v>
      </c>
      <c r="AG31" s="4"/>
      <c r="AH31" s="4"/>
      <c r="AI31" s="4"/>
      <c r="AJ31" s="4"/>
      <c r="AK31" s="4"/>
      <c r="AL31" s="4"/>
      <c r="AM31" s="4"/>
      <c r="AN31" s="4"/>
      <c r="AO31" s="4"/>
      <c r="AP31" s="4"/>
      <c r="AQ31" s="4"/>
      <c r="AR31" s="4"/>
      <c r="AS31" s="4"/>
      <c r="AT31" s="40"/>
      <c r="AU31" s="4"/>
      <c r="AV31" s="4"/>
      <c r="AW31" s="4"/>
      <c r="AX31" s="4" t="str">
        <f t="shared" si="0"/>
        <v/>
      </c>
      <c r="AY31" s="4" t="str">
        <f t="shared" si="1"/>
        <v/>
      </c>
      <c r="AZ31" s="4" t="str">
        <f t="shared" si="2"/>
        <v/>
      </c>
      <c r="BA31" s="4" t="str">
        <f t="shared" si="3"/>
        <v/>
      </c>
      <c r="BB31" s="4" t="str">
        <f t="shared" si="4"/>
        <v/>
      </c>
      <c r="BC31" s="4"/>
      <c r="BD31" s="4" t="str">
        <f t="shared" si="5"/>
        <v/>
      </c>
      <c r="BE31" s="33" t="str">
        <f>IF(AK31="","",VLOOKUP(AK31,BH:BJ,3,FALSE))</f>
        <v/>
      </c>
      <c r="BF31" s="12" t="s">
        <v>0</v>
      </c>
      <c r="BG31" s="3">
        <v>30</v>
      </c>
      <c r="BH31" s="3" t="s">
        <v>1808</v>
      </c>
      <c r="BI31" s="3" t="s">
        <v>39</v>
      </c>
      <c r="BJ31" s="3" t="s">
        <v>1809</v>
      </c>
    </row>
    <row r="32" spans="1:62">
      <c r="A32" s="3" t="str">
        <f t="shared" si="7"/>
        <v>*0/0</v>
      </c>
      <c r="B32" s="3" t="s">
        <v>0</v>
      </c>
      <c r="C32" s="3" t="str">
        <f>"*"&amp;R32&amp;"/"&amp;T32</f>
        <v>*0/0</v>
      </c>
      <c r="Q32" s="12" t="s">
        <v>9</v>
      </c>
      <c r="R32" s="13">
        <f>INDEX(AJ:AJ,W31+1)</f>
        <v>0</v>
      </c>
      <c r="S32" s="14" t="s">
        <v>10</v>
      </c>
      <c r="T32" s="13">
        <f>INDEX(AK:AK,W31+1)</f>
        <v>0</v>
      </c>
      <c r="U32" s="14"/>
      <c r="V32" s="15"/>
      <c r="W32" s="16"/>
      <c r="X32" s="12"/>
      <c r="Y32" s="31"/>
      <c r="Z32" s="31"/>
      <c r="AA32" s="32"/>
      <c r="AE32" s="27">
        <v>31</v>
      </c>
      <c r="AF32" s="28" t="str">
        <f t="shared" si="6"/>
        <v>白</v>
      </c>
      <c r="AG32" s="4"/>
      <c r="AH32" s="4"/>
      <c r="AI32" s="4"/>
      <c r="AJ32" s="4"/>
      <c r="AK32" s="4"/>
      <c r="AL32" s="4"/>
      <c r="AM32" s="4"/>
      <c r="AN32" s="4"/>
      <c r="AO32" s="4"/>
      <c r="AP32" s="4"/>
      <c r="AQ32" s="4"/>
      <c r="AR32" s="4"/>
      <c r="AS32" s="4"/>
      <c r="AT32" s="40"/>
      <c r="AU32" s="4"/>
      <c r="AV32" s="4"/>
      <c r="AW32" s="4"/>
      <c r="AX32" s="4" t="str">
        <f t="shared" si="0"/>
        <v/>
      </c>
      <c r="AY32" s="4" t="str">
        <f t="shared" si="1"/>
        <v/>
      </c>
      <c r="AZ32" s="4" t="str">
        <f t="shared" si="2"/>
        <v/>
      </c>
      <c r="BA32" s="4" t="str">
        <f t="shared" si="3"/>
        <v/>
      </c>
      <c r="BB32" s="4" t="str">
        <f t="shared" si="4"/>
        <v/>
      </c>
      <c r="BC32" s="4"/>
      <c r="BD32" s="4" t="str">
        <f t="shared" si="5"/>
        <v/>
      </c>
      <c r="BE32" s="33" t="str">
        <f>IF(AK32="","",VLOOKUP(AK32,BH:BJ,3,FALSE))</f>
        <v/>
      </c>
      <c r="BF32" s="12" t="s">
        <v>0</v>
      </c>
      <c r="BG32" s="3">
        <v>31</v>
      </c>
      <c r="BH32" s="3" t="s">
        <v>1810</v>
      </c>
      <c r="BI32" s="3" t="s">
        <v>39</v>
      </c>
      <c r="BJ32" s="3" t="s">
        <v>1811</v>
      </c>
    </row>
    <row r="33" spans="1:62">
      <c r="A33" s="3" t="str">
        <f t="shared" si="7"/>
        <v>|LEFT:80|LEFT:100|LEFT:100|LEFT:100|LEFT:100|LEFT:100|c</v>
      </c>
      <c r="B33" s="3" t="s">
        <v>0</v>
      </c>
      <c r="C33" s="3" t="s">
        <v>83</v>
      </c>
      <c r="D33" s="6" t="str">
        <f>$Q$1</f>
        <v>LEFT:80</v>
      </c>
      <c r="E33" s="6" t="s">
        <v>83</v>
      </c>
      <c r="F33" s="6" t="str">
        <f t="shared" ref="F33:J33" si="12">$R$1</f>
        <v>LEFT:100</v>
      </c>
      <c r="G33" s="6" t="s">
        <v>83</v>
      </c>
      <c r="H33" s="6" t="str">
        <f t="shared" si="12"/>
        <v>LEFT:100</v>
      </c>
      <c r="I33" s="6" t="s">
        <v>83</v>
      </c>
      <c r="J33" s="6" t="str">
        <f t="shared" si="12"/>
        <v>LEFT:100</v>
      </c>
      <c r="K33" s="6" t="s">
        <v>83</v>
      </c>
      <c r="L33" s="6" t="str">
        <f>$R$1</f>
        <v>LEFT:100</v>
      </c>
      <c r="M33" s="6" t="s">
        <v>83</v>
      </c>
      <c r="N33" s="6" t="str">
        <f>$R$1</f>
        <v>LEFT:100</v>
      </c>
      <c r="O33" s="3" t="s">
        <v>83</v>
      </c>
      <c r="P33" s="3" t="s">
        <v>84</v>
      </c>
      <c r="Q33" s="17" t="s">
        <v>6</v>
      </c>
      <c r="R33" s="13" t="str">
        <f>INDEX(AF:AF,W31+1)</f>
        <v>白</v>
      </c>
      <c r="S33" s="18" t="s">
        <v>7</v>
      </c>
      <c r="T33" s="13">
        <f>INDEX(AG:AG,W31+1)</f>
        <v>0</v>
      </c>
      <c r="U33" s="18" t="s">
        <v>8</v>
      </c>
      <c r="V33" s="13">
        <f>INDEX(AI:AI,W31+1)</f>
        <v>0</v>
      </c>
      <c r="W33" s="19"/>
      <c r="X33" s="13">
        <f>INDEX(AQ:AQ,W31+1)</f>
        <v>0</v>
      </c>
      <c r="Y33" s="31"/>
      <c r="Z33" s="31"/>
      <c r="AA33" s="32"/>
      <c r="AE33" s="27">
        <v>32</v>
      </c>
      <c r="AF33" s="28" t="str">
        <f t="shared" si="6"/>
        <v>白</v>
      </c>
      <c r="AG33" s="4"/>
      <c r="AH33" s="4"/>
      <c r="AI33" s="4"/>
      <c r="AJ33" s="4"/>
      <c r="AK33" s="4"/>
      <c r="AL33" s="4"/>
      <c r="AM33" s="4"/>
      <c r="AN33" s="4"/>
      <c r="AO33" s="4"/>
      <c r="AP33" s="4"/>
      <c r="AQ33" s="4"/>
      <c r="AR33" s="4"/>
      <c r="AS33" s="4"/>
      <c r="AT33" s="40"/>
      <c r="AU33" s="4"/>
      <c r="AV33" s="4"/>
      <c r="AW33" s="4"/>
      <c r="AX33" s="4" t="str">
        <f t="shared" si="0"/>
        <v/>
      </c>
      <c r="AY33" s="4" t="str">
        <f t="shared" si="1"/>
        <v/>
      </c>
      <c r="AZ33" s="4" t="str">
        <f t="shared" si="2"/>
        <v/>
      </c>
      <c r="BA33" s="4" t="str">
        <f t="shared" si="3"/>
        <v/>
      </c>
      <c r="BB33" s="4" t="str">
        <f t="shared" si="4"/>
        <v/>
      </c>
      <c r="BC33" s="4"/>
      <c r="BD33" s="4" t="str">
        <f t="shared" si="5"/>
        <v/>
      </c>
      <c r="BE33" s="33" t="str">
        <f>IF(AK33="","",VLOOKUP(AK33,BH:BJ,3,FALSE))</f>
        <v/>
      </c>
      <c r="BF33" s="12" t="s">
        <v>0</v>
      </c>
      <c r="BG33" s="3">
        <v>32</v>
      </c>
      <c r="BH33" s="3" t="s">
        <v>1812</v>
      </c>
      <c r="BI33" s="3" t="s">
        <v>39</v>
      </c>
      <c r="BJ33" s="3" t="s">
        <v>1813</v>
      </c>
    </row>
    <row r="34" spans="1:62">
      <c r="A34" s="3" t="str">
        <f t="shared" si="7"/>
        <v>|色|白|レアリティ||マナコスト||</v>
      </c>
      <c r="B34" s="3" t="s">
        <v>0</v>
      </c>
      <c r="C34" s="3" t="s">
        <v>83</v>
      </c>
      <c r="D34" s="7" t="s">
        <v>6</v>
      </c>
      <c r="E34" s="3" t="s">
        <v>83</v>
      </c>
      <c r="F34" s="3" t="str">
        <f>IF(R33=0,"",R33)</f>
        <v>白</v>
      </c>
      <c r="G34" s="3" t="s">
        <v>83</v>
      </c>
      <c r="H34" s="7" t="s">
        <v>92</v>
      </c>
      <c r="I34" s="3" t="s">
        <v>83</v>
      </c>
      <c r="J34" s="3" t="str">
        <f>IF(T33=0,"",T33)</f>
        <v/>
      </c>
      <c r="K34" s="3" t="s">
        <v>83</v>
      </c>
      <c r="L34" s="7" t="s">
        <v>93</v>
      </c>
      <c r="M34" s="3" t="s">
        <v>83</v>
      </c>
      <c r="N34" s="3" t="str">
        <f>IF(V33=0,"",V33)</f>
        <v/>
      </c>
      <c r="O34" s="3" t="s">
        <v>83</v>
      </c>
      <c r="Q34" s="12" t="s">
        <v>11</v>
      </c>
      <c r="R34" s="13">
        <f>INDEX(AL:AL,W31+1)</f>
        <v>0</v>
      </c>
      <c r="S34" s="18" t="s">
        <v>94</v>
      </c>
      <c r="T34" s="13">
        <f>INDEX(AN:AN,W31+1)</f>
        <v>0</v>
      </c>
      <c r="U34" s="13">
        <f>INDEX(AO:AO,W31+1)</f>
        <v>0</v>
      </c>
      <c r="V34" s="13">
        <f>INDEX(AP:AP,W31+1)</f>
        <v>0</v>
      </c>
      <c r="W34" s="19"/>
      <c r="X34" s="13" t="str">
        <f>INDEX(AZ:AZ,W31+1)</f>
        <v/>
      </c>
      <c r="Y34" s="13" t="str">
        <f>INDEX(BA:BA,W31+1)</f>
        <v/>
      </c>
      <c r="Z34" s="13" t="str">
        <f>INDEX(BB:BB,W31+1)</f>
        <v/>
      </c>
      <c r="AA34" s="13">
        <f>INDEX(BC:BC,W31+1)</f>
        <v>0</v>
      </c>
      <c r="AE34" s="27">
        <v>33</v>
      </c>
      <c r="AF34" s="28" t="str">
        <f t="shared" si="6"/>
        <v>白</v>
      </c>
      <c r="AG34" s="4"/>
      <c r="AH34" s="4"/>
      <c r="AI34" s="4"/>
      <c r="AJ34" s="4"/>
      <c r="AK34" s="4"/>
      <c r="AL34" s="4"/>
      <c r="AM34" s="4"/>
      <c r="AN34" s="4"/>
      <c r="AO34" s="4"/>
      <c r="AP34" s="4"/>
      <c r="AQ34" s="4"/>
      <c r="AR34" s="4"/>
      <c r="AS34" s="4"/>
      <c r="AT34" s="40"/>
      <c r="AU34" s="4"/>
      <c r="AV34" s="4"/>
      <c r="AW34" s="4"/>
      <c r="AX34" s="4" t="str">
        <f t="shared" si="0"/>
        <v/>
      </c>
      <c r="AY34" s="4" t="str">
        <f t="shared" si="1"/>
        <v/>
      </c>
      <c r="AZ34" s="4" t="str">
        <f t="shared" si="2"/>
        <v/>
      </c>
      <c r="BA34" s="4" t="str">
        <f t="shared" si="3"/>
        <v/>
      </c>
      <c r="BB34" s="4" t="str">
        <f t="shared" si="4"/>
        <v/>
      </c>
      <c r="BC34" s="4"/>
      <c r="BD34" s="4" t="str">
        <f t="shared" si="5"/>
        <v/>
      </c>
      <c r="BE34" s="33" t="str">
        <f>IF(AK34="","",VLOOKUP(AK34,BH:BJ,3,FALSE))</f>
        <v/>
      </c>
      <c r="BF34" s="12" t="s">
        <v>0</v>
      </c>
      <c r="BG34" s="3">
        <v>33</v>
      </c>
      <c r="BH34" s="3" t="s">
        <v>1814</v>
      </c>
      <c r="BI34" s="3" t="s">
        <v>39</v>
      </c>
      <c r="BJ34" s="3" t="s">
        <v>1815</v>
      </c>
    </row>
    <row r="35" spans="1:62">
      <c r="A35" s="3" t="str">
        <f t="shared" si="7"/>
        <v>|種別||サブタイプ||||</v>
      </c>
      <c r="B35" s="3" t="s">
        <v>0</v>
      </c>
      <c r="C35" s="3" t="s">
        <v>83</v>
      </c>
      <c r="D35" s="7" t="s">
        <v>11</v>
      </c>
      <c r="E35" s="3" t="s">
        <v>83</v>
      </c>
      <c r="F35" s="3" t="str">
        <f>IF(R34=0,"",R34)</f>
        <v/>
      </c>
      <c r="G35" s="3" t="s">
        <v>83</v>
      </c>
      <c r="H35" s="7" t="s">
        <v>104</v>
      </c>
      <c r="I35" s="3" t="s">
        <v>83</v>
      </c>
      <c r="J35" s="3" t="str">
        <f>IF(T34=0,"",T34)</f>
        <v/>
      </c>
      <c r="K35" s="3" t="s">
        <v>83</v>
      </c>
      <c r="L35" s="3" t="str">
        <f>IF(U34=0,"",U34)</f>
        <v/>
      </c>
      <c r="M35" s="3" t="s">
        <v>83</v>
      </c>
      <c r="N35" s="3" t="str">
        <f>IF(V34=0,"",V34)</f>
        <v/>
      </c>
      <c r="O35" s="3" t="s">
        <v>83</v>
      </c>
      <c r="Q35" s="12" t="s">
        <v>105</v>
      </c>
      <c r="R35" s="13" t="str">
        <f>INDEX(BD:BD,W31+1)</f>
        <v/>
      </c>
      <c r="S35" s="14"/>
      <c r="T35" s="14"/>
      <c r="U35" s="14"/>
      <c r="V35" s="15"/>
      <c r="W35" s="19"/>
      <c r="X35" s="11"/>
      <c r="Y35" s="11"/>
      <c r="Z35" s="11"/>
      <c r="AA35" s="33"/>
      <c r="AE35" s="27">
        <v>34</v>
      </c>
      <c r="AF35" s="28" t="str">
        <f t="shared" si="6"/>
        <v>白</v>
      </c>
      <c r="AG35" s="4"/>
      <c r="AH35" s="4"/>
      <c r="AI35" s="4"/>
      <c r="AJ35" s="4"/>
      <c r="AK35" s="4"/>
      <c r="AL35" s="4"/>
      <c r="AM35" s="4"/>
      <c r="AN35" s="4"/>
      <c r="AO35" s="4"/>
      <c r="AP35" s="4"/>
      <c r="AQ35" s="4"/>
      <c r="AR35" s="4"/>
      <c r="AS35" s="4"/>
      <c r="AT35" s="40"/>
      <c r="AU35" s="4"/>
      <c r="AV35" s="4"/>
      <c r="AW35" s="4"/>
      <c r="AX35" s="4" t="str">
        <f t="shared" si="0"/>
        <v/>
      </c>
      <c r="AY35" s="4" t="str">
        <f t="shared" si="1"/>
        <v/>
      </c>
      <c r="AZ35" s="4" t="str">
        <f t="shared" si="2"/>
        <v/>
      </c>
      <c r="BA35" s="4" t="str">
        <f t="shared" si="3"/>
        <v/>
      </c>
      <c r="BB35" s="4" t="str">
        <f t="shared" si="4"/>
        <v/>
      </c>
      <c r="BC35" s="4"/>
      <c r="BD35" s="4" t="str">
        <f t="shared" si="5"/>
        <v/>
      </c>
      <c r="BE35" s="33" t="str">
        <f>IF(AK35="","",VLOOKUP(AK35,BH:BJ,3,FALSE))</f>
        <v/>
      </c>
      <c r="BF35" s="12" t="s">
        <v>0</v>
      </c>
      <c r="BG35" s="3">
        <v>34</v>
      </c>
      <c r="BH35" s="3" t="s">
        <v>1816</v>
      </c>
      <c r="BI35" s="3" t="s">
        <v>39</v>
      </c>
      <c r="BJ35" s="3" t="s">
        <v>1817</v>
      </c>
    </row>
    <row r="36" spans="1:62">
      <c r="A36" s="3" t="str">
        <f t="shared" si="7"/>
        <v>|テキスト|&gt;|&gt;|&gt;|&gt;||</v>
      </c>
      <c r="B36" s="3" t="s">
        <v>0</v>
      </c>
      <c r="C36" s="3" t="s">
        <v>83</v>
      </c>
      <c r="D36" s="7" t="s">
        <v>105</v>
      </c>
      <c r="E36" s="3" t="s">
        <v>83</v>
      </c>
      <c r="F36" s="7" t="s">
        <v>115</v>
      </c>
      <c r="G36" s="3" t="s">
        <v>83</v>
      </c>
      <c r="H36" s="7" t="s">
        <v>115</v>
      </c>
      <c r="I36" s="3" t="s">
        <v>83</v>
      </c>
      <c r="J36" s="7" t="s">
        <v>115</v>
      </c>
      <c r="K36" s="3" t="s">
        <v>83</v>
      </c>
      <c r="L36" s="7" t="s">
        <v>115</v>
      </c>
      <c r="M36" s="3" t="s">
        <v>83</v>
      </c>
      <c r="N36" s="3" t="str">
        <f>IF(R35=0,"",R35)</f>
        <v/>
      </c>
      <c r="O36" s="3" t="s">
        <v>83</v>
      </c>
      <c r="Q36" s="17" t="s">
        <v>27</v>
      </c>
      <c r="R36" s="13" t="str">
        <f>INDEX(BE:BE,W31+1)</f>
        <v/>
      </c>
      <c r="S36" s="12" t="s">
        <v>116</v>
      </c>
      <c r="T36" s="13" t="str">
        <f>IF(X36="","",X36&amp;IF(Y36="",""," "&amp;Y36)&amp;IF(Z36="",""," "&amp;Z36)&amp;IF(AA36="",""," "&amp;AA36))</f>
        <v/>
      </c>
      <c r="U36" s="14"/>
      <c r="V36" s="15"/>
      <c r="W36" s="19" t="s">
        <v>116</v>
      </c>
      <c r="X36" s="12" t="str">
        <f t="shared" ref="X36:AA36" si="13">IF(ISERROR(IF(LEN(X35)&gt;1,X35,VLOOKUP(X34,$AC:$AD,2,FALSE))),"",IF(LEN(X35)&gt;1,X35,VLOOKUP(X34,$AC:$AD,2,FALSE)))</f>
        <v/>
      </c>
      <c r="Y36" s="12" t="str">
        <f t="shared" si="13"/>
        <v/>
      </c>
      <c r="Z36" s="12" t="str">
        <f t="shared" si="13"/>
        <v/>
      </c>
      <c r="AA36" s="12" t="str">
        <f t="shared" si="13"/>
        <v> </v>
      </c>
      <c r="AE36" s="27">
        <v>35</v>
      </c>
      <c r="AF36" s="28" t="str">
        <f t="shared" si="6"/>
        <v>白</v>
      </c>
      <c r="AG36" s="4"/>
      <c r="AH36" s="4"/>
      <c r="AI36" s="4"/>
      <c r="AJ36" s="4"/>
      <c r="AK36" s="4"/>
      <c r="AL36" s="4"/>
      <c r="AM36" s="4"/>
      <c r="AN36" s="4"/>
      <c r="AO36" s="4"/>
      <c r="AP36" s="4"/>
      <c r="AQ36" s="4"/>
      <c r="AR36" s="4"/>
      <c r="AS36" s="4"/>
      <c r="AT36" s="40"/>
      <c r="AU36" s="4"/>
      <c r="AV36" s="4"/>
      <c r="AW36" s="4"/>
      <c r="AX36" s="4" t="str">
        <f t="shared" si="0"/>
        <v/>
      </c>
      <c r="AY36" s="4" t="str">
        <f t="shared" si="1"/>
        <v/>
      </c>
      <c r="AZ36" s="4" t="str">
        <f t="shared" si="2"/>
        <v/>
      </c>
      <c r="BA36" s="4" t="str">
        <f t="shared" si="3"/>
        <v/>
      </c>
      <c r="BB36" s="4" t="str">
        <f t="shared" si="4"/>
        <v/>
      </c>
      <c r="BC36" s="4"/>
      <c r="BD36" s="4" t="str">
        <f t="shared" si="5"/>
        <v/>
      </c>
      <c r="BE36" s="33" t="str">
        <f>IF(AK36="","",VLOOKUP(AK36,BH:BJ,3,FALSE))</f>
        <v/>
      </c>
      <c r="BF36" s="12" t="s">
        <v>0</v>
      </c>
      <c r="BG36" s="3">
        <v>35</v>
      </c>
      <c r="BH36" s="3" t="s">
        <v>1818</v>
      </c>
      <c r="BI36" s="3" t="s">
        <v>39</v>
      </c>
      <c r="BJ36" s="3" t="s">
        <v>1819</v>
      </c>
    </row>
    <row r="37" spans="1:62">
      <c r="A37" s="3" t="str">
        <f t="shared" si="7"/>
        <v>|英テキスト|&gt;|&gt;|&gt;|&gt;||</v>
      </c>
      <c r="B37" s="3" t="s">
        <v>0</v>
      </c>
      <c r="C37" s="3" t="s">
        <v>83</v>
      </c>
      <c r="D37" s="7" t="s">
        <v>125</v>
      </c>
      <c r="E37" s="3" t="s">
        <v>83</v>
      </c>
      <c r="F37" s="7" t="s">
        <v>115</v>
      </c>
      <c r="G37" s="3" t="s">
        <v>83</v>
      </c>
      <c r="H37" s="7" t="s">
        <v>115</v>
      </c>
      <c r="I37" s="3" t="s">
        <v>83</v>
      </c>
      <c r="J37" s="7" t="s">
        <v>115</v>
      </c>
      <c r="K37" s="3" t="s">
        <v>83</v>
      </c>
      <c r="L37" s="7" t="s">
        <v>115</v>
      </c>
      <c r="M37" s="3" t="s">
        <v>83</v>
      </c>
      <c r="N37" s="3" t="str">
        <f>IF(T36="","",T36&amp;"&amp;br;")&amp;IF(R36=0,"",R36)</f>
        <v/>
      </c>
      <c r="O37" s="3" t="s">
        <v>83</v>
      </c>
      <c r="Q37" s="12" t="s">
        <v>18</v>
      </c>
      <c r="R37" s="13">
        <f>IF(INDEX(AX:AX,W31+1)="",0,INDEX(AX:AX,W31+1)&amp;"/"&amp;INDEX(AY:AY,W31+1))</f>
        <v>0</v>
      </c>
      <c r="S37" s="14"/>
      <c r="T37" s="14"/>
      <c r="U37" s="14"/>
      <c r="V37" s="15"/>
      <c r="W37" s="19"/>
      <c r="X37" s="12"/>
      <c r="Y37" s="31"/>
      <c r="Z37" s="31"/>
      <c r="AA37" s="32"/>
      <c r="AE37" s="27">
        <v>36</v>
      </c>
      <c r="AF37" s="28" t="str">
        <f t="shared" si="6"/>
        <v>白</v>
      </c>
      <c r="AG37" s="4"/>
      <c r="AH37" s="4"/>
      <c r="AI37" s="4"/>
      <c r="AJ37" s="4"/>
      <c r="AK37" s="4"/>
      <c r="AL37" s="4"/>
      <c r="AM37" s="4"/>
      <c r="AN37" s="4"/>
      <c r="AO37" s="4"/>
      <c r="AP37" s="4"/>
      <c r="AQ37" s="4"/>
      <c r="AR37" s="4"/>
      <c r="AS37" s="4"/>
      <c r="AT37" s="40"/>
      <c r="AU37" s="4"/>
      <c r="AV37" s="4"/>
      <c r="AW37" s="4"/>
      <c r="AX37" s="4" t="str">
        <f t="shared" si="0"/>
        <v/>
      </c>
      <c r="AY37" s="4" t="str">
        <f t="shared" si="1"/>
        <v/>
      </c>
      <c r="AZ37" s="4" t="str">
        <f t="shared" si="2"/>
        <v/>
      </c>
      <c r="BA37" s="4" t="str">
        <f t="shared" si="3"/>
        <v/>
      </c>
      <c r="BB37" s="4" t="str">
        <f t="shared" si="4"/>
        <v/>
      </c>
      <c r="BC37" s="4"/>
      <c r="BD37" s="4" t="str">
        <f t="shared" si="5"/>
        <v/>
      </c>
      <c r="BE37" s="33" t="str">
        <f>IF(AK37="","",VLOOKUP(AK37,BH:BJ,3,FALSE))</f>
        <v/>
      </c>
      <c r="BF37" s="12" t="s">
        <v>0</v>
      </c>
      <c r="BG37" s="3">
        <v>36</v>
      </c>
      <c r="BH37" s="3" t="s">
        <v>1820</v>
      </c>
      <c r="BI37" s="3" t="s">
        <v>39</v>
      </c>
      <c r="BJ37" s="3" t="s">
        <v>1821</v>
      </c>
    </row>
    <row r="38" spans="1:62">
      <c r="A38" s="3" t="str">
        <f t="shared" si="7"/>
        <v>|PT|&gt;||シールド数|&gt;||</v>
      </c>
      <c r="B38" s="3" t="s">
        <v>0</v>
      </c>
      <c r="C38" s="3" t="s">
        <v>83</v>
      </c>
      <c r="D38" s="3" t="s">
        <v>18</v>
      </c>
      <c r="E38" s="3" t="s">
        <v>83</v>
      </c>
      <c r="F38" s="3" t="s">
        <v>115</v>
      </c>
      <c r="G38" s="3" t="s">
        <v>83</v>
      </c>
      <c r="H38" s="3" t="str">
        <f>IF(R37=0,"",R37)</f>
        <v/>
      </c>
      <c r="I38" s="3" t="s">
        <v>83</v>
      </c>
      <c r="J38" s="3" t="s">
        <v>134</v>
      </c>
      <c r="K38" s="3" t="s">
        <v>83</v>
      </c>
      <c r="L38" s="3" t="s">
        <v>115</v>
      </c>
      <c r="M38" s="3" t="s">
        <v>83</v>
      </c>
      <c r="N38" s="3" t="str">
        <f>IF(R38=0,"",R38)</f>
        <v/>
      </c>
      <c r="O38" s="3" t="s">
        <v>83</v>
      </c>
      <c r="Q38" s="20" t="s">
        <v>19</v>
      </c>
      <c r="R38" s="13">
        <f>INDEX(AW:AW,W31+1)</f>
        <v>0</v>
      </c>
      <c r="S38" s="21"/>
      <c r="T38" s="21"/>
      <c r="U38" s="21"/>
      <c r="V38" s="22"/>
      <c r="W38" s="23"/>
      <c r="X38" s="24"/>
      <c r="Y38" s="34"/>
      <c r="Z38" s="34"/>
      <c r="AA38" s="35"/>
      <c r="AE38" s="27">
        <v>37</v>
      </c>
      <c r="AF38" s="28" t="str">
        <f t="shared" si="6"/>
        <v>白</v>
      </c>
      <c r="AG38" s="4"/>
      <c r="AH38" s="4"/>
      <c r="AI38" s="4"/>
      <c r="AJ38" s="4"/>
      <c r="AK38" s="4"/>
      <c r="AL38" s="4"/>
      <c r="AM38" s="4"/>
      <c r="AN38" s="4"/>
      <c r="AO38" s="4"/>
      <c r="AP38" s="4"/>
      <c r="AQ38" s="4"/>
      <c r="AR38" s="4"/>
      <c r="AS38" s="4"/>
      <c r="AT38" s="40"/>
      <c r="AU38" s="4"/>
      <c r="AV38" s="4"/>
      <c r="AW38" s="4"/>
      <c r="AX38" s="4" t="str">
        <f t="shared" si="0"/>
        <v/>
      </c>
      <c r="AY38" s="4" t="str">
        <f t="shared" si="1"/>
        <v/>
      </c>
      <c r="AZ38" s="4" t="str">
        <f t="shared" si="2"/>
        <v/>
      </c>
      <c r="BA38" s="4" t="str">
        <f t="shared" si="3"/>
        <v/>
      </c>
      <c r="BB38" s="4" t="str">
        <f t="shared" si="4"/>
        <v/>
      </c>
      <c r="BC38" s="4"/>
      <c r="BD38" s="4" t="str">
        <f t="shared" si="5"/>
        <v/>
      </c>
      <c r="BE38" s="33" t="str">
        <f>IF(AK38="","",VLOOKUP(AK38,BH:BJ,3,FALSE))</f>
        <v/>
      </c>
      <c r="BF38" s="12" t="s">
        <v>0</v>
      </c>
      <c r="BG38" s="3">
        <v>37</v>
      </c>
      <c r="BH38" s="3" t="s">
        <v>1822</v>
      </c>
      <c r="BI38" s="3" t="s">
        <v>39</v>
      </c>
      <c r="BJ38" s="3" t="s">
        <v>1823</v>
      </c>
    </row>
    <row r="39" spans="1:62">
      <c r="A39" s="3" t="str">
        <f t="shared" si="7"/>
        <v>&amp;br;&amp;br;</v>
      </c>
      <c r="B39" s="3" t="s">
        <v>0</v>
      </c>
      <c r="C39" s="3" t="s">
        <v>142</v>
      </c>
      <c r="R39" s="3"/>
      <c r="S39" s="3"/>
      <c r="T39" s="3"/>
      <c r="U39" s="3"/>
      <c r="V39" s="3"/>
      <c r="AE39" s="27">
        <v>38</v>
      </c>
      <c r="AF39" s="28" t="str">
        <f t="shared" si="6"/>
        <v>白</v>
      </c>
      <c r="AG39" s="4"/>
      <c r="AH39" s="4"/>
      <c r="AI39" s="4"/>
      <c r="AJ39" s="4"/>
      <c r="AK39" s="4"/>
      <c r="AL39" s="4"/>
      <c r="AM39" s="4"/>
      <c r="AN39" s="4"/>
      <c r="AO39" s="4"/>
      <c r="AP39" s="4"/>
      <c r="AQ39" s="4"/>
      <c r="AR39" s="4"/>
      <c r="AS39" s="4"/>
      <c r="AT39" s="40"/>
      <c r="AU39" s="4"/>
      <c r="AV39" s="4"/>
      <c r="AW39" s="4"/>
      <c r="AX39" s="4" t="str">
        <f t="shared" si="0"/>
        <v/>
      </c>
      <c r="AY39" s="4" t="str">
        <f t="shared" si="1"/>
        <v/>
      </c>
      <c r="AZ39" s="4" t="str">
        <f t="shared" si="2"/>
        <v/>
      </c>
      <c r="BA39" s="4" t="str">
        <f t="shared" si="3"/>
        <v/>
      </c>
      <c r="BB39" s="4" t="str">
        <f t="shared" si="4"/>
        <v/>
      </c>
      <c r="BC39" s="4"/>
      <c r="BD39" s="4" t="str">
        <f t="shared" si="5"/>
        <v/>
      </c>
      <c r="BE39" s="33" t="str">
        <f>IF(AK39="","",VLOOKUP(AK39,BH:BJ,3,FALSE))</f>
        <v/>
      </c>
      <c r="BF39" s="12" t="s">
        <v>0</v>
      </c>
      <c r="BG39" s="3">
        <v>38</v>
      </c>
      <c r="BH39" s="3" t="s">
        <v>1824</v>
      </c>
      <c r="BI39" s="3" t="s">
        <v>39</v>
      </c>
      <c r="BJ39" s="3" t="s">
        <v>1825</v>
      </c>
    </row>
    <row r="40" spans="1:62">
      <c r="A40" s="3" t="str">
        <f t="shared" si="7"/>
        <v>#back(text=戻る,left)</v>
      </c>
      <c r="B40" s="3" t="s">
        <v>0</v>
      </c>
      <c r="C40" s="3" t="s">
        <v>151</v>
      </c>
      <c r="R40" s="3"/>
      <c r="S40" s="3"/>
      <c r="T40" s="3"/>
      <c r="U40" s="3"/>
      <c r="V40" s="3"/>
      <c r="AE40" s="27">
        <v>39</v>
      </c>
      <c r="AF40" s="28" t="str">
        <f t="shared" si="6"/>
        <v>白</v>
      </c>
      <c r="AG40" s="4"/>
      <c r="AH40" s="4"/>
      <c r="AI40" s="4"/>
      <c r="AJ40" s="4"/>
      <c r="AK40" s="4"/>
      <c r="AL40" s="4"/>
      <c r="AM40" s="4"/>
      <c r="AN40" s="4"/>
      <c r="AO40" s="4"/>
      <c r="AP40" s="4"/>
      <c r="AQ40" s="4"/>
      <c r="AR40" s="4"/>
      <c r="AS40" s="4"/>
      <c r="AT40" s="40"/>
      <c r="AU40" s="4"/>
      <c r="AV40" s="4"/>
      <c r="AW40" s="4"/>
      <c r="AX40" s="4" t="str">
        <f t="shared" si="0"/>
        <v/>
      </c>
      <c r="AY40" s="4" t="str">
        <f t="shared" si="1"/>
        <v/>
      </c>
      <c r="AZ40" s="4" t="str">
        <f t="shared" si="2"/>
        <v/>
      </c>
      <c r="BA40" s="4" t="str">
        <f t="shared" si="3"/>
        <v/>
      </c>
      <c r="BB40" s="4" t="str">
        <f t="shared" si="4"/>
        <v/>
      </c>
      <c r="BC40" s="4"/>
      <c r="BD40" s="4" t="str">
        <f t="shared" si="5"/>
        <v/>
      </c>
      <c r="BE40" s="33" t="str">
        <f>IF(AK40="","",VLOOKUP(AK40,BH:BJ,3,FALSE))</f>
        <v/>
      </c>
      <c r="BF40" s="12" t="s">
        <v>0</v>
      </c>
      <c r="BG40" s="3">
        <v>39</v>
      </c>
      <c r="BH40" s="3" t="s">
        <v>1826</v>
      </c>
      <c r="BI40" s="3" t="s">
        <v>39</v>
      </c>
      <c r="BJ40" s="3" t="s">
        <v>1827</v>
      </c>
    </row>
    <row r="41" spans="1:62">
      <c r="A41" s="3" t="str">
        <f t="shared" si="7"/>
        <v>&amp;br;</v>
      </c>
      <c r="B41" s="3" t="s">
        <v>0</v>
      </c>
      <c r="C41" s="3" t="s">
        <v>161</v>
      </c>
      <c r="R41" s="3"/>
      <c r="S41" s="3"/>
      <c r="T41" s="3"/>
      <c r="U41" s="3"/>
      <c r="V41" s="3"/>
      <c r="AE41" s="27">
        <v>40</v>
      </c>
      <c r="AF41" s="28" t="str">
        <f t="shared" si="6"/>
        <v>白</v>
      </c>
      <c r="AG41" s="4"/>
      <c r="AH41" s="4"/>
      <c r="AI41" s="4"/>
      <c r="AJ41" s="4"/>
      <c r="AK41" s="4"/>
      <c r="AL41" s="4"/>
      <c r="AM41" s="4"/>
      <c r="AN41" s="4"/>
      <c r="AO41" s="4"/>
      <c r="AP41" s="4"/>
      <c r="AQ41" s="4"/>
      <c r="AR41" s="4"/>
      <c r="AS41" s="4"/>
      <c r="AT41" s="40"/>
      <c r="AU41" s="4"/>
      <c r="AV41" s="4"/>
      <c r="AW41" s="4"/>
      <c r="AX41" s="4" t="str">
        <f t="shared" si="0"/>
        <v/>
      </c>
      <c r="AY41" s="4" t="str">
        <f t="shared" si="1"/>
        <v/>
      </c>
      <c r="AZ41" s="4" t="str">
        <f t="shared" si="2"/>
        <v/>
      </c>
      <c r="BA41" s="4" t="str">
        <f t="shared" si="3"/>
        <v/>
      </c>
      <c r="BB41" s="4" t="str">
        <f t="shared" si="4"/>
        <v/>
      </c>
      <c r="BC41" s="4"/>
      <c r="BD41" s="4" t="str">
        <f t="shared" si="5"/>
        <v/>
      </c>
      <c r="BE41" s="33" t="str">
        <f>IF(AK41="","",VLOOKUP(AK41,BH:BJ,3,FALSE))</f>
        <v/>
      </c>
      <c r="BF41" s="12" t="s">
        <v>0</v>
      </c>
      <c r="BG41" s="3">
        <v>40</v>
      </c>
      <c r="BH41" s="3" t="s">
        <v>1828</v>
      </c>
      <c r="BI41" s="3" t="s">
        <v>39</v>
      </c>
      <c r="BJ41" s="3" t="s">
        <v>1829</v>
      </c>
    </row>
    <row r="42" spans="1:62">
      <c r="A42" s="3" t="str">
        <f t="shared" si="7"/>
        <v>#comment(above,nsize=[15],size=[30],num=[10])</v>
      </c>
      <c r="B42" s="3" t="s">
        <v>0</v>
      </c>
      <c r="C42" s="3" t="s">
        <v>170</v>
      </c>
      <c r="R42" s="3"/>
      <c r="S42" s="3"/>
      <c r="T42" s="3"/>
      <c r="U42" s="3"/>
      <c r="V42" s="3"/>
      <c r="AE42" s="27">
        <v>41</v>
      </c>
      <c r="AF42" s="28" t="str">
        <f t="shared" si="6"/>
        <v>白</v>
      </c>
      <c r="AG42" s="4"/>
      <c r="AH42" s="4"/>
      <c r="AI42" s="4"/>
      <c r="AJ42" s="4"/>
      <c r="AK42" s="4"/>
      <c r="AL42" s="4"/>
      <c r="AM42" s="4"/>
      <c r="AN42" s="4"/>
      <c r="AO42" s="4"/>
      <c r="AP42" s="4"/>
      <c r="AQ42" s="4"/>
      <c r="AR42" s="4"/>
      <c r="AS42" s="4"/>
      <c r="AT42" s="40"/>
      <c r="AU42" s="4"/>
      <c r="AV42" s="4"/>
      <c r="AW42" s="4"/>
      <c r="AX42" s="4" t="str">
        <f t="shared" si="0"/>
        <v/>
      </c>
      <c r="AY42" s="4" t="str">
        <f t="shared" si="1"/>
        <v/>
      </c>
      <c r="AZ42" s="4" t="str">
        <f t="shared" si="2"/>
        <v/>
      </c>
      <c r="BA42" s="4" t="str">
        <f t="shared" si="3"/>
        <v/>
      </c>
      <c r="BB42" s="4" t="str">
        <f t="shared" si="4"/>
        <v/>
      </c>
      <c r="BC42" s="4"/>
      <c r="BD42" s="4" t="str">
        <f t="shared" si="5"/>
        <v/>
      </c>
      <c r="BE42" s="33" t="str">
        <f>IF(AK42="","",VLOOKUP(AK42,BH:BJ,3,FALSE))</f>
        <v/>
      </c>
      <c r="BF42" s="12" t="s">
        <v>0</v>
      </c>
      <c r="BG42" s="3">
        <v>41</v>
      </c>
      <c r="BH42" s="3" t="s">
        <v>1830</v>
      </c>
      <c r="BI42" s="3" t="s">
        <v>39</v>
      </c>
      <c r="BJ42" s="3" t="s">
        <v>1831</v>
      </c>
    </row>
    <row r="43" spans="1:62">
      <c r="A43" s="3" t="str">
        <f t="shared" si="7"/>
        <v>&amp;br;&amp;br;</v>
      </c>
      <c r="B43" s="3" t="s">
        <v>0</v>
      </c>
      <c r="C43" s="3" t="s">
        <v>142</v>
      </c>
      <c r="R43" s="3"/>
      <c r="S43" s="3"/>
      <c r="T43" s="3"/>
      <c r="U43" s="3"/>
      <c r="V43" s="3"/>
      <c r="AE43" s="27">
        <v>42</v>
      </c>
      <c r="AF43" s="28" t="str">
        <f t="shared" si="6"/>
        <v>白</v>
      </c>
      <c r="AG43" s="4"/>
      <c r="AH43" s="4"/>
      <c r="AI43" s="4"/>
      <c r="AJ43" s="4"/>
      <c r="AK43" s="4"/>
      <c r="AL43" s="4"/>
      <c r="AM43" s="4"/>
      <c r="AN43" s="4"/>
      <c r="AO43" s="4"/>
      <c r="AP43" s="4"/>
      <c r="AQ43" s="4"/>
      <c r="AR43" s="4"/>
      <c r="AS43" s="4"/>
      <c r="AT43" s="40"/>
      <c r="AU43" s="4"/>
      <c r="AV43" s="4"/>
      <c r="AW43" s="4"/>
      <c r="AX43" s="4" t="str">
        <f t="shared" si="0"/>
        <v/>
      </c>
      <c r="AY43" s="4" t="str">
        <f t="shared" si="1"/>
        <v/>
      </c>
      <c r="AZ43" s="4" t="str">
        <f t="shared" si="2"/>
        <v/>
      </c>
      <c r="BA43" s="4" t="str">
        <f t="shared" si="3"/>
        <v/>
      </c>
      <c r="BB43" s="4" t="str">
        <f t="shared" si="4"/>
        <v/>
      </c>
      <c r="BC43" s="4"/>
      <c r="BD43" s="4" t="str">
        <f t="shared" si="5"/>
        <v/>
      </c>
      <c r="BE43" s="33" t="str">
        <f>IF(AK43="","",VLOOKUP(AK43,BH:BJ,3,FALSE))</f>
        <v/>
      </c>
      <c r="BF43" s="12" t="s">
        <v>0</v>
      </c>
      <c r="BG43" s="3">
        <v>42</v>
      </c>
      <c r="BH43" s="3" t="s">
        <v>1832</v>
      </c>
      <c r="BI43" s="3" t="s">
        <v>39</v>
      </c>
      <c r="BJ43" s="3" t="s">
        <v>1833</v>
      </c>
    </row>
    <row r="44" spans="1:62">
      <c r="A44" s="3" t="str">
        <f t="shared" si="7"/>
        <v/>
      </c>
      <c r="B44" s="3" t="s">
        <v>0</v>
      </c>
      <c r="Q44" s="8"/>
      <c r="R44" s="9"/>
      <c r="S44" s="9"/>
      <c r="T44" s="9"/>
      <c r="U44" s="9"/>
      <c r="V44" s="10"/>
      <c r="W44" s="11">
        <v>4</v>
      </c>
      <c r="X44" s="8"/>
      <c r="Y44" s="29"/>
      <c r="Z44" s="29"/>
      <c r="AA44" s="30"/>
      <c r="AE44" s="27">
        <v>43</v>
      </c>
      <c r="AF44" s="28" t="str">
        <f t="shared" si="6"/>
        <v>白</v>
      </c>
      <c r="AG44" s="4"/>
      <c r="AH44" s="4"/>
      <c r="AI44" s="4"/>
      <c r="AJ44" s="4"/>
      <c r="AK44" s="4"/>
      <c r="AL44" s="4"/>
      <c r="AM44" s="4"/>
      <c r="AN44" s="4"/>
      <c r="AO44" s="4"/>
      <c r="AP44" s="4"/>
      <c r="AQ44" s="4"/>
      <c r="AR44" s="4"/>
      <c r="AS44" s="4"/>
      <c r="AT44" s="40"/>
      <c r="AU44" s="4"/>
      <c r="AV44" s="4"/>
      <c r="AW44" s="4"/>
      <c r="AX44" s="4" t="str">
        <f t="shared" si="0"/>
        <v/>
      </c>
      <c r="AY44" s="4" t="str">
        <f t="shared" si="1"/>
        <v/>
      </c>
      <c r="AZ44" s="4" t="str">
        <f t="shared" si="2"/>
        <v/>
      </c>
      <c r="BA44" s="4" t="str">
        <f t="shared" si="3"/>
        <v/>
      </c>
      <c r="BB44" s="4" t="str">
        <f t="shared" si="4"/>
        <v/>
      </c>
      <c r="BC44" s="4"/>
      <c r="BD44" s="4" t="str">
        <f t="shared" si="5"/>
        <v/>
      </c>
      <c r="BE44" s="33" t="str">
        <f>IF(AK44="","",VLOOKUP(AK44,BH:BJ,3,FALSE))</f>
        <v/>
      </c>
      <c r="BF44" s="12" t="s">
        <v>0</v>
      </c>
      <c r="BG44" s="3">
        <v>43</v>
      </c>
      <c r="BH44" s="3" t="s">
        <v>1834</v>
      </c>
      <c r="BI44" s="3" t="s">
        <v>39</v>
      </c>
      <c r="BJ44" s="3" t="s">
        <v>1835</v>
      </c>
    </row>
    <row r="45" spans="1:62">
      <c r="A45" s="3" t="str">
        <f t="shared" si="7"/>
        <v>*0/0</v>
      </c>
      <c r="B45" s="3" t="s">
        <v>0</v>
      </c>
      <c r="C45" s="3" t="str">
        <f>"*"&amp;R45&amp;"/"&amp;T45</f>
        <v>*0/0</v>
      </c>
      <c r="Q45" s="12" t="s">
        <v>9</v>
      </c>
      <c r="R45" s="13">
        <f>INDEX(AJ:AJ,W44+1)</f>
        <v>0</v>
      </c>
      <c r="S45" s="14" t="s">
        <v>10</v>
      </c>
      <c r="T45" s="13">
        <f>INDEX(AK:AK,W44+1)</f>
        <v>0</v>
      </c>
      <c r="U45" s="14"/>
      <c r="V45" s="15"/>
      <c r="W45" s="16"/>
      <c r="X45" s="12"/>
      <c r="Y45" s="31"/>
      <c r="Z45" s="31"/>
      <c r="AA45" s="32"/>
      <c r="AE45" s="27">
        <v>44</v>
      </c>
      <c r="AF45" s="28" t="str">
        <f t="shared" si="6"/>
        <v>白</v>
      </c>
      <c r="AG45" s="4"/>
      <c r="AH45" s="4"/>
      <c r="AI45" s="4"/>
      <c r="AJ45" s="4"/>
      <c r="AK45" s="4"/>
      <c r="AL45" s="4"/>
      <c r="AM45" s="4"/>
      <c r="AN45" s="4"/>
      <c r="AO45" s="4"/>
      <c r="AP45" s="4"/>
      <c r="AQ45" s="4"/>
      <c r="AR45" s="4"/>
      <c r="AS45" s="4"/>
      <c r="AT45" s="40"/>
      <c r="AU45" s="4"/>
      <c r="AV45" s="4"/>
      <c r="AW45" s="4"/>
      <c r="AX45" s="4" t="str">
        <f t="shared" si="0"/>
        <v/>
      </c>
      <c r="AY45" s="4" t="str">
        <f t="shared" si="1"/>
        <v/>
      </c>
      <c r="AZ45" s="4" t="str">
        <f t="shared" si="2"/>
        <v/>
      </c>
      <c r="BA45" s="4" t="str">
        <f t="shared" si="3"/>
        <v/>
      </c>
      <c r="BB45" s="4" t="str">
        <f t="shared" si="4"/>
        <v/>
      </c>
      <c r="BC45" s="4"/>
      <c r="BD45" s="4" t="str">
        <f t="shared" si="5"/>
        <v/>
      </c>
      <c r="BE45" s="33" t="str">
        <f>IF(AK45="","",VLOOKUP(AK45,BH:BJ,3,FALSE))</f>
        <v/>
      </c>
      <c r="BF45" s="12" t="s">
        <v>0</v>
      </c>
      <c r="BG45" s="3">
        <v>44</v>
      </c>
      <c r="BH45" s="3" t="s">
        <v>1836</v>
      </c>
      <c r="BI45" s="3" t="s">
        <v>39</v>
      </c>
      <c r="BJ45" s="3" t="s">
        <v>1837</v>
      </c>
    </row>
    <row r="46" spans="1:62">
      <c r="A46" s="3" t="str">
        <f t="shared" si="7"/>
        <v>|LEFT:80|LEFT:100|LEFT:100|LEFT:100|LEFT:100|LEFT:100|c</v>
      </c>
      <c r="B46" s="3" t="s">
        <v>0</v>
      </c>
      <c r="C46" s="3" t="s">
        <v>83</v>
      </c>
      <c r="D46" s="6" t="str">
        <f>$Q$1</f>
        <v>LEFT:80</v>
      </c>
      <c r="E46" s="6" t="s">
        <v>83</v>
      </c>
      <c r="F46" s="6" t="str">
        <f t="shared" ref="F46:J46" si="14">$R$1</f>
        <v>LEFT:100</v>
      </c>
      <c r="G46" s="6" t="s">
        <v>83</v>
      </c>
      <c r="H46" s="6" t="str">
        <f t="shared" si="14"/>
        <v>LEFT:100</v>
      </c>
      <c r="I46" s="6" t="s">
        <v>83</v>
      </c>
      <c r="J46" s="6" t="str">
        <f t="shared" si="14"/>
        <v>LEFT:100</v>
      </c>
      <c r="K46" s="6" t="s">
        <v>83</v>
      </c>
      <c r="L46" s="6" t="str">
        <f>$R$1</f>
        <v>LEFT:100</v>
      </c>
      <c r="M46" s="6" t="s">
        <v>83</v>
      </c>
      <c r="N46" s="6" t="str">
        <f>$R$1</f>
        <v>LEFT:100</v>
      </c>
      <c r="O46" s="3" t="s">
        <v>83</v>
      </c>
      <c r="P46" s="3" t="s">
        <v>84</v>
      </c>
      <c r="Q46" s="17" t="s">
        <v>6</v>
      </c>
      <c r="R46" s="13" t="str">
        <f>INDEX(AF:AF,W44+1)</f>
        <v>白</v>
      </c>
      <c r="S46" s="18" t="s">
        <v>7</v>
      </c>
      <c r="T46" s="13">
        <f>INDEX(AG:AG,W44+1)</f>
        <v>0</v>
      </c>
      <c r="U46" s="18" t="s">
        <v>8</v>
      </c>
      <c r="V46" s="13">
        <f>INDEX(AI:AI,W44+1)</f>
        <v>0</v>
      </c>
      <c r="W46" s="19"/>
      <c r="X46" s="13">
        <f>INDEX(AQ:AQ,W44+1)</f>
        <v>0</v>
      </c>
      <c r="Y46" s="31"/>
      <c r="Z46" s="31"/>
      <c r="AA46" s="32"/>
      <c r="AE46" s="27">
        <v>45</v>
      </c>
      <c r="AF46" s="28" t="str">
        <f t="shared" si="6"/>
        <v>白</v>
      </c>
      <c r="AG46" s="4"/>
      <c r="AH46" s="4"/>
      <c r="AI46" s="4"/>
      <c r="AJ46" s="4"/>
      <c r="AK46" s="4"/>
      <c r="AL46" s="4"/>
      <c r="AM46" s="4"/>
      <c r="AN46" s="4"/>
      <c r="AO46" s="4"/>
      <c r="AP46" s="4"/>
      <c r="AQ46" s="4"/>
      <c r="AR46" s="4"/>
      <c r="AS46" s="4"/>
      <c r="AT46" s="40"/>
      <c r="AU46" s="4"/>
      <c r="AV46" s="4"/>
      <c r="AW46" s="4"/>
      <c r="AX46" s="4" t="str">
        <f t="shared" si="0"/>
        <v/>
      </c>
      <c r="AY46" s="4" t="str">
        <f t="shared" si="1"/>
        <v/>
      </c>
      <c r="AZ46" s="4" t="str">
        <f t="shared" si="2"/>
        <v/>
      </c>
      <c r="BA46" s="4" t="str">
        <f t="shared" si="3"/>
        <v/>
      </c>
      <c r="BB46" s="4" t="str">
        <f t="shared" si="4"/>
        <v/>
      </c>
      <c r="BC46" s="4"/>
      <c r="BD46" s="4" t="str">
        <f t="shared" si="5"/>
        <v/>
      </c>
      <c r="BE46" s="33" t="str">
        <f>IF(AK46="","",VLOOKUP(AK46,BH:BJ,3,FALSE))</f>
        <v/>
      </c>
      <c r="BF46" s="12" t="s">
        <v>0</v>
      </c>
      <c r="BG46" s="3">
        <v>45</v>
      </c>
      <c r="BH46" s="3" t="s">
        <v>1838</v>
      </c>
      <c r="BI46" s="3" t="s">
        <v>39</v>
      </c>
      <c r="BJ46" s="3" t="s">
        <v>1839</v>
      </c>
    </row>
    <row r="47" spans="1:62">
      <c r="A47" s="3" t="str">
        <f t="shared" si="7"/>
        <v>|色|白|レアリティ||マナコスト||</v>
      </c>
      <c r="B47" s="3" t="s">
        <v>0</v>
      </c>
      <c r="C47" s="3" t="s">
        <v>83</v>
      </c>
      <c r="D47" s="7" t="s">
        <v>6</v>
      </c>
      <c r="E47" s="3" t="s">
        <v>83</v>
      </c>
      <c r="F47" s="3" t="str">
        <f>IF(R46=0,"",R46)</f>
        <v>白</v>
      </c>
      <c r="G47" s="3" t="s">
        <v>83</v>
      </c>
      <c r="H47" s="7" t="s">
        <v>92</v>
      </c>
      <c r="I47" s="3" t="s">
        <v>83</v>
      </c>
      <c r="J47" s="3" t="str">
        <f>IF(T46=0,"",T46)</f>
        <v/>
      </c>
      <c r="K47" s="3" t="s">
        <v>83</v>
      </c>
      <c r="L47" s="7" t="s">
        <v>93</v>
      </c>
      <c r="M47" s="3" t="s">
        <v>83</v>
      </c>
      <c r="N47" s="3" t="str">
        <f>IF(V46=0,"",V46)</f>
        <v/>
      </c>
      <c r="O47" s="3" t="s">
        <v>83</v>
      </c>
      <c r="Q47" s="12" t="s">
        <v>11</v>
      </c>
      <c r="R47" s="13">
        <f>INDEX(AL:AL,W44+1)</f>
        <v>0</v>
      </c>
      <c r="S47" s="18" t="s">
        <v>94</v>
      </c>
      <c r="T47" s="13">
        <f>INDEX(AN:AN,W44+1)</f>
        <v>0</v>
      </c>
      <c r="U47" s="13">
        <f>INDEX(AO:AO,W44+1)</f>
        <v>0</v>
      </c>
      <c r="V47" s="13">
        <f>INDEX(AP:AP,W44+1)</f>
        <v>0</v>
      </c>
      <c r="W47" s="19"/>
      <c r="X47" s="13" t="str">
        <f>INDEX(AZ:AZ,W44+1)</f>
        <v/>
      </c>
      <c r="Y47" s="13" t="str">
        <f>INDEX(BA:BA,W44+1)</f>
        <v/>
      </c>
      <c r="Z47" s="13" t="str">
        <f>INDEX(BB:BB,W44+1)</f>
        <v/>
      </c>
      <c r="AA47" s="13">
        <f>INDEX(BC:BC,W44+1)</f>
        <v>0</v>
      </c>
      <c r="AE47" s="27">
        <v>46</v>
      </c>
      <c r="AF47" s="28" t="str">
        <f t="shared" si="6"/>
        <v>白</v>
      </c>
      <c r="AG47" s="4"/>
      <c r="AH47" s="4"/>
      <c r="AI47" s="4"/>
      <c r="AJ47" s="4"/>
      <c r="AK47" s="4"/>
      <c r="AL47" s="4"/>
      <c r="AM47" s="4"/>
      <c r="AN47" s="4"/>
      <c r="AO47" s="4"/>
      <c r="AP47" s="4"/>
      <c r="AQ47" s="4"/>
      <c r="AR47" s="4"/>
      <c r="AS47" s="4"/>
      <c r="AT47" s="40"/>
      <c r="AU47" s="4"/>
      <c r="AV47" s="4"/>
      <c r="AW47" s="4"/>
      <c r="AX47" s="4" t="str">
        <f t="shared" si="0"/>
        <v/>
      </c>
      <c r="AY47" s="4" t="str">
        <f t="shared" si="1"/>
        <v/>
      </c>
      <c r="AZ47" s="4" t="str">
        <f t="shared" si="2"/>
        <v/>
      </c>
      <c r="BA47" s="4" t="str">
        <f t="shared" si="3"/>
        <v/>
      </c>
      <c r="BB47" s="4" t="str">
        <f t="shared" si="4"/>
        <v/>
      </c>
      <c r="BC47" s="4"/>
      <c r="BD47" s="4" t="str">
        <f t="shared" si="5"/>
        <v/>
      </c>
      <c r="BE47" s="33" t="str">
        <f>IF(AK47="","",VLOOKUP(AK47,BH:BJ,3,FALSE))</f>
        <v/>
      </c>
      <c r="BF47" s="12" t="s">
        <v>0</v>
      </c>
      <c r="BG47" s="3">
        <v>46</v>
      </c>
      <c r="BH47" s="3" t="s">
        <v>1840</v>
      </c>
      <c r="BI47" s="3" t="s">
        <v>39</v>
      </c>
      <c r="BJ47" s="3" t="s">
        <v>1841</v>
      </c>
    </row>
    <row r="48" spans="1:62">
      <c r="A48" s="3" t="str">
        <f t="shared" si="7"/>
        <v>|種別||サブタイプ||||</v>
      </c>
      <c r="B48" s="3" t="s">
        <v>0</v>
      </c>
      <c r="C48" s="3" t="s">
        <v>83</v>
      </c>
      <c r="D48" s="7" t="s">
        <v>11</v>
      </c>
      <c r="E48" s="3" t="s">
        <v>83</v>
      </c>
      <c r="F48" s="3" t="str">
        <f>IF(R47=0,"",R47)</f>
        <v/>
      </c>
      <c r="G48" s="3" t="s">
        <v>83</v>
      </c>
      <c r="H48" s="7" t="s">
        <v>104</v>
      </c>
      <c r="I48" s="3" t="s">
        <v>83</v>
      </c>
      <c r="J48" s="3" t="str">
        <f>IF(T47=0,"",T47)</f>
        <v/>
      </c>
      <c r="K48" s="3" t="s">
        <v>83</v>
      </c>
      <c r="L48" s="3" t="str">
        <f>IF(U47=0,"",U47)</f>
        <v/>
      </c>
      <c r="M48" s="3" t="s">
        <v>83</v>
      </c>
      <c r="N48" s="3" t="str">
        <f>IF(V47=0,"",V47)</f>
        <v/>
      </c>
      <c r="O48" s="3" t="s">
        <v>83</v>
      </c>
      <c r="Q48" s="12" t="s">
        <v>105</v>
      </c>
      <c r="R48" s="13" t="str">
        <f>INDEX(BD:BD,W44+1)</f>
        <v/>
      </c>
      <c r="S48" s="14"/>
      <c r="T48" s="14"/>
      <c r="U48" s="14"/>
      <c r="V48" s="15"/>
      <c r="W48" s="19"/>
      <c r="X48" s="11"/>
      <c r="Y48" s="11"/>
      <c r="Z48" s="11"/>
      <c r="AA48" s="33"/>
      <c r="AE48" s="27">
        <v>47</v>
      </c>
      <c r="AF48" s="28" t="str">
        <f t="shared" si="6"/>
        <v>白</v>
      </c>
      <c r="AG48" s="4"/>
      <c r="AH48" s="4"/>
      <c r="AI48" s="4"/>
      <c r="AJ48" s="4"/>
      <c r="AK48" s="4"/>
      <c r="AL48" s="4"/>
      <c r="AM48" s="4"/>
      <c r="AN48" s="4"/>
      <c r="AO48" s="4"/>
      <c r="AP48" s="4"/>
      <c r="AQ48" s="4"/>
      <c r="AR48" s="4"/>
      <c r="AS48" s="4"/>
      <c r="AT48" s="40"/>
      <c r="AU48" s="4"/>
      <c r="AV48" s="4"/>
      <c r="AW48" s="4"/>
      <c r="AX48" s="4" t="str">
        <f t="shared" si="0"/>
        <v/>
      </c>
      <c r="AY48" s="4" t="str">
        <f t="shared" si="1"/>
        <v/>
      </c>
      <c r="AZ48" s="4" t="str">
        <f t="shared" si="2"/>
        <v/>
      </c>
      <c r="BA48" s="4" t="str">
        <f t="shared" si="3"/>
        <v/>
      </c>
      <c r="BB48" s="4" t="str">
        <f t="shared" si="4"/>
        <v/>
      </c>
      <c r="BC48" s="4"/>
      <c r="BD48" s="4" t="str">
        <f t="shared" si="5"/>
        <v/>
      </c>
      <c r="BE48" s="33" t="str">
        <f>IF(AK48="","",VLOOKUP(AK48,BH:BJ,3,FALSE))</f>
        <v/>
      </c>
      <c r="BF48" s="12" t="s">
        <v>0</v>
      </c>
      <c r="BG48" s="3">
        <v>47</v>
      </c>
      <c r="BH48" s="3" t="s">
        <v>1842</v>
      </c>
      <c r="BI48" s="3" t="s">
        <v>39</v>
      </c>
      <c r="BJ48" s="3" t="s">
        <v>1843</v>
      </c>
    </row>
    <row r="49" spans="1:62">
      <c r="A49" s="3" t="str">
        <f t="shared" si="7"/>
        <v>|テキスト|&gt;|&gt;|&gt;|&gt;||</v>
      </c>
      <c r="B49" s="3" t="s">
        <v>0</v>
      </c>
      <c r="C49" s="3" t="s">
        <v>83</v>
      </c>
      <c r="D49" s="7" t="s">
        <v>105</v>
      </c>
      <c r="E49" s="3" t="s">
        <v>83</v>
      </c>
      <c r="F49" s="7" t="s">
        <v>115</v>
      </c>
      <c r="G49" s="3" t="s">
        <v>83</v>
      </c>
      <c r="H49" s="7" t="s">
        <v>115</v>
      </c>
      <c r="I49" s="3" t="s">
        <v>83</v>
      </c>
      <c r="J49" s="7" t="s">
        <v>115</v>
      </c>
      <c r="K49" s="3" t="s">
        <v>83</v>
      </c>
      <c r="L49" s="7" t="s">
        <v>115</v>
      </c>
      <c r="M49" s="3" t="s">
        <v>83</v>
      </c>
      <c r="N49" s="3" t="str">
        <f>IF(R48=0,"",R48)</f>
        <v/>
      </c>
      <c r="O49" s="3" t="s">
        <v>83</v>
      </c>
      <c r="Q49" s="17" t="s">
        <v>27</v>
      </c>
      <c r="R49" s="13" t="str">
        <f>INDEX(BE:BE,W44+1)</f>
        <v/>
      </c>
      <c r="S49" s="12" t="s">
        <v>116</v>
      </c>
      <c r="T49" s="13" t="str">
        <f>IF(X49="","",X49&amp;IF(Y49="",""," "&amp;Y49)&amp;IF(Z49="",""," "&amp;Z49)&amp;IF(AA49="",""," "&amp;AA49))</f>
        <v/>
      </c>
      <c r="U49" s="14"/>
      <c r="V49" s="15"/>
      <c r="W49" s="19" t="s">
        <v>116</v>
      </c>
      <c r="X49" s="12" t="str">
        <f t="shared" ref="X49:AA49" si="15">IF(ISERROR(IF(LEN(X48)&gt;1,X48,VLOOKUP(X47,$AC:$AD,2,FALSE))),"",IF(LEN(X48)&gt;1,X48,VLOOKUP(X47,$AC:$AD,2,FALSE)))</f>
        <v/>
      </c>
      <c r="Y49" s="12" t="str">
        <f t="shared" si="15"/>
        <v/>
      </c>
      <c r="Z49" s="12" t="str">
        <f t="shared" si="15"/>
        <v/>
      </c>
      <c r="AA49" s="12" t="str">
        <f t="shared" si="15"/>
        <v> </v>
      </c>
      <c r="AE49" s="27">
        <v>48</v>
      </c>
      <c r="AF49" s="28" t="str">
        <f t="shared" si="6"/>
        <v>白</v>
      </c>
      <c r="AG49" s="4"/>
      <c r="AH49" s="4"/>
      <c r="AI49" s="4"/>
      <c r="AJ49" s="4"/>
      <c r="AK49" s="4"/>
      <c r="AL49" s="4"/>
      <c r="AM49" s="4"/>
      <c r="AN49" s="4"/>
      <c r="AO49" s="4"/>
      <c r="AP49" s="4"/>
      <c r="AQ49" s="4"/>
      <c r="AR49" s="4"/>
      <c r="AS49" s="4"/>
      <c r="AT49" s="40"/>
      <c r="AU49" s="4"/>
      <c r="AV49" s="4"/>
      <c r="AW49" s="4"/>
      <c r="AX49" s="4" t="str">
        <f t="shared" si="0"/>
        <v/>
      </c>
      <c r="AY49" s="4" t="str">
        <f t="shared" si="1"/>
        <v/>
      </c>
      <c r="AZ49" s="4" t="str">
        <f t="shared" si="2"/>
        <v/>
      </c>
      <c r="BA49" s="4" t="str">
        <f t="shared" si="3"/>
        <v/>
      </c>
      <c r="BB49" s="4" t="str">
        <f t="shared" si="4"/>
        <v/>
      </c>
      <c r="BC49" s="4"/>
      <c r="BD49" s="4" t="str">
        <f t="shared" si="5"/>
        <v/>
      </c>
      <c r="BE49" s="33" t="str">
        <f>IF(AK49="","",VLOOKUP(AK49,BH:BJ,3,FALSE))</f>
        <v/>
      </c>
      <c r="BF49" s="12" t="s">
        <v>0</v>
      </c>
      <c r="BG49" s="3">
        <v>48</v>
      </c>
      <c r="BH49" s="3" t="s">
        <v>1844</v>
      </c>
      <c r="BI49" s="3" t="s">
        <v>39</v>
      </c>
      <c r="BJ49" s="3" t="s">
        <v>1845</v>
      </c>
    </row>
    <row r="50" spans="1:62">
      <c r="A50" s="3" t="str">
        <f t="shared" si="7"/>
        <v>|英テキスト|&gt;|&gt;|&gt;|&gt;||</v>
      </c>
      <c r="B50" s="3" t="s">
        <v>0</v>
      </c>
      <c r="C50" s="3" t="s">
        <v>83</v>
      </c>
      <c r="D50" s="7" t="s">
        <v>125</v>
      </c>
      <c r="E50" s="3" t="s">
        <v>83</v>
      </c>
      <c r="F50" s="7" t="s">
        <v>115</v>
      </c>
      <c r="G50" s="3" t="s">
        <v>83</v>
      </c>
      <c r="H50" s="7" t="s">
        <v>115</v>
      </c>
      <c r="I50" s="3" t="s">
        <v>83</v>
      </c>
      <c r="J50" s="7" t="s">
        <v>115</v>
      </c>
      <c r="K50" s="3" t="s">
        <v>83</v>
      </c>
      <c r="L50" s="7" t="s">
        <v>115</v>
      </c>
      <c r="M50" s="3" t="s">
        <v>83</v>
      </c>
      <c r="N50" s="3" t="str">
        <f>IF(T49="","",T49&amp;"&amp;br;")&amp;IF(R49=0,"",R49)</f>
        <v/>
      </c>
      <c r="O50" s="3" t="s">
        <v>83</v>
      </c>
      <c r="Q50" s="12" t="s">
        <v>18</v>
      </c>
      <c r="R50" s="13">
        <f>IF(INDEX(AX:AX,W44+1)="",0,INDEX(AX:AX,W44+1)&amp;"/"&amp;INDEX(AY:AY,W44+1))</f>
        <v>0</v>
      </c>
      <c r="S50" s="14"/>
      <c r="T50" s="14"/>
      <c r="U50" s="14"/>
      <c r="V50" s="15"/>
      <c r="W50" s="19"/>
      <c r="X50" s="12"/>
      <c r="Y50" s="31"/>
      <c r="Z50" s="31"/>
      <c r="AA50" s="32"/>
      <c r="AE50" s="27">
        <v>49</v>
      </c>
      <c r="AF50" s="28" t="str">
        <f t="shared" si="6"/>
        <v>白</v>
      </c>
      <c r="AG50" s="4"/>
      <c r="AH50" s="4"/>
      <c r="AI50" s="4"/>
      <c r="AJ50" s="4"/>
      <c r="AK50" s="4"/>
      <c r="AL50" s="4"/>
      <c r="AM50" s="4"/>
      <c r="AN50" s="4"/>
      <c r="AO50" s="4"/>
      <c r="AP50" s="4"/>
      <c r="AQ50" s="4"/>
      <c r="AR50" s="4"/>
      <c r="AS50" s="4"/>
      <c r="AT50" s="40"/>
      <c r="AU50" s="4"/>
      <c r="AV50" s="4"/>
      <c r="AW50" s="4"/>
      <c r="AX50" s="4" t="str">
        <f t="shared" si="0"/>
        <v/>
      </c>
      <c r="AY50" s="4" t="str">
        <f t="shared" si="1"/>
        <v/>
      </c>
      <c r="AZ50" s="4" t="str">
        <f t="shared" si="2"/>
        <v/>
      </c>
      <c r="BA50" s="4" t="str">
        <f t="shared" si="3"/>
        <v/>
      </c>
      <c r="BB50" s="4" t="str">
        <f t="shared" si="4"/>
        <v/>
      </c>
      <c r="BC50" s="4"/>
      <c r="BD50" s="4" t="str">
        <f t="shared" si="5"/>
        <v/>
      </c>
      <c r="BE50" s="33" t="str">
        <f>IF(AK50="","",VLOOKUP(AK50,BH:BJ,3,FALSE))</f>
        <v/>
      </c>
      <c r="BF50" s="12" t="s">
        <v>0</v>
      </c>
      <c r="BG50" s="3">
        <v>49</v>
      </c>
      <c r="BH50" s="3" t="s">
        <v>1846</v>
      </c>
      <c r="BI50" s="3" t="s">
        <v>39</v>
      </c>
      <c r="BJ50" s="3" t="s">
        <v>1847</v>
      </c>
    </row>
    <row r="51" ht="14.25" spans="1:62">
      <c r="A51" s="3" t="str">
        <f t="shared" si="7"/>
        <v>|PT|&gt;||シールド数|&gt;||</v>
      </c>
      <c r="B51" s="3" t="s">
        <v>0</v>
      </c>
      <c r="C51" s="3" t="s">
        <v>83</v>
      </c>
      <c r="D51" s="3" t="s">
        <v>18</v>
      </c>
      <c r="E51" s="3" t="s">
        <v>83</v>
      </c>
      <c r="F51" s="3" t="s">
        <v>115</v>
      </c>
      <c r="G51" s="3" t="s">
        <v>83</v>
      </c>
      <c r="H51" s="3" t="str">
        <f>IF(R50=0,"",R50)</f>
        <v/>
      </c>
      <c r="I51" s="3" t="s">
        <v>83</v>
      </c>
      <c r="J51" s="3" t="s">
        <v>134</v>
      </c>
      <c r="K51" s="3" t="s">
        <v>83</v>
      </c>
      <c r="L51" s="3" t="s">
        <v>115</v>
      </c>
      <c r="M51" s="3" t="s">
        <v>83</v>
      </c>
      <c r="N51" s="3" t="str">
        <f>IF(R51=0,"",R51)</f>
        <v/>
      </c>
      <c r="O51" s="3" t="s">
        <v>83</v>
      </c>
      <c r="Q51" s="20" t="s">
        <v>19</v>
      </c>
      <c r="R51" s="13">
        <f>INDEX(AW:AW,W44+1)</f>
        <v>0</v>
      </c>
      <c r="S51" s="21"/>
      <c r="T51" s="21"/>
      <c r="U51" s="21"/>
      <c r="V51" s="22"/>
      <c r="W51" s="23"/>
      <c r="X51" s="24"/>
      <c r="Y51" s="34"/>
      <c r="Z51" s="34"/>
      <c r="AA51" s="35"/>
      <c r="AE51" s="36">
        <v>50</v>
      </c>
      <c r="AF51" s="37" t="str">
        <f t="shared" si="6"/>
        <v>白</v>
      </c>
      <c r="AG51" s="39"/>
      <c r="AH51" s="39"/>
      <c r="AI51" s="39"/>
      <c r="AJ51" s="39"/>
      <c r="AK51" s="39"/>
      <c r="AL51" s="39"/>
      <c r="AM51" s="39"/>
      <c r="AN51" s="39"/>
      <c r="AO51" s="39"/>
      <c r="AP51" s="39"/>
      <c r="AQ51" s="39"/>
      <c r="AR51" s="39"/>
      <c r="AS51" s="39"/>
      <c r="AT51" s="41"/>
      <c r="AU51" s="39"/>
      <c r="AV51" s="39"/>
      <c r="AW51" s="4"/>
      <c r="AX51" s="4" t="str">
        <f t="shared" si="0"/>
        <v/>
      </c>
      <c r="AY51" s="4" t="str">
        <f t="shared" si="1"/>
        <v/>
      </c>
      <c r="AZ51" s="4" t="str">
        <f t="shared" si="2"/>
        <v/>
      </c>
      <c r="BA51" s="4" t="str">
        <f t="shared" si="3"/>
        <v/>
      </c>
      <c r="BB51" s="4" t="str">
        <f t="shared" si="4"/>
        <v/>
      </c>
      <c r="BC51" s="4"/>
      <c r="BD51" s="39" t="str">
        <f t="shared" si="5"/>
        <v/>
      </c>
      <c r="BE51" s="43" t="str">
        <f>IF(AK51="","",VLOOKUP(AK51,BH:BJ,3,FALSE))</f>
        <v/>
      </c>
      <c r="BF51" s="12" t="s">
        <v>0</v>
      </c>
      <c r="BG51" s="3">
        <v>50</v>
      </c>
      <c r="BH51" s="3" t="s">
        <v>1848</v>
      </c>
      <c r="BI51" s="3" t="s">
        <v>39</v>
      </c>
      <c r="BJ51" s="3" t="s">
        <v>1849</v>
      </c>
    </row>
    <row r="52" spans="1:62">
      <c r="A52" s="3" t="str">
        <f t="shared" si="7"/>
        <v>&amp;br;&amp;br;</v>
      </c>
      <c r="B52" s="3" t="s">
        <v>0</v>
      </c>
      <c r="C52" s="3" t="s">
        <v>142</v>
      </c>
      <c r="R52" s="3"/>
      <c r="S52" s="3"/>
      <c r="T52" s="3"/>
      <c r="U52" s="3"/>
      <c r="V52" s="3"/>
      <c r="BF52" s="12" t="s">
        <v>0</v>
      </c>
      <c r="BG52" s="3">
        <v>51</v>
      </c>
      <c r="BH52" s="3" t="s">
        <v>1850</v>
      </c>
      <c r="BI52" s="3" t="s">
        <v>39</v>
      </c>
      <c r="BJ52" s="3" t="s">
        <v>1851</v>
      </c>
    </row>
    <row r="53" spans="1:62">
      <c r="A53" s="3" t="str">
        <f t="shared" si="7"/>
        <v>#back(text=戻る,left)</v>
      </c>
      <c r="B53" s="3" t="s">
        <v>0</v>
      </c>
      <c r="C53" s="3" t="s">
        <v>151</v>
      </c>
      <c r="R53" s="3"/>
      <c r="S53" s="3"/>
      <c r="T53" s="3"/>
      <c r="U53" s="3"/>
      <c r="V53" s="3"/>
      <c r="BF53" s="12" t="s">
        <v>0</v>
      </c>
      <c r="BG53" s="3">
        <v>52</v>
      </c>
      <c r="BH53" s="3" t="s">
        <v>1852</v>
      </c>
      <c r="BI53" s="3" t="s">
        <v>39</v>
      </c>
      <c r="BJ53" s="3" t="s">
        <v>1853</v>
      </c>
    </row>
    <row r="54" spans="1:62">
      <c r="A54" s="3" t="str">
        <f t="shared" si="7"/>
        <v>&amp;br;</v>
      </c>
      <c r="B54" s="3" t="s">
        <v>0</v>
      </c>
      <c r="C54" s="3" t="s">
        <v>161</v>
      </c>
      <c r="R54" s="3"/>
      <c r="S54" s="3"/>
      <c r="T54" s="3"/>
      <c r="U54" s="3"/>
      <c r="V54" s="3"/>
      <c r="BF54" s="12" t="s">
        <v>0</v>
      </c>
      <c r="BG54" s="3">
        <v>53</v>
      </c>
      <c r="BH54" s="3" t="s">
        <v>1854</v>
      </c>
      <c r="BI54" s="3" t="s">
        <v>39</v>
      </c>
      <c r="BJ54" s="3" t="s">
        <v>1855</v>
      </c>
    </row>
    <row r="55" spans="1:59">
      <c r="A55" s="3" t="str">
        <f t="shared" si="7"/>
        <v>#comment(above,nsize=[15],size=[30],num=[10])</v>
      </c>
      <c r="B55" s="3" t="s">
        <v>0</v>
      </c>
      <c r="C55" s="3" t="s">
        <v>170</v>
      </c>
      <c r="R55" s="3"/>
      <c r="S55" s="3"/>
      <c r="T55" s="3"/>
      <c r="U55" s="3"/>
      <c r="V55" s="3"/>
      <c r="BF55" s="12" t="s">
        <v>0</v>
      </c>
      <c r="BG55" s="3">
        <v>54</v>
      </c>
    </row>
    <row r="56" spans="1:59">
      <c r="A56" s="3" t="str">
        <f t="shared" si="7"/>
        <v>&amp;br;&amp;br;</v>
      </c>
      <c r="B56" s="3" t="s">
        <v>0</v>
      </c>
      <c r="C56" s="3" t="s">
        <v>142</v>
      </c>
      <c r="R56" s="3"/>
      <c r="S56" s="3"/>
      <c r="T56" s="3"/>
      <c r="U56" s="3"/>
      <c r="V56" s="3"/>
      <c r="BF56" s="12" t="s">
        <v>0</v>
      </c>
      <c r="BG56" s="3">
        <v>55</v>
      </c>
    </row>
    <row r="57" spans="1:59">
      <c r="A57" s="3" t="str">
        <f t="shared" si="7"/>
        <v/>
      </c>
      <c r="B57" s="3" t="s">
        <v>0</v>
      </c>
      <c r="Q57" s="8"/>
      <c r="R57" s="9"/>
      <c r="S57" s="9"/>
      <c r="T57" s="9"/>
      <c r="U57" s="9"/>
      <c r="V57" s="10"/>
      <c r="W57" s="11">
        <v>5</v>
      </c>
      <c r="X57" s="8"/>
      <c r="Y57" s="29"/>
      <c r="Z57" s="29"/>
      <c r="AA57" s="30"/>
      <c r="BF57" s="12" t="s">
        <v>0</v>
      </c>
      <c r="BG57" s="3">
        <v>56</v>
      </c>
    </row>
    <row r="58" spans="1:59">
      <c r="A58" s="3" t="str">
        <f t="shared" si="7"/>
        <v>*0/0</v>
      </c>
      <c r="B58" s="3" t="s">
        <v>0</v>
      </c>
      <c r="C58" s="3" t="str">
        <f>"*"&amp;R58&amp;"/"&amp;T58</f>
        <v>*0/0</v>
      </c>
      <c r="Q58" s="12" t="s">
        <v>9</v>
      </c>
      <c r="R58" s="13">
        <f>INDEX(AJ:AJ,W57+1)</f>
        <v>0</v>
      </c>
      <c r="S58" s="14" t="s">
        <v>10</v>
      </c>
      <c r="T58" s="13">
        <f>INDEX(AK:AK,W57+1)</f>
        <v>0</v>
      </c>
      <c r="U58" s="14"/>
      <c r="V58" s="15"/>
      <c r="W58" s="16"/>
      <c r="X58" s="12"/>
      <c r="Y58" s="31"/>
      <c r="Z58" s="31"/>
      <c r="AA58" s="32"/>
      <c r="BF58" s="12" t="s">
        <v>0</v>
      </c>
      <c r="BG58" s="3">
        <v>57</v>
      </c>
    </row>
    <row r="59" spans="1:59">
      <c r="A59" s="3" t="str">
        <f t="shared" si="7"/>
        <v>|LEFT:80|LEFT:100|LEFT:100|LEFT:100|LEFT:100|LEFT:100|c</v>
      </c>
      <c r="B59" s="3" t="s">
        <v>0</v>
      </c>
      <c r="C59" s="3" t="s">
        <v>83</v>
      </c>
      <c r="D59" s="6" t="str">
        <f>$Q$1</f>
        <v>LEFT:80</v>
      </c>
      <c r="E59" s="6" t="s">
        <v>83</v>
      </c>
      <c r="F59" s="6" t="str">
        <f t="shared" ref="F59:J59" si="16">$R$1</f>
        <v>LEFT:100</v>
      </c>
      <c r="G59" s="6" t="s">
        <v>83</v>
      </c>
      <c r="H59" s="6" t="str">
        <f t="shared" si="16"/>
        <v>LEFT:100</v>
      </c>
      <c r="I59" s="6" t="s">
        <v>83</v>
      </c>
      <c r="J59" s="6" t="str">
        <f t="shared" si="16"/>
        <v>LEFT:100</v>
      </c>
      <c r="K59" s="6" t="s">
        <v>83</v>
      </c>
      <c r="L59" s="6" t="str">
        <f>$R$1</f>
        <v>LEFT:100</v>
      </c>
      <c r="M59" s="6" t="s">
        <v>83</v>
      </c>
      <c r="N59" s="6" t="str">
        <f>$R$1</f>
        <v>LEFT:100</v>
      </c>
      <c r="O59" s="3" t="s">
        <v>83</v>
      </c>
      <c r="P59" s="3" t="s">
        <v>84</v>
      </c>
      <c r="Q59" s="17" t="s">
        <v>6</v>
      </c>
      <c r="R59" s="13" t="str">
        <f>INDEX(AF:AF,W57+1)</f>
        <v>白</v>
      </c>
      <c r="S59" s="18" t="s">
        <v>7</v>
      </c>
      <c r="T59" s="13">
        <f>INDEX(AG:AG,W57+1)</f>
        <v>0</v>
      </c>
      <c r="U59" s="18" t="s">
        <v>8</v>
      </c>
      <c r="V59" s="13">
        <f>INDEX(AI:AI,W57+1)</f>
        <v>0</v>
      </c>
      <c r="W59" s="19"/>
      <c r="X59" s="13">
        <f>INDEX(AQ:AQ,W57+1)</f>
        <v>0</v>
      </c>
      <c r="Y59" s="31"/>
      <c r="Z59" s="31"/>
      <c r="AA59" s="32"/>
      <c r="BF59" s="12" t="s">
        <v>0</v>
      </c>
      <c r="BG59" s="3">
        <v>58</v>
      </c>
    </row>
    <row r="60" spans="1:59">
      <c r="A60" s="3" t="str">
        <f t="shared" si="7"/>
        <v>|色|白|レアリティ||マナコスト||</v>
      </c>
      <c r="B60" s="3" t="s">
        <v>0</v>
      </c>
      <c r="C60" s="3" t="s">
        <v>83</v>
      </c>
      <c r="D60" s="7" t="s">
        <v>6</v>
      </c>
      <c r="E60" s="3" t="s">
        <v>83</v>
      </c>
      <c r="F60" s="3" t="str">
        <f>IF(R59=0,"",R59)</f>
        <v>白</v>
      </c>
      <c r="G60" s="3" t="s">
        <v>83</v>
      </c>
      <c r="H60" s="7" t="s">
        <v>92</v>
      </c>
      <c r="I60" s="3" t="s">
        <v>83</v>
      </c>
      <c r="J60" s="3" t="str">
        <f>IF(T59=0,"",T59)</f>
        <v/>
      </c>
      <c r="K60" s="3" t="s">
        <v>83</v>
      </c>
      <c r="L60" s="7" t="s">
        <v>93</v>
      </c>
      <c r="M60" s="3" t="s">
        <v>83</v>
      </c>
      <c r="N60" s="3" t="str">
        <f>IF(V59=0,"",V59)</f>
        <v/>
      </c>
      <c r="O60" s="3" t="s">
        <v>83</v>
      </c>
      <c r="Q60" s="12" t="s">
        <v>11</v>
      </c>
      <c r="R60" s="13">
        <f>INDEX(AL:AL,W57+1)</f>
        <v>0</v>
      </c>
      <c r="S60" s="18" t="s">
        <v>94</v>
      </c>
      <c r="T60" s="13">
        <f>INDEX(AN:AN,W57+1)</f>
        <v>0</v>
      </c>
      <c r="U60" s="13">
        <f>INDEX(AO:AO,W57+1)</f>
        <v>0</v>
      </c>
      <c r="V60" s="13">
        <f>INDEX(AP:AP,W57+1)</f>
        <v>0</v>
      </c>
      <c r="W60" s="19"/>
      <c r="X60" s="13" t="str">
        <f>INDEX(AZ:AZ,W57+1)</f>
        <v/>
      </c>
      <c r="Y60" s="13" t="str">
        <f>INDEX(BA:BA,W57+1)</f>
        <v/>
      </c>
      <c r="Z60" s="13" t="str">
        <f>INDEX(BB:BB,W57+1)</f>
        <v/>
      </c>
      <c r="AA60" s="13">
        <f>INDEX(BC:BC,W57+1)</f>
        <v>0</v>
      </c>
      <c r="BF60" s="12" t="s">
        <v>0</v>
      </c>
      <c r="BG60" s="3">
        <v>59</v>
      </c>
    </row>
    <row r="61" spans="1:59">
      <c r="A61" s="3" t="str">
        <f t="shared" si="7"/>
        <v>|種別||サブタイプ||||</v>
      </c>
      <c r="B61" s="3" t="s">
        <v>0</v>
      </c>
      <c r="C61" s="3" t="s">
        <v>83</v>
      </c>
      <c r="D61" s="7" t="s">
        <v>11</v>
      </c>
      <c r="E61" s="3" t="s">
        <v>83</v>
      </c>
      <c r="F61" s="3" t="str">
        <f>IF(R60=0,"",R60)</f>
        <v/>
      </c>
      <c r="G61" s="3" t="s">
        <v>83</v>
      </c>
      <c r="H61" s="7" t="s">
        <v>104</v>
      </c>
      <c r="I61" s="3" t="s">
        <v>83</v>
      </c>
      <c r="J61" s="3" t="str">
        <f>IF(T60=0,"",T60)</f>
        <v/>
      </c>
      <c r="K61" s="3" t="s">
        <v>83</v>
      </c>
      <c r="L61" s="3" t="str">
        <f>IF(U60=0,"",U60)</f>
        <v/>
      </c>
      <c r="M61" s="3" t="s">
        <v>83</v>
      </c>
      <c r="N61" s="3" t="str">
        <f>IF(V60=0,"",V60)</f>
        <v/>
      </c>
      <c r="O61" s="3" t="s">
        <v>83</v>
      </c>
      <c r="Q61" s="12" t="s">
        <v>105</v>
      </c>
      <c r="R61" s="13" t="str">
        <f>INDEX(BD:BD,W57+1)</f>
        <v/>
      </c>
      <c r="S61" s="14"/>
      <c r="T61" s="14"/>
      <c r="U61" s="14"/>
      <c r="V61" s="15"/>
      <c r="W61" s="19"/>
      <c r="X61" s="11"/>
      <c r="Y61" s="11"/>
      <c r="Z61" s="11"/>
      <c r="AA61" s="33"/>
      <c r="BF61" s="12" t="s">
        <v>0</v>
      </c>
      <c r="BG61" s="3">
        <v>60</v>
      </c>
    </row>
    <row r="62" spans="1:59">
      <c r="A62" s="3" t="str">
        <f t="shared" si="7"/>
        <v>|テキスト|&gt;|&gt;|&gt;|&gt;||</v>
      </c>
      <c r="B62" s="3" t="s">
        <v>0</v>
      </c>
      <c r="C62" s="3" t="s">
        <v>83</v>
      </c>
      <c r="D62" s="7" t="s">
        <v>105</v>
      </c>
      <c r="E62" s="3" t="s">
        <v>83</v>
      </c>
      <c r="F62" s="7" t="s">
        <v>115</v>
      </c>
      <c r="G62" s="3" t="s">
        <v>83</v>
      </c>
      <c r="H62" s="7" t="s">
        <v>115</v>
      </c>
      <c r="I62" s="3" t="s">
        <v>83</v>
      </c>
      <c r="J62" s="7" t="s">
        <v>115</v>
      </c>
      <c r="K62" s="3" t="s">
        <v>83</v>
      </c>
      <c r="L62" s="7" t="s">
        <v>115</v>
      </c>
      <c r="M62" s="3" t="s">
        <v>83</v>
      </c>
      <c r="N62" s="3" t="str">
        <f>IF(R61=0,"",R61)</f>
        <v/>
      </c>
      <c r="O62" s="3" t="s">
        <v>83</v>
      </c>
      <c r="Q62" s="17" t="s">
        <v>27</v>
      </c>
      <c r="R62" s="13" t="str">
        <f>INDEX(BE:BE,W57+1)</f>
        <v/>
      </c>
      <c r="S62" s="12" t="s">
        <v>116</v>
      </c>
      <c r="T62" s="13" t="str">
        <f>IF(X62="","",X62&amp;IF(Y62="",""," "&amp;Y62)&amp;IF(Z62="",""," "&amp;Z62)&amp;IF(AA62="",""," "&amp;AA62))</f>
        <v/>
      </c>
      <c r="U62" s="14"/>
      <c r="V62" s="15"/>
      <c r="W62" s="19" t="s">
        <v>116</v>
      </c>
      <c r="X62" s="12" t="str">
        <f t="shared" ref="X62:AA62" si="17">IF(ISERROR(IF(LEN(X61)&gt;1,X61,VLOOKUP(X60,$AC:$AD,2,FALSE))),"",IF(LEN(X61)&gt;1,X61,VLOOKUP(X60,$AC:$AD,2,FALSE)))</f>
        <v/>
      </c>
      <c r="Y62" s="12" t="str">
        <f t="shared" si="17"/>
        <v/>
      </c>
      <c r="Z62" s="12" t="str">
        <f t="shared" si="17"/>
        <v/>
      </c>
      <c r="AA62" s="12" t="str">
        <f t="shared" si="17"/>
        <v> </v>
      </c>
      <c r="BF62" s="12" t="s">
        <v>0</v>
      </c>
      <c r="BG62" s="3">
        <v>61</v>
      </c>
    </row>
    <row r="63" spans="1:59">
      <c r="A63" s="3" t="str">
        <f t="shared" si="7"/>
        <v>|英テキスト|&gt;|&gt;|&gt;|&gt;||</v>
      </c>
      <c r="B63" s="3" t="s">
        <v>0</v>
      </c>
      <c r="C63" s="3" t="s">
        <v>83</v>
      </c>
      <c r="D63" s="7" t="s">
        <v>125</v>
      </c>
      <c r="E63" s="3" t="s">
        <v>83</v>
      </c>
      <c r="F63" s="7" t="s">
        <v>115</v>
      </c>
      <c r="G63" s="3" t="s">
        <v>83</v>
      </c>
      <c r="H63" s="7" t="s">
        <v>115</v>
      </c>
      <c r="I63" s="3" t="s">
        <v>83</v>
      </c>
      <c r="J63" s="7" t="s">
        <v>115</v>
      </c>
      <c r="K63" s="3" t="s">
        <v>83</v>
      </c>
      <c r="L63" s="7" t="s">
        <v>115</v>
      </c>
      <c r="M63" s="3" t="s">
        <v>83</v>
      </c>
      <c r="N63" s="3" t="str">
        <f>IF(T62="","",T62&amp;"&amp;br;")&amp;IF(R62=0,"",R62)</f>
        <v/>
      </c>
      <c r="O63" s="3" t="s">
        <v>83</v>
      </c>
      <c r="Q63" s="12" t="s">
        <v>18</v>
      </c>
      <c r="R63" s="13">
        <f>IF(INDEX(AX:AX,W57+1)="",0,INDEX(AX:AX,W57+1)&amp;"/"&amp;INDEX(AY:AY,W57+1))</f>
        <v>0</v>
      </c>
      <c r="S63" s="14"/>
      <c r="T63" s="14"/>
      <c r="U63" s="14"/>
      <c r="V63" s="15"/>
      <c r="W63" s="19"/>
      <c r="X63" s="12"/>
      <c r="Y63" s="31"/>
      <c r="Z63" s="31"/>
      <c r="AA63" s="32"/>
      <c r="BF63" s="12" t="s">
        <v>0</v>
      </c>
      <c r="BG63" s="3">
        <v>62</v>
      </c>
    </row>
    <row r="64" spans="1:59">
      <c r="A64" s="3" t="str">
        <f t="shared" si="7"/>
        <v>|PT|&gt;||シールド数|&gt;||</v>
      </c>
      <c r="B64" s="3" t="s">
        <v>0</v>
      </c>
      <c r="C64" s="3" t="s">
        <v>83</v>
      </c>
      <c r="D64" s="3" t="s">
        <v>18</v>
      </c>
      <c r="E64" s="3" t="s">
        <v>83</v>
      </c>
      <c r="F64" s="3" t="s">
        <v>115</v>
      </c>
      <c r="G64" s="3" t="s">
        <v>83</v>
      </c>
      <c r="H64" s="3" t="str">
        <f>IF(R63=0,"",R63)</f>
        <v/>
      </c>
      <c r="I64" s="3" t="s">
        <v>83</v>
      </c>
      <c r="J64" s="3" t="s">
        <v>134</v>
      </c>
      <c r="K64" s="3" t="s">
        <v>83</v>
      </c>
      <c r="L64" s="3" t="s">
        <v>115</v>
      </c>
      <c r="M64" s="3" t="s">
        <v>83</v>
      </c>
      <c r="N64" s="3" t="str">
        <f>IF(R64=0,"",R64)</f>
        <v/>
      </c>
      <c r="O64" s="3" t="s">
        <v>83</v>
      </c>
      <c r="Q64" s="20" t="s">
        <v>19</v>
      </c>
      <c r="R64" s="13">
        <f>INDEX(AW:AW,W57+1)</f>
        <v>0</v>
      </c>
      <c r="S64" s="21"/>
      <c r="T64" s="21"/>
      <c r="U64" s="21"/>
      <c r="V64" s="22"/>
      <c r="W64" s="23"/>
      <c r="X64" s="24"/>
      <c r="Y64" s="34"/>
      <c r="Z64" s="34"/>
      <c r="AA64" s="35"/>
      <c r="BF64" s="12" t="s">
        <v>0</v>
      </c>
      <c r="BG64" s="3">
        <v>63</v>
      </c>
    </row>
    <row r="65" spans="1:59">
      <c r="A65" s="3" t="str">
        <f t="shared" si="7"/>
        <v>&amp;br;&amp;br;</v>
      </c>
      <c r="B65" s="3" t="s">
        <v>0</v>
      </c>
      <c r="C65" s="3" t="s">
        <v>142</v>
      </c>
      <c r="R65" s="3"/>
      <c r="S65" s="3"/>
      <c r="T65" s="3"/>
      <c r="U65" s="3"/>
      <c r="V65" s="3"/>
      <c r="BF65" s="12" t="s">
        <v>0</v>
      </c>
      <c r="BG65" s="3">
        <v>64</v>
      </c>
    </row>
    <row r="66" spans="1:59">
      <c r="A66" s="3" t="str">
        <f t="shared" si="7"/>
        <v>#back(text=戻る,left)</v>
      </c>
      <c r="B66" s="3" t="s">
        <v>0</v>
      </c>
      <c r="C66" s="3" t="s">
        <v>151</v>
      </c>
      <c r="R66" s="3"/>
      <c r="S66" s="3"/>
      <c r="T66" s="3"/>
      <c r="U66" s="3"/>
      <c r="V66" s="3"/>
      <c r="BF66" s="12" t="s">
        <v>0</v>
      </c>
      <c r="BG66" s="3">
        <v>65</v>
      </c>
    </row>
    <row r="67" spans="1:59">
      <c r="A67" s="3" t="str">
        <f t="shared" si="7"/>
        <v>&amp;br;</v>
      </c>
      <c r="B67" s="3" t="s">
        <v>0</v>
      </c>
      <c r="C67" s="3" t="s">
        <v>161</v>
      </c>
      <c r="R67" s="3"/>
      <c r="S67" s="3"/>
      <c r="T67" s="3"/>
      <c r="U67" s="3"/>
      <c r="V67" s="3"/>
      <c r="BF67" s="12" t="s">
        <v>0</v>
      </c>
      <c r="BG67" s="3">
        <v>66</v>
      </c>
    </row>
    <row r="68" spans="1:59">
      <c r="A68" s="3" t="str">
        <f t="shared" si="7"/>
        <v>#comment(above,nsize=[15],size=[30],num=[10])</v>
      </c>
      <c r="B68" s="3" t="s">
        <v>0</v>
      </c>
      <c r="C68" s="3" t="s">
        <v>170</v>
      </c>
      <c r="R68" s="3"/>
      <c r="S68" s="3"/>
      <c r="T68" s="3"/>
      <c r="U68" s="3"/>
      <c r="V68" s="3"/>
      <c r="BF68" s="12" t="s">
        <v>0</v>
      </c>
      <c r="BG68" s="3">
        <v>67</v>
      </c>
    </row>
    <row r="69" spans="1:59">
      <c r="A69" s="3" t="str">
        <f t="shared" si="7"/>
        <v>&amp;br;&amp;br;</v>
      </c>
      <c r="B69" s="3" t="s">
        <v>0</v>
      </c>
      <c r="C69" s="3" t="s">
        <v>142</v>
      </c>
      <c r="R69" s="3"/>
      <c r="S69" s="3"/>
      <c r="T69" s="3"/>
      <c r="U69" s="3"/>
      <c r="V69" s="3"/>
      <c r="BF69" s="12" t="s">
        <v>0</v>
      </c>
      <c r="BG69" s="3">
        <v>68</v>
      </c>
    </row>
    <row r="70" spans="1:59">
      <c r="A70" s="3" t="str">
        <f t="shared" ref="A70:A133" si="18">CONCATENATE(C70,D70,E70,F70,G70,H70,I70,J70,K70,L70,M70,N70,O70,P70)</f>
        <v/>
      </c>
      <c r="B70" s="3" t="s">
        <v>0</v>
      </c>
      <c r="Q70" s="8"/>
      <c r="R70" s="9"/>
      <c r="S70" s="9"/>
      <c r="T70" s="9"/>
      <c r="U70" s="9"/>
      <c r="V70" s="10"/>
      <c r="W70" s="11">
        <v>6</v>
      </c>
      <c r="X70" s="8"/>
      <c r="Y70" s="29"/>
      <c r="Z70" s="29"/>
      <c r="AA70" s="30"/>
      <c r="BF70" s="12" t="s">
        <v>0</v>
      </c>
      <c r="BG70" s="3">
        <v>69</v>
      </c>
    </row>
    <row r="71" spans="1:59">
      <c r="A71" s="3" t="str">
        <f t="shared" si="18"/>
        <v>*0/0</v>
      </c>
      <c r="B71" s="3" t="s">
        <v>0</v>
      </c>
      <c r="C71" s="3" t="str">
        <f>"*"&amp;R71&amp;"/"&amp;T71</f>
        <v>*0/0</v>
      </c>
      <c r="Q71" s="12" t="s">
        <v>9</v>
      </c>
      <c r="R71" s="13">
        <f>INDEX(AJ:AJ,W70+1)</f>
        <v>0</v>
      </c>
      <c r="S71" s="14" t="s">
        <v>10</v>
      </c>
      <c r="T71" s="13">
        <f>INDEX(AK:AK,W70+1)</f>
        <v>0</v>
      </c>
      <c r="U71" s="14"/>
      <c r="V71" s="15"/>
      <c r="W71" s="16"/>
      <c r="X71" s="12"/>
      <c r="Y71" s="31"/>
      <c r="Z71" s="31"/>
      <c r="AA71" s="32"/>
      <c r="BF71" s="12" t="s">
        <v>0</v>
      </c>
      <c r="BG71" s="3">
        <v>70</v>
      </c>
    </row>
    <row r="72" spans="1:59">
      <c r="A72" s="3" t="str">
        <f t="shared" si="18"/>
        <v>|LEFT:80|LEFT:100|LEFT:100|LEFT:100|LEFT:100|LEFT:100|c</v>
      </c>
      <c r="B72" s="3" t="s">
        <v>0</v>
      </c>
      <c r="C72" s="3" t="s">
        <v>83</v>
      </c>
      <c r="D72" s="6" t="str">
        <f>$Q$1</f>
        <v>LEFT:80</v>
      </c>
      <c r="E72" s="6" t="s">
        <v>83</v>
      </c>
      <c r="F72" s="6" t="str">
        <f t="shared" ref="F72:J72" si="19">$R$1</f>
        <v>LEFT:100</v>
      </c>
      <c r="G72" s="6" t="s">
        <v>83</v>
      </c>
      <c r="H72" s="6" t="str">
        <f t="shared" si="19"/>
        <v>LEFT:100</v>
      </c>
      <c r="I72" s="6" t="s">
        <v>83</v>
      </c>
      <c r="J72" s="6" t="str">
        <f t="shared" si="19"/>
        <v>LEFT:100</v>
      </c>
      <c r="K72" s="6" t="s">
        <v>83</v>
      </c>
      <c r="L72" s="6" t="str">
        <f>$R$1</f>
        <v>LEFT:100</v>
      </c>
      <c r="M72" s="6" t="s">
        <v>83</v>
      </c>
      <c r="N72" s="6" t="str">
        <f>$R$1</f>
        <v>LEFT:100</v>
      </c>
      <c r="O72" s="3" t="s">
        <v>83</v>
      </c>
      <c r="P72" s="3" t="s">
        <v>84</v>
      </c>
      <c r="Q72" s="17" t="s">
        <v>6</v>
      </c>
      <c r="R72" s="13" t="str">
        <f>INDEX(AF:AF,W70+1)</f>
        <v>白</v>
      </c>
      <c r="S72" s="18" t="s">
        <v>7</v>
      </c>
      <c r="T72" s="13">
        <f>INDEX(AG:AG,W70+1)</f>
        <v>0</v>
      </c>
      <c r="U72" s="18" t="s">
        <v>8</v>
      </c>
      <c r="V72" s="13">
        <f>INDEX(AI:AI,W70+1)</f>
        <v>0</v>
      </c>
      <c r="W72" s="19"/>
      <c r="X72" s="13">
        <f>INDEX(AQ:AQ,W70+1)</f>
        <v>0</v>
      </c>
      <c r="Y72" s="31"/>
      <c r="Z72" s="31"/>
      <c r="AA72" s="32"/>
      <c r="BF72" s="12" t="s">
        <v>0</v>
      </c>
      <c r="BG72" s="3">
        <v>71</v>
      </c>
    </row>
    <row r="73" spans="1:59">
      <c r="A73" s="3" t="str">
        <f t="shared" si="18"/>
        <v>|色|白|レアリティ||マナコスト||</v>
      </c>
      <c r="B73" s="3" t="s">
        <v>0</v>
      </c>
      <c r="C73" s="3" t="s">
        <v>83</v>
      </c>
      <c r="D73" s="7" t="s">
        <v>6</v>
      </c>
      <c r="E73" s="3" t="s">
        <v>83</v>
      </c>
      <c r="F73" s="3" t="str">
        <f>IF(R72=0,"",R72)</f>
        <v>白</v>
      </c>
      <c r="G73" s="3" t="s">
        <v>83</v>
      </c>
      <c r="H73" s="7" t="s">
        <v>92</v>
      </c>
      <c r="I73" s="3" t="s">
        <v>83</v>
      </c>
      <c r="J73" s="3" t="str">
        <f>IF(T72=0,"",T72)</f>
        <v/>
      </c>
      <c r="K73" s="3" t="s">
        <v>83</v>
      </c>
      <c r="L73" s="7" t="s">
        <v>93</v>
      </c>
      <c r="M73" s="3" t="s">
        <v>83</v>
      </c>
      <c r="N73" s="3" t="str">
        <f>IF(V72=0,"",V72)</f>
        <v/>
      </c>
      <c r="O73" s="3" t="s">
        <v>83</v>
      </c>
      <c r="Q73" s="12" t="s">
        <v>11</v>
      </c>
      <c r="R73" s="13">
        <f>INDEX(AL:AL,W70+1)</f>
        <v>0</v>
      </c>
      <c r="S73" s="18" t="s">
        <v>94</v>
      </c>
      <c r="T73" s="13">
        <f>INDEX(AN:AN,W70+1)</f>
        <v>0</v>
      </c>
      <c r="U73" s="13">
        <f>INDEX(AO:AO,W70+1)</f>
        <v>0</v>
      </c>
      <c r="V73" s="13">
        <f>INDEX(AP:AP,W70+1)</f>
        <v>0</v>
      </c>
      <c r="W73" s="19"/>
      <c r="X73" s="13" t="str">
        <f>INDEX(AZ:AZ,W70+1)</f>
        <v/>
      </c>
      <c r="Y73" s="13" t="str">
        <f>INDEX(BA:BA,W70+1)</f>
        <v/>
      </c>
      <c r="Z73" s="13" t="str">
        <f>INDEX(BB:BB,W70+1)</f>
        <v/>
      </c>
      <c r="AA73" s="13">
        <f>INDEX(BC:BC,W70+1)</f>
        <v>0</v>
      </c>
      <c r="BF73" s="12" t="s">
        <v>0</v>
      </c>
      <c r="BG73" s="3">
        <v>72</v>
      </c>
    </row>
    <row r="74" spans="1:59">
      <c r="A74" s="3" t="str">
        <f t="shared" si="18"/>
        <v>|種別||サブタイプ||||</v>
      </c>
      <c r="B74" s="3" t="s">
        <v>0</v>
      </c>
      <c r="C74" s="3" t="s">
        <v>83</v>
      </c>
      <c r="D74" s="7" t="s">
        <v>11</v>
      </c>
      <c r="E74" s="3" t="s">
        <v>83</v>
      </c>
      <c r="F74" s="3" t="str">
        <f>IF(R73=0,"",R73)</f>
        <v/>
      </c>
      <c r="G74" s="3" t="s">
        <v>83</v>
      </c>
      <c r="H74" s="7" t="s">
        <v>104</v>
      </c>
      <c r="I74" s="3" t="s">
        <v>83</v>
      </c>
      <c r="J74" s="3" t="str">
        <f>IF(T73=0,"",T73)</f>
        <v/>
      </c>
      <c r="K74" s="3" t="s">
        <v>83</v>
      </c>
      <c r="L74" s="3" t="str">
        <f>IF(U73=0,"",U73)</f>
        <v/>
      </c>
      <c r="M74" s="3" t="s">
        <v>83</v>
      </c>
      <c r="N74" s="3" t="str">
        <f>IF(V73=0,"",V73)</f>
        <v/>
      </c>
      <c r="O74" s="3" t="s">
        <v>83</v>
      </c>
      <c r="Q74" s="12" t="s">
        <v>105</v>
      </c>
      <c r="R74" s="13" t="str">
        <f>INDEX(BD:BD,W70+1)</f>
        <v/>
      </c>
      <c r="S74" s="14"/>
      <c r="T74" s="14"/>
      <c r="U74" s="14"/>
      <c r="V74" s="15"/>
      <c r="W74" s="19"/>
      <c r="X74" s="11"/>
      <c r="Y74" s="11"/>
      <c r="Z74" s="11"/>
      <c r="AA74" s="33"/>
      <c r="BF74" s="12" t="s">
        <v>0</v>
      </c>
      <c r="BG74" s="3">
        <v>73</v>
      </c>
    </row>
    <row r="75" spans="1:59">
      <c r="A75" s="3" t="str">
        <f t="shared" si="18"/>
        <v>|テキスト|&gt;|&gt;|&gt;|&gt;||</v>
      </c>
      <c r="B75" s="3" t="s">
        <v>0</v>
      </c>
      <c r="C75" s="3" t="s">
        <v>83</v>
      </c>
      <c r="D75" s="7" t="s">
        <v>105</v>
      </c>
      <c r="E75" s="3" t="s">
        <v>83</v>
      </c>
      <c r="F75" s="7" t="s">
        <v>115</v>
      </c>
      <c r="G75" s="3" t="s">
        <v>83</v>
      </c>
      <c r="H75" s="7" t="s">
        <v>115</v>
      </c>
      <c r="I75" s="3" t="s">
        <v>83</v>
      </c>
      <c r="J75" s="7" t="s">
        <v>115</v>
      </c>
      <c r="K75" s="3" t="s">
        <v>83</v>
      </c>
      <c r="L75" s="7" t="s">
        <v>115</v>
      </c>
      <c r="M75" s="3" t="s">
        <v>83</v>
      </c>
      <c r="N75" s="3" t="str">
        <f>IF(R74=0,"",R74)</f>
        <v/>
      </c>
      <c r="O75" s="3" t="s">
        <v>83</v>
      </c>
      <c r="Q75" s="17" t="s">
        <v>27</v>
      </c>
      <c r="R75" s="13" t="str">
        <f>INDEX(BE:BE,W70+1)</f>
        <v/>
      </c>
      <c r="S75" s="14" t="s">
        <v>324</v>
      </c>
      <c r="T75" s="13" t="str">
        <f>IF(X75="","",X75&amp;IF(Y75="",""," "&amp;Y75)&amp;IF(Z75="",""," "&amp;Z75)&amp;IF(AA75="",""," "&amp;AA75))</f>
        <v/>
      </c>
      <c r="U75" s="14"/>
      <c r="V75" s="15"/>
      <c r="W75" s="19" t="s">
        <v>116</v>
      </c>
      <c r="X75" s="12" t="str">
        <f t="shared" ref="X75:AA75" si="20">IF(ISERROR(IF(LEN(X74)&gt;1,X74,VLOOKUP(X73,$AC:$AD,2,FALSE))),"",IF(LEN(X74)&gt;1,X74,VLOOKUP(X73,$AC:$AD,2,FALSE)))</f>
        <v/>
      </c>
      <c r="Y75" s="12" t="str">
        <f t="shared" si="20"/>
        <v/>
      </c>
      <c r="Z75" s="12" t="str">
        <f t="shared" si="20"/>
        <v/>
      </c>
      <c r="AA75" s="12" t="str">
        <f t="shared" si="20"/>
        <v> </v>
      </c>
      <c r="BF75" s="12" t="s">
        <v>0</v>
      </c>
      <c r="BG75" s="3">
        <v>74</v>
      </c>
    </row>
    <row r="76" spans="1:59">
      <c r="A76" s="3" t="str">
        <f t="shared" si="18"/>
        <v>|英テキスト|&gt;|&gt;|&gt;|&gt;||</v>
      </c>
      <c r="B76" s="3" t="s">
        <v>0</v>
      </c>
      <c r="C76" s="3" t="s">
        <v>83</v>
      </c>
      <c r="D76" s="7" t="s">
        <v>125</v>
      </c>
      <c r="E76" s="3" t="s">
        <v>83</v>
      </c>
      <c r="F76" s="7" t="s">
        <v>115</v>
      </c>
      <c r="G76" s="3" t="s">
        <v>83</v>
      </c>
      <c r="H76" s="7" t="s">
        <v>115</v>
      </c>
      <c r="I76" s="3" t="s">
        <v>83</v>
      </c>
      <c r="J76" s="7" t="s">
        <v>115</v>
      </c>
      <c r="K76" s="3" t="s">
        <v>83</v>
      </c>
      <c r="L76" s="7" t="s">
        <v>115</v>
      </c>
      <c r="M76" s="3" t="s">
        <v>83</v>
      </c>
      <c r="N76" s="3" t="str">
        <f>IF(T75="","",T75&amp;"&amp;br;")&amp;IF(R75=0,"",R75)</f>
        <v/>
      </c>
      <c r="O76" s="3" t="s">
        <v>83</v>
      </c>
      <c r="Q76" s="12" t="s">
        <v>18</v>
      </c>
      <c r="R76" s="13">
        <f>IF(INDEX(AX:AX,W70+1)="",0,INDEX(AX:AX,W70+1)&amp;"/"&amp;INDEX(AY:AY,W70+1))</f>
        <v>0</v>
      </c>
      <c r="S76" s="14"/>
      <c r="T76" s="14"/>
      <c r="U76" s="14"/>
      <c r="V76" s="15"/>
      <c r="W76" s="19"/>
      <c r="X76" s="12"/>
      <c r="Y76" s="31"/>
      <c r="Z76" s="31"/>
      <c r="AA76" s="32"/>
      <c r="BF76" s="12" t="s">
        <v>0</v>
      </c>
      <c r="BG76" s="3">
        <v>75</v>
      </c>
    </row>
    <row r="77" spans="1:59">
      <c r="A77" s="3" t="str">
        <f t="shared" si="18"/>
        <v>|PT|&gt;||シールド数|&gt;||</v>
      </c>
      <c r="B77" s="3" t="s">
        <v>0</v>
      </c>
      <c r="C77" s="3" t="s">
        <v>83</v>
      </c>
      <c r="D77" s="3" t="s">
        <v>18</v>
      </c>
      <c r="E77" s="3" t="s">
        <v>83</v>
      </c>
      <c r="F77" s="3" t="s">
        <v>115</v>
      </c>
      <c r="G77" s="3" t="s">
        <v>83</v>
      </c>
      <c r="H77" s="3" t="str">
        <f>IF(R76=0,"",R76)</f>
        <v/>
      </c>
      <c r="I77" s="3" t="s">
        <v>83</v>
      </c>
      <c r="J77" s="3" t="s">
        <v>134</v>
      </c>
      <c r="K77" s="3" t="s">
        <v>83</v>
      </c>
      <c r="L77" s="3" t="s">
        <v>115</v>
      </c>
      <c r="M77" s="3" t="s">
        <v>83</v>
      </c>
      <c r="N77" s="3" t="str">
        <f>IF(R77=0,"",R77)</f>
        <v/>
      </c>
      <c r="O77" s="3" t="s">
        <v>83</v>
      </c>
      <c r="Q77" s="20" t="s">
        <v>19</v>
      </c>
      <c r="R77" s="13">
        <f>INDEX(AW:AW,W70+1)</f>
        <v>0</v>
      </c>
      <c r="S77" s="21"/>
      <c r="T77" s="21"/>
      <c r="U77" s="21"/>
      <c r="V77" s="22"/>
      <c r="W77" s="23"/>
      <c r="X77" s="24"/>
      <c r="Y77" s="34"/>
      <c r="Z77" s="34"/>
      <c r="AA77" s="35"/>
      <c r="BF77" s="12" t="s">
        <v>0</v>
      </c>
      <c r="BG77" s="3">
        <v>76</v>
      </c>
    </row>
    <row r="78" spans="1:59">
      <c r="A78" s="3" t="str">
        <f t="shared" si="18"/>
        <v>&amp;br;&amp;br;</v>
      </c>
      <c r="B78" s="3" t="s">
        <v>0</v>
      </c>
      <c r="C78" s="3" t="s">
        <v>142</v>
      </c>
      <c r="R78" s="3"/>
      <c r="S78" s="3"/>
      <c r="T78" s="3"/>
      <c r="U78" s="3"/>
      <c r="V78" s="3"/>
      <c r="BF78" s="12" t="s">
        <v>0</v>
      </c>
      <c r="BG78" s="3">
        <v>77</v>
      </c>
    </row>
    <row r="79" spans="1:59">
      <c r="A79" s="3" t="str">
        <f t="shared" si="18"/>
        <v>#back(text=戻る,left)</v>
      </c>
      <c r="B79" s="3" t="s">
        <v>0</v>
      </c>
      <c r="C79" s="3" t="s">
        <v>151</v>
      </c>
      <c r="R79" s="3"/>
      <c r="S79" s="3"/>
      <c r="T79" s="3"/>
      <c r="U79" s="3"/>
      <c r="V79" s="3"/>
      <c r="BF79" s="12" t="s">
        <v>0</v>
      </c>
      <c r="BG79" s="3">
        <v>78</v>
      </c>
    </row>
    <row r="80" spans="1:59">
      <c r="A80" s="3" t="str">
        <f t="shared" si="18"/>
        <v>&amp;br;</v>
      </c>
      <c r="B80" s="3" t="s">
        <v>0</v>
      </c>
      <c r="C80" s="3" t="s">
        <v>161</v>
      </c>
      <c r="R80" s="3"/>
      <c r="S80" s="3"/>
      <c r="T80" s="3"/>
      <c r="U80" s="3"/>
      <c r="V80" s="3"/>
      <c r="BF80" s="12" t="s">
        <v>0</v>
      </c>
      <c r="BG80" s="3">
        <v>79</v>
      </c>
    </row>
    <row r="81" spans="1:59">
      <c r="A81" s="3" t="str">
        <f t="shared" si="18"/>
        <v>#comment(above,nsize=[15],size=[30],num=[10])</v>
      </c>
      <c r="B81" s="3" t="s">
        <v>0</v>
      </c>
      <c r="C81" s="3" t="s">
        <v>170</v>
      </c>
      <c r="R81" s="3"/>
      <c r="S81" s="3"/>
      <c r="T81" s="3"/>
      <c r="U81" s="3"/>
      <c r="V81" s="3"/>
      <c r="BF81" s="12" t="s">
        <v>0</v>
      </c>
      <c r="BG81" s="3">
        <v>80</v>
      </c>
    </row>
    <row r="82" spans="1:59">
      <c r="A82" s="3" t="str">
        <f t="shared" si="18"/>
        <v>&amp;br;&amp;br;</v>
      </c>
      <c r="B82" s="3" t="s">
        <v>0</v>
      </c>
      <c r="C82" s="3" t="s">
        <v>142</v>
      </c>
      <c r="R82" s="3"/>
      <c r="S82" s="3"/>
      <c r="T82" s="3"/>
      <c r="U82" s="3"/>
      <c r="V82" s="3"/>
      <c r="BF82" s="12" t="s">
        <v>0</v>
      </c>
      <c r="BG82" s="3">
        <v>81</v>
      </c>
    </row>
    <row r="83" spans="1:59">
      <c r="A83" s="3" t="str">
        <f t="shared" si="18"/>
        <v/>
      </c>
      <c r="B83" s="3" t="s">
        <v>0</v>
      </c>
      <c r="Q83" s="8"/>
      <c r="R83" s="9"/>
      <c r="S83" s="9"/>
      <c r="T83" s="9"/>
      <c r="U83" s="9"/>
      <c r="V83" s="10"/>
      <c r="W83" s="11">
        <v>7</v>
      </c>
      <c r="X83" s="8"/>
      <c r="Y83" s="29"/>
      <c r="Z83" s="29"/>
      <c r="AA83" s="30"/>
      <c r="BF83" s="12" t="s">
        <v>0</v>
      </c>
      <c r="BG83" s="3">
        <v>82</v>
      </c>
    </row>
    <row r="84" spans="1:59">
      <c r="A84" s="3" t="str">
        <f t="shared" si="18"/>
        <v>*0/0</v>
      </c>
      <c r="B84" s="3" t="s">
        <v>0</v>
      </c>
      <c r="C84" s="3" t="str">
        <f>"*"&amp;R84&amp;"/"&amp;T84</f>
        <v>*0/0</v>
      </c>
      <c r="Q84" s="12" t="s">
        <v>9</v>
      </c>
      <c r="R84" s="13">
        <f>INDEX(AJ:AJ,W83+1)</f>
        <v>0</v>
      </c>
      <c r="S84" s="14" t="s">
        <v>10</v>
      </c>
      <c r="T84" s="13">
        <f>INDEX(AK:AK,W83+1)</f>
        <v>0</v>
      </c>
      <c r="U84" s="14"/>
      <c r="V84" s="15"/>
      <c r="W84" s="16"/>
      <c r="X84" s="12"/>
      <c r="Y84" s="31"/>
      <c r="Z84" s="31"/>
      <c r="AA84" s="32"/>
      <c r="BF84" s="12" t="s">
        <v>0</v>
      </c>
      <c r="BG84" s="3">
        <v>83</v>
      </c>
    </row>
    <row r="85" spans="1:59">
      <c r="A85" s="3" t="str">
        <f t="shared" si="18"/>
        <v>|LEFT:80|LEFT:100|LEFT:100|LEFT:100|LEFT:100|LEFT:100|c</v>
      </c>
      <c r="B85" s="3" t="s">
        <v>0</v>
      </c>
      <c r="C85" s="3" t="s">
        <v>83</v>
      </c>
      <c r="D85" s="6" t="str">
        <f>$Q$1</f>
        <v>LEFT:80</v>
      </c>
      <c r="E85" s="6" t="s">
        <v>83</v>
      </c>
      <c r="F85" s="6" t="str">
        <f t="shared" ref="F85:J85" si="21">$R$1</f>
        <v>LEFT:100</v>
      </c>
      <c r="G85" s="6" t="s">
        <v>83</v>
      </c>
      <c r="H85" s="6" t="str">
        <f t="shared" si="21"/>
        <v>LEFT:100</v>
      </c>
      <c r="I85" s="6" t="s">
        <v>83</v>
      </c>
      <c r="J85" s="6" t="str">
        <f t="shared" si="21"/>
        <v>LEFT:100</v>
      </c>
      <c r="K85" s="6" t="s">
        <v>83</v>
      </c>
      <c r="L85" s="6" t="str">
        <f>$R$1</f>
        <v>LEFT:100</v>
      </c>
      <c r="M85" s="6" t="s">
        <v>83</v>
      </c>
      <c r="N85" s="6" t="str">
        <f>$R$1</f>
        <v>LEFT:100</v>
      </c>
      <c r="O85" s="3" t="s">
        <v>83</v>
      </c>
      <c r="P85" s="3" t="s">
        <v>84</v>
      </c>
      <c r="Q85" s="17" t="s">
        <v>6</v>
      </c>
      <c r="R85" s="13" t="str">
        <f>INDEX(AF:AF,W83+1)</f>
        <v>白</v>
      </c>
      <c r="S85" s="18" t="s">
        <v>7</v>
      </c>
      <c r="T85" s="13">
        <f>INDEX(AG:AG,W83+1)</f>
        <v>0</v>
      </c>
      <c r="U85" s="18" t="s">
        <v>8</v>
      </c>
      <c r="V85" s="13">
        <f>INDEX(AI:AI,W83+1)</f>
        <v>0</v>
      </c>
      <c r="W85" s="19"/>
      <c r="X85" s="13">
        <f>INDEX(AQ:AQ,W83+1)</f>
        <v>0</v>
      </c>
      <c r="Y85" s="31"/>
      <c r="Z85" s="31"/>
      <c r="AA85" s="32"/>
      <c r="BF85" s="12" t="s">
        <v>0</v>
      </c>
      <c r="BG85" s="3">
        <v>84</v>
      </c>
    </row>
    <row r="86" spans="1:59">
      <c r="A86" s="3" t="str">
        <f t="shared" si="18"/>
        <v>|色|白|レアリティ||マナコスト||</v>
      </c>
      <c r="B86" s="3" t="s">
        <v>0</v>
      </c>
      <c r="C86" s="3" t="s">
        <v>83</v>
      </c>
      <c r="D86" s="7" t="s">
        <v>6</v>
      </c>
      <c r="E86" s="3" t="s">
        <v>83</v>
      </c>
      <c r="F86" s="3" t="str">
        <f>IF(R85=0,"",R85)</f>
        <v>白</v>
      </c>
      <c r="G86" s="3" t="s">
        <v>83</v>
      </c>
      <c r="H86" s="7" t="s">
        <v>92</v>
      </c>
      <c r="I86" s="3" t="s">
        <v>83</v>
      </c>
      <c r="J86" s="3" t="str">
        <f>IF(T85=0,"",T85)</f>
        <v/>
      </c>
      <c r="K86" s="3" t="s">
        <v>83</v>
      </c>
      <c r="L86" s="7" t="s">
        <v>93</v>
      </c>
      <c r="M86" s="3" t="s">
        <v>83</v>
      </c>
      <c r="N86" s="3" t="str">
        <f>IF(V85=0,"",V85)</f>
        <v/>
      </c>
      <c r="O86" s="3" t="s">
        <v>83</v>
      </c>
      <c r="Q86" s="12" t="s">
        <v>11</v>
      </c>
      <c r="R86" s="13">
        <f>INDEX(AL:AL,W83+1)</f>
        <v>0</v>
      </c>
      <c r="S86" s="18" t="s">
        <v>94</v>
      </c>
      <c r="T86" s="13">
        <f>INDEX(AN:AN,W83+1)</f>
        <v>0</v>
      </c>
      <c r="U86" s="13">
        <f>INDEX(AO:AO,W83+1)</f>
        <v>0</v>
      </c>
      <c r="V86" s="13">
        <f>INDEX(AP:AP,W83+1)</f>
        <v>0</v>
      </c>
      <c r="W86" s="19"/>
      <c r="X86" s="13" t="str">
        <f>INDEX(AZ:AZ,W83+1)</f>
        <v/>
      </c>
      <c r="Y86" s="13" t="str">
        <f>INDEX(BA:BA,W83+1)</f>
        <v/>
      </c>
      <c r="Z86" s="13" t="str">
        <f>INDEX(BB:BB,W83+1)</f>
        <v/>
      </c>
      <c r="AA86" s="13">
        <f>INDEX(BC:BC,W83+1)</f>
        <v>0</v>
      </c>
      <c r="BF86" s="12" t="s">
        <v>0</v>
      </c>
      <c r="BG86" s="3">
        <v>85</v>
      </c>
    </row>
    <row r="87" spans="1:59">
      <c r="A87" s="3" t="str">
        <f t="shared" si="18"/>
        <v>|種別||サブタイプ||||</v>
      </c>
      <c r="B87" s="3" t="s">
        <v>0</v>
      </c>
      <c r="C87" s="3" t="s">
        <v>83</v>
      </c>
      <c r="D87" s="7" t="s">
        <v>11</v>
      </c>
      <c r="E87" s="3" t="s">
        <v>83</v>
      </c>
      <c r="F87" s="3" t="str">
        <f>IF(R86=0,"",R86)</f>
        <v/>
      </c>
      <c r="G87" s="3" t="s">
        <v>83</v>
      </c>
      <c r="H87" s="7" t="s">
        <v>104</v>
      </c>
      <c r="I87" s="3" t="s">
        <v>83</v>
      </c>
      <c r="J87" s="3" t="str">
        <f>IF(T86=0,"",T86)</f>
        <v/>
      </c>
      <c r="K87" s="3" t="s">
        <v>83</v>
      </c>
      <c r="L87" s="3" t="str">
        <f>IF(U86=0,"",U86)</f>
        <v/>
      </c>
      <c r="M87" s="3" t="s">
        <v>83</v>
      </c>
      <c r="N87" s="3" t="str">
        <f>IF(V86=0,"",V86)</f>
        <v/>
      </c>
      <c r="O87" s="3" t="s">
        <v>83</v>
      </c>
      <c r="Q87" s="12" t="s">
        <v>105</v>
      </c>
      <c r="R87" s="13" t="str">
        <f>INDEX(BD:BD,W83+1)</f>
        <v/>
      </c>
      <c r="S87" s="14"/>
      <c r="T87" s="14"/>
      <c r="U87" s="14"/>
      <c r="V87" s="15"/>
      <c r="W87" s="19"/>
      <c r="X87" s="11"/>
      <c r="Y87" s="11"/>
      <c r="Z87" s="11"/>
      <c r="AA87" s="33"/>
      <c r="BF87" s="12" t="s">
        <v>0</v>
      </c>
      <c r="BG87" s="3">
        <v>86</v>
      </c>
    </row>
    <row r="88" spans="1:59">
      <c r="A88" s="3" t="str">
        <f t="shared" si="18"/>
        <v>|テキスト|&gt;|&gt;|&gt;|&gt;||</v>
      </c>
      <c r="B88" s="3" t="s">
        <v>0</v>
      </c>
      <c r="C88" s="3" t="s">
        <v>83</v>
      </c>
      <c r="D88" s="7" t="s">
        <v>105</v>
      </c>
      <c r="E88" s="3" t="s">
        <v>83</v>
      </c>
      <c r="F88" s="7" t="s">
        <v>115</v>
      </c>
      <c r="G88" s="3" t="s">
        <v>83</v>
      </c>
      <c r="H88" s="7" t="s">
        <v>115</v>
      </c>
      <c r="I88" s="3" t="s">
        <v>83</v>
      </c>
      <c r="J88" s="7" t="s">
        <v>115</v>
      </c>
      <c r="K88" s="3" t="s">
        <v>83</v>
      </c>
      <c r="L88" s="7" t="s">
        <v>115</v>
      </c>
      <c r="M88" s="3" t="s">
        <v>83</v>
      </c>
      <c r="N88" s="3" t="str">
        <f>IF(R87=0,"",R87)</f>
        <v/>
      </c>
      <c r="O88" s="3" t="s">
        <v>83</v>
      </c>
      <c r="Q88" s="17" t="s">
        <v>27</v>
      </c>
      <c r="R88" s="13" t="str">
        <f>INDEX(BE:BE,W83+1)</f>
        <v/>
      </c>
      <c r="S88" s="14" t="s">
        <v>324</v>
      </c>
      <c r="T88" s="13" t="str">
        <f>IF(X88="","",X88&amp;IF(Y88="",""," "&amp;Y88)&amp;IF(Z88="",""," "&amp;Z88)&amp;IF(AA88="",""," "&amp;AA88))</f>
        <v/>
      </c>
      <c r="U88" s="14"/>
      <c r="V88" s="15"/>
      <c r="W88" s="19" t="s">
        <v>116</v>
      </c>
      <c r="X88" s="12" t="str">
        <f t="shared" ref="X88:AA88" si="22">IF(ISERROR(IF(LEN(X87)&gt;1,X87,VLOOKUP(X86,$AC:$AD,2,FALSE))),"",IF(LEN(X87)&gt;1,X87,VLOOKUP(X86,$AC:$AD,2,FALSE)))</f>
        <v/>
      </c>
      <c r="Y88" s="12" t="str">
        <f t="shared" si="22"/>
        <v/>
      </c>
      <c r="Z88" s="12" t="str">
        <f t="shared" si="22"/>
        <v/>
      </c>
      <c r="AA88" s="12" t="str">
        <f t="shared" si="22"/>
        <v> </v>
      </c>
      <c r="BF88" s="12" t="s">
        <v>0</v>
      </c>
      <c r="BG88" s="3">
        <v>87</v>
      </c>
    </row>
    <row r="89" spans="1:59">
      <c r="A89" s="3" t="str">
        <f t="shared" si="18"/>
        <v>|英テキスト|&gt;|&gt;|&gt;|&gt;||</v>
      </c>
      <c r="B89" s="3" t="s">
        <v>0</v>
      </c>
      <c r="C89" s="3" t="s">
        <v>83</v>
      </c>
      <c r="D89" s="7" t="s">
        <v>125</v>
      </c>
      <c r="E89" s="3" t="s">
        <v>83</v>
      </c>
      <c r="F89" s="7" t="s">
        <v>115</v>
      </c>
      <c r="G89" s="3" t="s">
        <v>83</v>
      </c>
      <c r="H89" s="7" t="s">
        <v>115</v>
      </c>
      <c r="I89" s="3" t="s">
        <v>83</v>
      </c>
      <c r="J89" s="7" t="s">
        <v>115</v>
      </c>
      <c r="K89" s="3" t="s">
        <v>83</v>
      </c>
      <c r="L89" s="7" t="s">
        <v>115</v>
      </c>
      <c r="M89" s="3" t="s">
        <v>83</v>
      </c>
      <c r="N89" s="3" t="str">
        <f>IF(T88="","",T88&amp;"&amp;br;")&amp;IF(R88=0,"",R88)</f>
        <v/>
      </c>
      <c r="O89" s="3" t="s">
        <v>83</v>
      </c>
      <c r="Q89" s="12" t="s">
        <v>18</v>
      </c>
      <c r="R89" s="13">
        <f>IF(INDEX(AX:AX,W83+1)="",0,INDEX(AX:AX,W83+1)&amp;"/"&amp;INDEX(AY:AY,W83+1))</f>
        <v>0</v>
      </c>
      <c r="S89" s="14"/>
      <c r="T89" s="14"/>
      <c r="U89" s="14"/>
      <c r="V89" s="15"/>
      <c r="W89" s="19"/>
      <c r="X89" s="12"/>
      <c r="Y89" s="31"/>
      <c r="Z89" s="31"/>
      <c r="AA89" s="32"/>
      <c r="BF89" s="12" t="s">
        <v>0</v>
      </c>
      <c r="BG89" s="3">
        <v>88</v>
      </c>
    </row>
    <row r="90" spans="1:59">
      <c r="A90" s="3" t="str">
        <f t="shared" si="18"/>
        <v>|PT|&gt;||シールド数|&gt;||</v>
      </c>
      <c r="B90" s="3" t="s">
        <v>0</v>
      </c>
      <c r="C90" s="3" t="s">
        <v>83</v>
      </c>
      <c r="D90" s="3" t="s">
        <v>18</v>
      </c>
      <c r="E90" s="3" t="s">
        <v>83</v>
      </c>
      <c r="F90" s="3" t="s">
        <v>115</v>
      </c>
      <c r="G90" s="3" t="s">
        <v>83</v>
      </c>
      <c r="H90" s="3" t="str">
        <f>IF(R89=0,"",R89)</f>
        <v/>
      </c>
      <c r="I90" s="3" t="s">
        <v>83</v>
      </c>
      <c r="J90" s="3" t="s">
        <v>134</v>
      </c>
      <c r="K90" s="3" t="s">
        <v>83</v>
      </c>
      <c r="L90" s="3" t="s">
        <v>115</v>
      </c>
      <c r="M90" s="3" t="s">
        <v>83</v>
      </c>
      <c r="N90" s="3" t="str">
        <f>IF(R90=0,"",R90)</f>
        <v/>
      </c>
      <c r="O90" s="3" t="s">
        <v>83</v>
      </c>
      <c r="Q90" s="20" t="s">
        <v>19</v>
      </c>
      <c r="R90" s="13">
        <f>INDEX(AW:AW,W83+1)</f>
        <v>0</v>
      </c>
      <c r="S90" s="21"/>
      <c r="T90" s="21"/>
      <c r="U90" s="21"/>
      <c r="V90" s="22"/>
      <c r="W90" s="23"/>
      <c r="X90" s="24"/>
      <c r="Y90" s="34"/>
      <c r="Z90" s="34"/>
      <c r="AA90" s="35"/>
      <c r="BF90" s="12" t="s">
        <v>0</v>
      </c>
      <c r="BG90" s="3">
        <v>89</v>
      </c>
    </row>
    <row r="91" spans="1:59">
      <c r="A91" s="3" t="str">
        <f t="shared" si="18"/>
        <v>&amp;br;&amp;br;</v>
      </c>
      <c r="B91" s="3" t="s">
        <v>0</v>
      </c>
      <c r="C91" s="3" t="s">
        <v>142</v>
      </c>
      <c r="R91" s="3"/>
      <c r="S91" s="3"/>
      <c r="T91" s="3"/>
      <c r="U91" s="3"/>
      <c r="V91" s="3"/>
      <c r="BF91" s="12" t="s">
        <v>0</v>
      </c>
      <c r="BG91" s="3">
        <v>90</v>
      </c>
    </row>
    <row r="92" spans="1:59">
      <c r="A92" s="3" t="str">
        <f t="shared" si="18"/>
        <v>#back(text=戻る,left)</v>
      </c>
      <c r="B92" s="3" t="s">
        <v>0</v>
      </c>
      <c r="C92" s="3" t="s">
        <v>151</v>
      </c>
      <c r="R92" s="3"/>
      <c r="S92" s="3"/>
      <c r="T92" s="3"/>
      <c r="U92" s="3"/>
      <c r="V92" s="3"/>
      <c r="BF92" s="12" t="s">
        <v>0</v>
      </c>
      <c r="BG92" s="3">
        <v>91</v>
      </c>
    </row>
    <row r="93" spans="1:59">
      <c r="A93" s="3" t="str">
        <f t="shared" si="18"/>
        <v>&amp;br;</v>
      </c>
      <c r="B93" s="3" t="s">
        <v>0</v>
      </c>
      <c r="C93" s="3" t="s">
        <v>161</v>
      </c>
      <c r="R93" s="3"/>
      <c r="S93" s="3"/>
      <c r="T93" s="3"/>
      <c r="U93" s="3"/>
      <c r="V93" s="3"/>
      <c r="BF93" s="12" t="s">
        <v>0</v>
      </c>
      <c r="BG93" s="3">
        <v>92</v>
      </c>
    </row>
    <row r="94" spans="1:59">
      <c r="A94" s="3" t="str">
        <f t="shared" si="18"/>
        <v>#comment(above,nsize=[15],size=[30],num=[10])</v>
      </c>
      <c r="B94" s="3" t="s">
        <v>0</v>
      </c>
      <c r="C94" s="3" t="s">
        <v>170</v>
      </c>
      <c r="R94" s="3"/>
      <c r="S94" s="3"/>
      <c r="T94" s="3"/>
      <c r="U94" s="3"/>
      <c r="V94" s="3"/>
      <c r="BF94" s="12" t="s">
        <v>0</v>
      </c>
      <c r="BG94" s="3">
        <v>93</v>
      </c>
    </row>
    <row r="95" spans="1:59">
      <c r="A95" s="3" t="str">
        <f t="shared" si="18"/>
        <v>&amp;br;&amp;br;</v>
      </c>
      <c r="B95" s="3" t="s">
        <v>0</v>
      </c>
      <c r="C95" s="3" t="s">
        <v>142</v>
      </c>
      <c r="R95" s="3"/>
      <c r="S95" s="3"/>
      <c r="T95" s="3"/>
      <c r="U95" s="3"/>
      <c r="V95" s="3"/>
      <c r="BF95" s="12" t="s">
        <v>0</v>
      </c>
      <c r="BG95" s="3">
        <v>94</v>
      </c>
    </row>
    <row r="96" spans="1:59">
      <c r="A96" s="3" t="str">
        <f t="shared" si="18"/>
        <v/>
      </c>
      <c r="B96" s="3" t="s">
        <v>0</v>
      </c>
      <c r="Q96" s="8"/>
      <c r="R96" s="9"/>
      <c r="S96" s="9"/>
      <c r="T96" s="9"/>
      <c r="U96" s="9"/>
      <c r="V96" s="10"/>
      <c r="W96" s="11">
        <v>8</v>
      </c>
      <c r="X96" s="8"/>
      <c r="Y96" s="29"/>
      <c r="Z96" s="29"/>
      <c r="AA96" s="30"/>
      <c r="BF96" s="12" t="s">
        <v>0</v>
      </c>
      <c r="BG96" s="3">
        <v>95</v>
      </c>
    </row>
    <row r="97" spans="1:59">
      <c r="A97" s="3" t="str">
        <f t="shared" si="18"/>
        <v>*0/0</v>
      </c>
      <c r="B97" s="3" t="s">
        <v>0</v>
      </c>
      <c r="C97" s="3" t="str">
        <f>"*"&amp;R97&amp;"/"&amp;T97</f>
        <v>*0/0</v>
      </c>
      <c r="Q97" s="12" t="s">
        <v>9</v>
      </c>
      <c r="R97" s="13">
        <f>INDEX(AJ:AJ,W96+1)</f>
        <v>0</v>
      </c>
      <c r="S97" s="14" t="s">
        <v>10</v>
      </c>
      <c r="T97" s="13">
        <f>INDEX(AK:AK,W96+1)</f>
        <v>0</v>
      </c>
      <c r="U97" s="14"/>
      <c r="V97" s="15"/>
      <c r="W97" s="16"/>
      <c r="X97" s="12"/>
      <c r="Y97" s="31"/>
      <c r="Z97" s="31"/>
      <c r="AA97" s="32"/>
      <c r="BF97" s="12" t="s">
        <v>0</v>
      </c>
      <c r="BG97" s="3">
        <v>96</v>
      </c>
    </row>
    <row r="98" spans="1:59">
      <c r="A98" s="3" t="str">
        <f t="shared" si="18"/>
        <v>|LEFT:80|LEFT:100|LEFT:100|LEFT:100|LEFT:100|LEFT:100|c</v>
      </c>
      <c r="B98" s="3" t="s">
        <v>0</v>
      </c>
      <c r="C98" s="3" t="s">
        <v>83</v>
      </c>
      <c r="D98" s="6" t="str">
        <f>$Q$1</f>
        <v>LEFT:80</v>
      </c>
      <c r="E98" s="6" t="s">
        <v>83</v>
      </c>
      <c r="F98" s="6" t="str">
        <f t="shared" ref="F98:J98" si="23">$R$1</f>
        <v>LEFT:100</v>
      </c>
      <c r="G98" s="6" t="s">
        <v>83</v>
      </c>
      <c r="H98" s="6" t="str">
        <f t="shared" si="23"/>
        <v>LEFT:100</v>
      </c>
      <c r="I98" s="6" t="s">
        <v>83</v>
      </c>
      <c r="J98" s="6" t="str">
        <f t="shared" si="23"/>
        <v>LEFT:100</v>
      </c>
      <c r="K98" s="6" t="s">
        <v>83</v>
      </c>
      <c r="L98" s="6" t="str">
        <f>$R$1</f>
        <v>LEFT:100</v>
      </c>
      <c r="M98" s="6" t="s">
        <v>83</v>
      </c>
      <c r="N98" s="6" t="str">
        <f>$R$1</f>
        <v>LEFT:100</v>
      </c>
      <c r="O98" s="3" t="s">
        <v>83</v>
      </c>
      <c r="P98" s="3" t="s">
        <v>84</v>
      </c>
      <c r="Q98" s="17" t="s">
        <v>6</v>
      </c>
      <c r="R98" s="13" t="str">
        <f>INDEX(AF:AF,W96+1)</f>
        <v>白</v>
      </c>
      <c r="S98" s="18" t="s">
        <v>7</v>
      </c>
      <c r="T98" s="13">
        <f>INDEX(AG:AG,W96+1)</f>
        <v>0</v>
      </c>
      <c r="U98" s="18" t="s">
        <v>8</v>
      </c>
      <c r="V98" s="13">
        <f>INDEX(AI:AI,W96+1)</f>
        <v>0</v>
      </c>
      <c r="W98" s="19"/>
      <c r="X98" s="13">
        <f>INDEX(AQ:AQ,W96+1)</f>
        <v>0</v>
      </c>
      <c r="Y98" s="31"/>
      <c r="Z98" s="31"/>
      <c r="AA98" s="32"/>
      <c r="BF98" s="12" t="s">
        <v>0</v>
      </c>
      <c r="BG98" s="3">
        <v>97</v>
      </c>
    </row>
    <row r="99" spans="1:59">
      <c r="A99" s="3" t="str">
        <f t="shared" si="18"/>
        <v>|色|白|レアリティ||マナコスト||</v>
      </c>
      <c r="B99" s="3" t="s">
        <v>0</v>
      </c>
      <c r="C99" s="3" t="s">
        <v>83</v>
      </c>
      <c r="D99" s="7" t="s">
        <v>6</v>
      </c>
      <c r="E99" s="3" t="s">
        <v>83</v>
      </c>
      <c r="F99" s="3" t="str">
        <f>IF(R98=0,"",R98)</f>
        <v>白</v>
      </c>
      <c r="G99" s="3" t="s">
        <v>83</v>
      </c>
      <c r="H99" s="7" t="s">
        <v>92</v>
      </c>
      <c r="I99" s="3" t="s">
        <v>83</v>
      </c>
      <c r="J99" s="3" t="str">
        <f>IF(T98=0,"",T98)</f>
        <v/>
      </c>
      <c r="K99" s="3" t="s">
        <v>83</v>
      </c>
      <c r="L99" s="7" t="s">
        <v>93</v>
      </c>
      <c r="M99" s="3" t="s">
        <v>83</v>
      </c>
      <c r="N99" s="3" t="str">
        <f>IF(V98=0,"",V98)</f>
        <v/>
      </c>
      <c r="O99" s="3" t="s">
        <v>83</v>
      </c>
      <c r="Q99" s="12" t="s">
        <v>11</v>
      </c>
      <c r="R99" s="13">
        <f>INDEX(AL:AL,W96+1)</f>
        <v>0</v>
      </c>
      <c r="S99" s="18" t="s">
        <v>94</v>
      </c>
      <c r="T99" s="13">
        <f>INDEX(AN:AN,W96+1)</f>
        <v>0</v>
      </c>
      <c r="U99" s="13">
        <f>INDEX(AO:AO,W96+1)</f>
        <v>0</v>
      </c>
      <c r="V99" s="13">
        <f>INDEX(AP:AP,W96+1)</f>
        <v>0</v>
      </c>
      <c r="W99" s="19"/>
      <c r="X99" s="13" t="str">
        <f>INDEX(AZ:AZ,W96+1)</f>
        <v/>
      </c>
      <c r="Y99" s="13" t="str">
        <f>INDEX(BA:BA,W96+1)</f>
        <v/>
      </c>
      <c r="Z99" s="13" t="str">
        <f>INDEX(BB:BB,W96+1)</f>
        <v/>
      </c>
      <c r="AA99" s="13">
        <f>INDEX(BC:BC,W96+1)</f>
        <v>0</v>
      </c>
      <c r="BF99" s="12" t="s">
        <v>0</v>
      </c>
      <c r="BG99" s="3">
        <v>98</v>
      </c>
    </row>
    <row r="100" spans="1:59">
      <c r="A100" s="3" t="str">
        <f t="shared" si="18"/>
        <v>|種別||サブタイプ||||</v>
      </c>
      <c r="B100" s="3" t="s">
        <v>0</v>
      </c>
      <c r="C100" s="3" t="s">
        <v>83</v>
      </c>
      <c r="D100" s="7" t="s">
        <v>11</v>
      </c>
      <c r="E100" s="3" t="s">
        <v>83</v>
      </c>
      <c r="F100" s="3" t="str">
        <f>IF(R99=0,"",R99)</f>
        <v/>
      </c>
      <c r="G100" s="3" t="s">
        <v>83</v>
      </c>
      <c r="H100" s="7" t="s">
        <v>104</v>
      </c>
      <c r="I100" s="3" t="s">
        <v>83</v>
      </c>
      <c r="J100" s="3" t="str">
        <f>IF(T99=0,"",T99)</f>
        <v/>
      </c>
      <c r="K100" s="3" t="s">
        <v>83</v>
      </c>
      <c r="L100" s="3" t="str">
        <f>IF(U99=0,"",U99)</f>
        <v/>
      </c>
      <c r="M100" s="3" t="s">
        <v>83</v>
      </c>
      <c r="N100" s="3" t="str">
        <f>IF(V99=0,"",V99)</f>
        <v/>
      </c>
      <c r="O100" s="3" t="s">
        <v>83</v>
      </c>
      <c r="Q100" s="12" t="s">
        <v>105</v>
      </c>
      <c r="R100" s="13" t="str">
        <f>INDEX(BD:BD,W96+1)</f>
        <v/>
      </c>
      <c r="S100" s="14"/>
      <c r="T100" s="14"/>
      <c r="U100" s="14"/>
      <c r="V100" s="15"/>
      <c r="W100" s="19"/>
      <c r="X100" s="11"/>
      <c r="Y100" s="11"/>
      <c r="Z100" s="11"/>
      <c r="AA100" s="33"/>
      <c r="BF100" s="12" t="s">
        <v>0</v>
      </c>
      <c r="BG100" s="3">
        <v>99</v>
      </c>
    </row>
    <row r="101" spans="1:59">
      <c r="A101" s="3" t="str">
        <f t="shared" si="18"/>
        <v>|テキスト|&gt;|&gt;|&gt;|&gt;||</v>
      </c>
      <c r="B101" s="3" t="s">
        <v>0</v>
      </c>
      <c r="C101" s="3" t="s">
        <v>83</v>
      </c>
      <c r="D101" s="7" t="s">
        <v>105</v>
      </c>
      <c r="E101" s="3" t="s">
        <v>83</v>
      </c>
      <c r="F101" s="7" t="s">
        <v>115</v>
      </c>
      <c r="G101" s="3" t="s">
        <v>83</v>
      </c>
      <c r="H101" s="7" t="s">
        <v>115</v>
      </c>
      <c r="I101" s="3" t="s">
        <v>83</v>
      </c>
      <c r="J101" s="7" t="s">
        <v>115</v>
      </c>
      <c r="K101" s="3" t="s">
        <v>83</v>
      </c>
      <c r="L101" s="7" t="s">
        <v>115</v>
      </c>
      <c r="M101" s="3" t="s">
        <v>83</v>
      </c>
      <c r="N101" s="3" t="str">
        <f>IF(R100=0,"",R100)</f>
        <v/>
      </c>
      <c r="O101" s="3" t="s">
        <v>83</v>
      </c>
      <c r="Q101" s="17" t="s">
        <v>27</v>
      </c>
      <c r="R101" s="13" t="str">
        <f>INDEX(BE:BE,W96+1)</f>
        <v/>
      </c>
      <c r="S101" s="14" t="s">
        <v>324</v>
      </c>
      <c r="T101" s="13" t="str">
        <f>IF(X101="","",X101&amp;IF(Y101="",""," "&amp;Y101)&amp;IF(Z101="",""," "&amp;Z101)&amp;IF(AA101="",""," "&amp;AA101))</f>
        <v/>
      </c>
      <c r="U101" s="14"/>
      <c r="V101" s="15"/>
      <c r="W101" s="19" t="s">
        <v>116</v>
      </c>
      <c r="X101" s="12" t="str">
        <f t="shared" ref="X101:AA101" si="24">IF(ISERROR(IF(LEN(X100)&gt;1,X100,VLOOKUP(X99,$AC:$AD,2,FALSE))),"",IF(LEN(X100)&gt;1,X100,VLOOKUP(X99,$AC:$AD,2,FALSE)))</f>
        <v/>
      </c>
      <c r="Y101" s="12" t="str">
        <f t="shared" si="24"/>
        <v/>
      </c>
      <c r="Z101" s="12" t="str">
        <f t="shared" si="24"/>
        <v/>
      </c>
      <c r="AA101" s="12" t="str">
        <f t="shared" si="24"/>
        <v> </v>
      </c>
      <c r="BF101" s="12" t="s">
        <v>0</v>
      </c>
      <c r="BG101" s="3">
        <v>100</v>
      </c>
    </row>
    <row r="102" spans="1:59">
      <c r="A102" s="3" t="str">
        <f t="shared" si="18"/>
        <v>|英テキスト|&gt;|&gt;|&gt;|&gt;||</v>
      </c>
      <c r="B102" s="3" t="s">
        <v>0</v>
      </c>
      <c r="C102" s="3" t="s">
        <v>83</v>
      </c>
      <c r="D102" s="7" t="s">
        <v>125</v>
      </c>
      <c r="E102" s="3" t="s">
        <v>83</v>
      </c>
      <c r="F102" s="7" t="s">
        <v>115</v>
      </c>
      <c r="G102" s="3" t="s">
        <v>83</v>
      </c>
      <c r="H102" s="7" t="s">
        <v>115</v>
      </c>
      <c r="I102" s="3" t="s">
        <v>83</v>
      </c>
      <c r="J102" s="7" t="s">
        <v>115</v>
      </c>
      <c r="K102" s="3" t="s">
        <v>83</v>
      </c>
      <c r="L102" s="7" t="s">
        <v>115</v>
      </c>
      <c r="M102" s="3" t="s">
        <v>83</v>
      </c>
      <c r="N102" s="3" t="str">
        <f>IF(T101="","",T101&amp;"&amp;br;")&amp;IF(R101=0,"",R101)</f>
        <v/>
      </c>
      <c r="O102" s="3" t="s">
        <v>83</v>
      </c>
      <c r="Q102" s="12" t="s">
        <v>18</v>
      </c>
      <c r="R102" s="13">
        <f>IF(INDEX(AX:AX,W96+1)="",0,INDEX(AX:AX,W96+1)&amp;"/"&amp;INDEX(AY:AY,W96+1))</f>
        <v>0</v>
      </c>
      <c r="S102" s="14"/>
      <c r="T102" s="14"/>
      <c r="U102" s="14"/>
      <c r="V102" s="15"/>
      <c r="W102" s="19"/>
      <c r="X102" s="12"/>
      <c r="Y102" s="31"/>
      <c r="Z102" s="31"/>
      <c r="AA102" s="32"/>
      <c r="BF102" s="12" t="s">
        <v>0</v>
      </c>
      <c r="BG102" s="3">
        <v>101</v>
      </c>
    </row>
    <row r="103" spans="1:59">
      <c r="A103" s="3" t="str">
        <f t="shared" si="18"/>
        <v>|PT|&gt;||シールド数|&gt;||</v>
      </c>
      <c r="B103" s="3" t="s">
        <v>0</v>
      </c>
      <c r="C103" s="3" t="s">
        <v>83</v>
      </c>
      <c r="D103" s="3" t="s">
        <v>18</v>
      </c>
      <c r="E103" s="3" t="s">
        <v>83</v>
      </c>
      <c r="F103" s="3" t="s">
        <v>115</v>
      </c>
      <c r="G103" s="3" t="s">
        <v>83</v>
      </c>
      <c r="H103" s="3" t="str">
        <f>IF(R102=0,"",R102)</f>
        <v/>
      </c>
      <c r="I103" s="3" t="s">
        <v>83</v>
      </c>
      <c r="J103" s="3" t="s">
        <v>134</v>
      </c>
      <c r="K103" s="3" t="s">
        <v>83</v>
      </c>
      <c r="L103" s="3" t="s">
        <v>115</v>
      </c>
      <c r="M103" s="3" t="s">
        <v>83</v>
      </c>
      <c r="N103" s="3" t="str">
        <f>IF(R103=0,"",R103)</f>
        <v/>
      </c>
      <c r="O103" s="3" t="s">
        <v>83</v>
      </c>
      <c r="Q103" s="20" t="s">
        <v>19</v>
      </c>
      <c r="R103" s="13">
        <f>INDEX(AW:AW,W96+1)</f>
        <v>0</v>
      </c>
      <c r="S103" s="21"/>
      <c r="T103" s="21"/>
      <c r="U103" s="21"/>
      <c r="V103" s="22"/>
      <c r="W103" s="23"/>
      <c r="X103" s="24"/>
      <c r="Y103" s="34"/>
      <c r="Z103" s="34"/>
      <c r="AA103" s="35"/>
      <c r="BF103" s="12" t="s">
        <v>0</v>
      </c>
      <c r="BG103" s="3">
        <v>102</v>
      </c>
    </row>
    <row r="104" spans="1:59">
      <c r="A104" s="3" t="str">
        <f t="shared" si="18"/>
        <v>&amp;br;&amp;br;</v>
      </c>
      <c r="B104" s="3" t="s">
        <v>0</v>
      </c>
      <c r="C104" s="3" t="s">
        <v>142</v>
      </c>
      <c r="R104" s="3"/>
      <c r="S104" s="3"/>
      <c r="T104" s="3"/>
      <c r="U104" s="3"/>
      <c r="V104" s="3"/>
      <c r="BF104" s="12" t="s">
        <v>0</v>
      </c>
      <c r="BG104" s="3">
        <v>103</v>
      </c>
    </row>
    <row r="105" spans="1:59">
      <c r="A105" s="3" t="str">
        <f t="shared" si="18"/>
        <v>#back(text=戻る,left)</v>
      </c>
      <c r="B105" s="3" t="s">
        <v>0</v>
      </c>
      <c r="C105" s="3" t="s">
        <v>151</v>
      </c>
      <c r="R105" s="3"/>
      <c r="S105" s="3"/>
      <c r="T105" s="3"/>
      <c r="U105" s="3"/>
      <c r="V105" s="3"/>
      <c r="BF105" s="12" t="s">
        <v>0</v>
      </c>
      <c r="BG105" s="3">
        <v>104</v>
      </c>
    </row>
    <row r="106" spans="1:59">
      <c r="A106" s="3" t="str">
        <f t="shared" si="18"/>
        <v>&amp;br;</v>
      </c>
      <c r="B106" s="3" t="s">
        <v>0</v>
      </c>
      <c r="C106" s="3" t="s">
        <v>161</v>
      </c>
      <c r="R106" s="3"/>
      <c r="S106" s="3"/>
      <c r="T106" s="3"/>
      <c r="U106" s="3"/>
      <c r="V106" s="3"/>
      <c r="BF106" s="12" t="s">
        <v>0</v>
      </c>
      <c r="BG106" s="3">
        <v>105</v>
      </c>
    </row>
    <row r="107" spans="1:59">
      <c r="A107" s="3" t="str">
        <f t="shared" si="18"/>
        <v>#comment(above,nsize=[15],size=[30],num=[10])</v>
      </c>
      <c r="B107" s="3" t="s">
        <v>0</v>
      </c>
      <c r="C107" s="3" t="s">
        <v>170</v>
      </c>
      <c r="R107" s="3"/>
      <c r="S107" s="3"/>
      <c r="T107" s="3"/>
      <c r="U107" s="3"/>
      <c r="V107" s="3"/>
      <c r="BF107" s="12" t="s">
        <v>0</v>
      </c>
      <c r="BG107" s="3">
        <v>106</v>
      </c>
    </row>
    <row r="108" spans="1:59">
      <c r="A108" s="3" t="str">
        <f t="shared" si="18"/>
        <v>&amp;br;&amp;br;</v>
      </c>
      <c r="B108" s="3" t="s">
        <v>0</v>
      </c>
      <c r="C108" s="3" t="s">
        <v>142</v>
      </c>
      <c r="R108" s="3"/>
      <c r="S108" s="3"/>
      <c r="T108" s="3"/>
      <c r="U108" s="3"/>
      <c r="V108" s="3"/>
      <c r="BF108" s="12" t="s">
        <v>0</v>
      </c>
      <c r="BG108" s="3">
        <v>107</v>
      </c>
    </row>
    <row r="109" spans="1:59">
      <c r="A109" s="3" t="str">
        <f t="shared" si="18"/>
        <v/>
      </c>
      <c r="B109" s="3" t="s">
        <v>0</v>
      </c>
      <c r="Q109" s="8"/>
      <c r="R109" s="9"/>
      <c r="S109" s="9"/>
      <c r="T109" s="9"/>
      <c r="U109" s="9"/>
      <c r="V109" s="10"/>
      <c r="W109" s="11">
        <v>9</v>
      </c>
      <c r="X109" s="8"/>
      <c r="Y109" s="29"/>
      <c r="Z109" s="29"/>
      <c r="AA109" s="30"/>
      <c r="BF109" s="12" t="s">
        <v>0</v>
      </c>
      <c r="BG109" s="3">
        <v>108</v>
      </c>
    </row>
    <row r="110" spans="1:59">
      <c r="A110" s="3" t="str">
        <f t="shared" si="18"/>
        <v>*0/0</v>
      </c>
      <c r="B110" s="3" t="s">
        <v>0</v>
      </c>
      <c r="C110" s="3" t="str">
        <f>"*"&amp;R110&amp;"/"&amp;T110</f>
        <v>*0/0</v>
      </c>
      <c r="Q110" s="12" t="s">
        <v>9</v>
      </c>
      <c r="R110" s="13">
        <f>INDEX(AJ:AJ,W109+1)</f>
        <v>0</v>
      </c>
      <c r="S110" s="14" t="s">
        <v>10</v>
      </c>
      <c r="T110" s="13">
        <f>INDEX(AK:AK,W109+1)</f>
        <v>0</v>
      </c>
      <c r="U110" s="14"/>
      <c r="V110" s="15"/>
      <c r="W110" s="16"/>
      <c r="X110" s="12"/>
      <c r="Y110" s="31"/>
      <c r="Z110" s="31"/>
      <c r="AA110" s="32"/>
      <c r="BF110" s="12" t="s">
        <v>0</v>
      </c>
      <c r="BG110" s="3">
        <v>109</v>
      </c>
    </row>
    <row r="111" spans="1:59">
      <c r="A111" s="3" t="str">
        <f t="shared" si="18"/>
        <v>|LEFT:80|LEFT:100|LEFT:100|LEFT:100|LEFT:100|LEFT:100|c</v>
      </c>
      <c r="B111" s="3" t="s">
        <v>0</v>
      </c>
      <c r="C111" s="3" t="s">
        <v>83</v>
      </c>
      <c r="D111" s="6" t="str">
        <f>$Q$1</f>
        <v>LEFT:80</v>
      </c>
      <c r="E111" s="6" t="s">
        <v>83</v>
      </c>
      <c r="F111" s="6" t="str">
        <f t="shared" ref="F111:J111" si="25">$R$1</f>
        <v>LEFT:100</v>
      </c>
      <c r="G111" s="6" t="s">
        <v>83</v>
      </c>
      <c r="H111" s="6" t="str">
        <f t="shared" si="25"/>
        <v>LEFT:100</v>
      </c>
      <c r="I111" s="6" t="s">
        <v>83</v>
      </c>
      <c r="J111" s="6" t="str">
        <f t="shared" si="25"/>
        <v>LEFT:100</v>
      </c>
      <c r="K111" s="6" t="s">
        <v>83</v>
      </c>
      <c r="L111" s="6" t="str">
        <f>$R$1</f>
        <v>LEFT:100</v>
      </c>
      <c r="M111" s="6" t="s">
        <v>83</v>
      </c>
      <c r="N111" s="6" t="str">
        <f>$R$1</f>
        <v>LEFT:100</v>
      </c>
      <c r="O111" s="3" t="s">
        <v>83</v>
      </c>
      <c r="P111" s="3" t="s">
        <v>84</v>
      </c>
      <c r="Q111" s="17" t="s">
        <v>6</v>
      </c>
      <c r="R111" s="13" t="str">
        <f>INDEX(AF:AF,W109+1)</f>
        <v>白</v>
      </c>
      <c r="S111" s="18" t="s">
        <v>7</v>
      </c>
      <c r="T111" s="13">
        <f>INDEX(AG:AG,W109+1)</f>
        <v>0</v>
      </c>
      <c r="U111" s="18" t="s">
        <v>8</v>
      </c>
      <c r="V111" s="13">
        <f>INDEX(AI:AI,W109+1)</f>
        <v>0</v>
      </c>
      <c r="W111" s="19"/>
      <c r="X111" s="13">
        <f>INDEX(AQ:AQ,W109+1)</f>
        <v>0</v>
      </c>
      <c r="Y111" s="31"/>
      <c r="Z111" s="31"/>
      <c r="AA111" s="32"/>
      <c r="BF111" s="12" t="s">
        <v>0</v>
      </c>
      <c r="BG111" s="3">
        <v>110</v>
      </c>
    </row>
    <row r="112" spans="1:59">
      <c r="A112" s="3" t="str">
        <f t="shared" si="18"/>
        <v>|色|白|レアリティ||マナコスト||</v>
      </c>
      <c r="B112" s="3" t="s">
        <v>0</v>
      </c>
      <c r="C112" s="3" t="s">
        <v>83</v>
      </c>
      <c r="D112" s="7" t="s">
        <v>6</v>
      </c>
      <c r="E112" s="3" t="s">
        <v>83</v>
      </c>
      <c r="F112" s="3" t="str">
        <f>IF(R111=0,"",R111)</f>
        <v>白</v>
      </c>
      <c r="G112" s="3" t="s">
        <v>83</v>
      </c>
      <c r="H112" s="7" t="s">
        <v>92</v>
      </c>
      <c r="I112" s="3" t="s">
        <v>83</v>
      </c>
      <c r="J112" s="3" t="str">
        <f>IF(T111=0,"",T111)</f>
        <v/>
      </c>
      <c r="K112" s="3" t="s">
        <v>83</v>
      </c>
      <c r="L112" s="7" t="s">
        <v>93</v>
      </c>
      <c r="M112" s="3" t="s">
        <v>83</v>
      </c>
      <c r="N112" s="3" t="str">
        <f>IF(V111=0,"",V111)</f>
        <v/>
      </c>
      <c r="O112" s="3" t="s">
        <v>83</v>
      </c>
      <c r="Q112" s="12" t="s">
        <v>11</v>
      </c>
      <c r="R112" s="13">
        <f>INDEX(AL:AL,W109+1)</f>
        <v>0</v>
      </c>
      <c r="S112" s="18" t="s">
        <v>94</v>
      </c>
      <c r="T112" s="13">
        <f>INDEX(AN:AN,W109+1)</f>
        <v>0</v>
      </c>
      <c r="U112" s="13">
        <f>INDEX(AO:AO,W109+1)</f>
        <v>0</v>
      </c>
      <c r="V112" s="13">
        <f>INDEX(AP:AP,W109+1)</f>
        <v>0</v>
      </c>
      <c r="W112" s="19"/>
      <c r="X112" s="13" t="str">
        <f>INDEX(AZ:AZ,W109+1)</f>
        <v/>
      </c>
      <c r="Y112" s="13" t="str">
        <f>INDEX(BA:BA,W109+1)</f>
        <v/>
      </c>
      <c r="Z112" s="13" t="str">
        <f>INDEX(BB:BB,W109+1)</f>
        <v/>
      </c>
      <c r="AA112" s="13">
        <f>INDEX(BC:BC,W109+1)</f>
        <v>0</v>
      </c>
      <c r="BF112" s="12" t="s">
        <v>0</v>
      </c>
      <c r="BG112" s="3">
        <v>111</v>
      </c>
    </row>
    <row r="113" spans="1:59">
      <c r="A113" s="3" t="str">
        <f t="shared" si="18"/>
        <v>|種別||サブタイプ||||</v>
      </c>
      <c r="B113" s="3" t="s">
        <v>0</v>
      </c>
      <c r="C113" s="3" t="s">
        <v>83</v>
      </c>
      <c r="D113" s="7" t="s">
        <v>11</v>
      </c>
      <c r="E113" s="3" t="s">
        <v>83</v>
      </c>
      <c r="F113" s="3" t="str">
        <f>IF(R112=0,"",R112)</f>
        <v/>
      </c>
      <c r="G113" s="3" t="s">
        <v>83</v>
      </c>
      <c r="H113" s="7" t="s">
        <v>104</v>
      </c>
      <c r="I113" s="3" t="s">
        <v>83</v>
      </c>
      <c r="J113" s="3" t="str">
        <f>IF(T112=0,"",T112)</f>
        <v/>
      </c>
      <c r="K113" s="3" t="s">
        <v>83</v>
      </c>
      <c r="L113" s="3" t="str">
        <f>IF(U112=0,"",U112)</f>
        <v/>
      </c>
      <c r="M113" s="3" t="s">
        <v>83</v>
      </c>
      <c r="N113" s="3" t="str">
        <f>IF(V112=0,"",V112)</f>
        <v/>
      </c>
      <c r="O113" s="3" t="s">
        <v>83</v>
      </c>
      <c r="Q113" s="12" t="s">
        <v>105</v>
      </c>
      <c r="R113" s="13" t="str">
        <f>INDEX(BD:BD,W109+1)</f>
        <v/>
      </c>
      <c r="S113" s="14"/>
      <c r="T113" s="14"/>
      <c r="U113" s="14"/>
      <c r="V113" s="15"/>
      <c r="W113" s="19"/>
      <c r="X113" s="11"/>
      <c r="Y113" s="11"/>
      <c r="Z113" s="11"/>
      <c r="AA113" s="33"/>
      <c r="BF113" s="12" t="s">
        <v>0</v>
      </c>
      <c r="BG113" s="3">
        <v>112</v>
      </c>
    </row>
    <row r="114" spans="1:59">
      <c r="A114" s="3" t="str">
        <f t="shared" si="18"/>
        <v>|テキスト|&gt;|&gt;|&gt;|&gt;||</v>
      </c>
      <c r="B114" s="3" t="s">
        <v>0</v>
      </c>
      <c r="C114" s="3" t="s">
        <v>83</v>
      </c>
      <c r="D114" s="7" t="s">
        <v>105</v>
      </c>
      <c r="E114" s="3" t="s">
        <v>83</v>
      </c>
      <c r="F114" s="7" t="s">
        <v>115</v>
      </c>
      <c r="G114" s="3" t="s">
        <v>83</v>
      </c>
      <c r="H114" s="7" t="s">
        <v>115</v>
      </c>
      <c r="I114" s="3" t="s">
        <v>83</v>
      </c>
      <c r="J114" s="7" t="s">
        <v>115</v>
      </c>
      <c r="K114" s="3" t="s">
        <v>83</v>
      </c>
      <c r="L114" s="7" t="s">
        <v>115</v>
      </c>
      <c r="M114" s="3" t="s">
        <v>83</v>
      </c>
      <c r="N114" s="3" t="str">
        <f>IF(R113=0,"",R113)</f>
        <v/>
      </c>
      <c r="O114" s="3" t="s">
        <v>83</v>
      </c>
      <c r="Q114" s="17" t="s">
        <v>27</v>
      </c>
      <c r="R114" s="13" t="str">
        <f>INDEX(BE:BE,W109+1)</f>
        <v/>
      </c>
      <c r="S114" s="14" t="s">
        <v>324</v>
      </c>
      <c r="T114" s="13" t="str">
        <f>IF(X114="","",X114&amp;IF(Y114="",""," "&amp;Y114)&amp;IF(Z114="",""," "&amp;Z114)&amp;IF(AA114="",""," "&amp;AA114))</f>
        <v/>
      </c>
      <c r="U114" s="14"/>
      <c r="V114" s="15"/>
      <c r="W114" s="19" t="s">
        <v>116</v>
      </c>
      <c r="X114" s="12" t="str">
        <f t="shared" ref="X114:AA114" si="26">IF(ISERROR(IF(LEN(X113)&gt;1,X113,VLOOKUP(X112,$AC:$AD,2,FALSE))),"",IF(LEN(X113)&gt;1,X113,VLOOKUP(X112,$AC:$AD,2,FALSE)))</f>
        <v/>
      </c>
      <c r="Y114" s="12" t="str">
        <f t="shared" si="26"/>
        <v/>
      </c>
      <c r="Z114" s="12" t="str">
        <f t="shared" si="26"/>
        <v/>
      </c>
      <c r="AA114" s="12" t="str">
        <f t="shared" si="26"/>
        <v> </v>
      </c>
      <c r="BF114" s="12" t="s">
        <v>0</v>
      </c>
      <c r="BG114" s="3">
        <v>113</v>
      </c>
    </row>
    <row r="115" spans="1:59">
      <c r="A115" s="3" t="str">
        <f t="shared" si="18"/>
        <v>|英テキスト|&gt;|&gt;|&gt;|&gt;||</v>
      </c>
      <c r="B115" s="3" t="s">
        <v>0</v>
      </c>
      <c r="C115" s="3" t="s">
        <v>83</v>
      </c>
      <c r="D115" s="7" t="s">
        <v>125</v>
      </c>
      <c r="E115" s="3" t="s">
        <v>83</v>
      </c>
      <c r="F115" s="7" t="s">
        <v>115</v>
      </c>
      <c r="G115" s="3" t="s">
        <v>83</v>
      </c>
      <c r="H115" s="7" t="s">
        <v>115</v>
      </c>
      <c r="I115" s="3" t="s">
        <v>83</v>
      </c>
      <c r="J115" s="7" t="s">
        <v>115</v>
      </c>
      <c r="K115" s="3" t="s">
        <v>83</v>
      </c>
      <c r="L115" s="7" t="s">
        <v>115</v>
      </c>
      <c r="M115" s="3" t="s">
        <v>83</v>
      </c>
      <c r="N115" s="3" t="str">
        <f>IF(T114="","",T114&amp;"&amp;br;")&amp;IF(R114=0,"",R114)</f>
        <v/>
      </c>
      <c r="O115" s="3" t="s">
        <v>83</v>
      </c>
      <c r="Q115" s="12" t="s">
        <v>18</v>
      </c>
      <c r="R115" s="13">
        <f>IF(INDEX(AX:AX,W109+1)="",0,INDEX(AX:AX,W109+1)&amp;"/"&amp;INDEX(AY:AY,W109+1))</f>
        <v>0</v>
      </c>
      <c r="S115" s="14"/>
      <c r="T115" s="14"/>
      <c r="U115" s="14"/>
      <c r="V115" s="15"/>
      <c r="W115" s="19"/>
      <c r="X115" s="12"/>
      <c r="Y115" s="31"/>
      <c r="Z115" s="31"/>
      <c r="AA115" s="32"/>
      <c r="BF115" s="12" t="s">
        <v>0</v>
      </c>
      <c r="BG115" s="3">
        <v>114</v>
      </c>
    </row>
    <row r="116" spans="1:59">
      <c r="A116" s="3" t="str">
        <f t="shared" si="18"/>
        <v>|PT|&gt;||シールド数|&gt;||</v>
      </c>
      <c r="B116" s="3" t="s">
        <v>0</v>
      </c>
      <c r="C116" s="3" t="s">
        <v>83</v>
      </c>
      <c r="D116" s="3" t="s">
        <v>18</v>
      </c>
      <c r="E116" s="3" t="s">
        <v>83</v>
      </c>
      <c r="F116" s="3" t="s">
        <v>115</v>
      </c>
      <c r="G116" s="3" t="s">
        <v>83</v>
      </c>
      <c r="H116" s="3" t="str">
        <f>IF(R115=0,"",R115)</f>
        <v/>
      </c>
      <c r="I116" s="3" t="s">
        <v>83</v>
      </c>
      <c r="J116" s="3" t="s">
        <v>134</v>
      </c>
      <c r="K116" s="3" t="s">
        <v>83</v>
      </c>
      <c r="L116" s="3" t="s">
        <v>115</v>
      </c>
      <c r="M116" s="3" t="s">
        <v>83</v>
      </c>
      <c r="N116" s="3" t="str">
        <f>IF(R116=0,"",R116)</f>
        <v/>
      </c>
      <c r="O116" s="3" t="s">
        <v>83</v>
      </c>
      <c r="Q116" s="20" t="s">
        <v>19</v>
      </c>
      <c r="R116" s="13">
        <f>INDEX(AW:AW,W109+1)</f>
        <v>0</v>
      </c>
      <c r="S116" s="21"/>
      <c r="T116" s="21"/>
      <c r="U116" s="21"/>
      <c r="V116" s="22"/>
      <c r="W116" s="23"/>
      <c r="X116" s="24"/>
      <c r="Y116" s="34"/>
      <c r="Z116" s="34"/>
      <c r="AA116" s="35"/>
      <c r="BF116" s="12" t="s">
        <v>0</v>
      </c>
      <c r="BG116" s="3">
        <v>115</v>
      </c>
    </row>
    <row r="117" spans="1:59">
      <c r="A117" s="3" t="str">
        <f t="shared" si="18"/>
        <v>&amp;br;&amp;br;</v>
      </c>
      <c r="B117" s="3" t="s">
        <v>0</v>
      </c>
      <c r="C117" s="3" t="s">
        <v>142</v>
      </c>
      <c r="R117" s="3"/>
      <c r="S117" s="3"/>
      <c r="T117" s="3"/>
      <c r="U117" s="3"/>
      <c r="V117" s="3"/>
      <c r="BF117" s="12" t="s">
        <v>0</v>
      </c>
      <c r="BG117" s="3">
        <v>116</v>
      </c>
    </row>
    <row r="118" spans="1:59">
      <c r="A118" s="3" t="str">
        <f t="shared" si="18"/>
        <v>#back(text=戻る,left)</v>
      </c>
      <c r="B118" s="3" t="s">
        <v>0</v>
      </c>
      <c r="C118" s="3" t="s">
        <v>151</v>
      </c>
      <c r="R118" s="3"/>
      <c r="S118" s="3"/>
      <c r="T118" s="3"/>
      <c r="U118" s="3"/>
      <c r="V118" s="3"/>
      <c r="BF118" s="12" t="s">
        <v>0</v>
      </c>
      <c r="BG118" s="3">
        <v>117</v>
      </c>
    </row>
    <row r="119" spans="1:59">
      <c r="A119" s="3" t="str">
        <f t="shared" si="18"/>
        <v>&amp;br;</v>
      </c>
      <c r="B119" s="3" t="s">
        <v>0</v>
      </c>
      <c r="C119" s="3" t="s">
        <v>161</v>
      </c>
      <c r="R119" s="3"/>
      <c r="S119" s="3"/>
      <c r="T119" s="3"/>
      <c r="U119" s="3"/>
      <c r="V119" s="3"/>
      <c r="BF119" s="12" t="s">
        <v>0</v>
      </c>
      <c r="BG119" s="3">
        <v>118</v>
      </c>
    </row>
    <row r="120" spans="1:59">
      <c r="A120" s="3" t="str">
        <f t="shared" si="18"/>
        <v>#comment(above,nsize=[15],size=[30],num=[10])</v>
      </c>
      <c r="B120" s="3" t="s">
        <v>0</v>
      </c>
      <c r="C120" s="3" t="s">
        <v>170</v>
      </c>
      <c r="R120" s="3"/>
      <c r="S120" s="3"/>
      <c r="T120" s="3"/>
      <c r="U120" s="3"/>
      <c r="V120" s="3"/>
      <c r="BF120" s="12" t="s">
        <v>0</v>
      </c>
      <c r="BG120" s="3">
        <v>119</v>
      </c>
    </row>
    <row r="121" spans="1:59">
      <c r="A121" s="3" t="str">
        <f t="shared" si="18"/>
        <v>&amp;br;&amp;br;</v>
      </c>
      <c r="B121" s="3" t="s">
        <v>0</v>
      </c>
      <c r="C121" s="3" t="s">
        <v>142</v>
      </c>
      <c r="R121" s="3"/>
      <c r="S121" s="3"/>
      <c r="T121" s="3"/>
      <c r="U121" s="3"/>
      <c r="V121" s="3"/>
      <c r="BF121" s="12" t="s">
        <v>0</v>
      </c>
      <c r="BG121" s="3">
        <v>120</v>
      </c>
    </row>
    <row r="122" spans="1:59">
      <c r="A122" s="3" t="str">
        <f t="shared" si="18"/>
        <v/>
      </c>
      <c r="B122" s="3" t="s">
        <v>0</v>
      </c>
      <c r="Q122" s="8"/>
      <c r="R122" s="9"/>
      <c r="S122" s="9"/>
      <c r="T122" s="9"/>
      <c r="U122" s="9"/>
      <c r="V122" s="10"/>
      <c r="W122" s="11">
        <v>10</v>
      </c>
      <c r="X122" s="8"/>
      <c r="Y122" s="29"/>
      <c r="Z122" s="29"/>
      <c r="AA122" s="30"/>
      <c r="BF122" s="12" t="s">
        <v>0</v>
      </c>
      <c r="BG122" s="3">
        <v>121</v>
      </c>
    </row>
    <row r="123" spans="1:59">
      <c r="A123" s="3" t="str">
        <f t="shared" si="18"/>
        <v>*0/0</v>
      </c>
      <c r="B123" s="3" t="s">
        <v>0</v>
      </c>
      <c r="C123" s="3" t="str">
        <f>"*"&amp;R123&amp;"/"&amp;T123</f>
        <v>*0/0</v>
      </c>
      <c r="Q123" s="12" t="s">
        <v>9</v>
      </c>
      <c r="R123" s="13">
        <f>INDEX(AJ:AJ,W122+1)</f>
        <v>0</v>
      </c>
      <c r="S123" s="14" t="s">
        <v>10</v>
      </c>
      <c r="T123" s="13">
        <f>INDEX(AK:AK,W122+1)</f>
        <v>0</v>
      </c>
      <c r="U123" s="14"/>
      <c r="V123" s="15"/>
      <c r="W123" s="16"/>
      <c r="X123" s="12"/>
      <c r="Y123" s="31"/>
      <c r="Z123" s="31"/>
      <c r="AA123" s="32"/>
      <c r="BF123" s="12" t="s">
        <v>0</v>
      </c>
      <c r="BG123" s="3">
        <v>122</v>
      </c>
    </row>
    <row r="124" spans="1:59">
      <c r="A124" s="3" t="str">
        <f t="shared" si="18"/>
        <v>|LEFT:80|LEFT:100|LEFT:100|LEFT:100|LEFT:100|LEFT:100|c</v>
      </c>
      <c r="B124" s="3" t="s">
        <v>0</v>
      </c>
      <c r="C124" s="3" t="s">
        <v>83</v>
      </c>
      <c r="D124" s="6" t="str">
        <f>$Q$1</f>
        <v>LEFT:80</v>
      </c>
      <c r="E124" s="6" t="s">
        <v>83</v>
      </c>
      <c r="F124" s="6" t="str">
        <f t="shared" ref="F124:J124" si="27">$R$1</f>
        <v>LEFT:100</v>
      </c>
      <c r="G124" s="6" t="s">
        <v>83</v>
      </c>
      <c r="H124" s="6" t="str">
        <f t="shared" si="27"/>
        <v>LEFT:100</v>
      </c>
      <c r="I124" s="6" t="s">
        <v>83</v>
      </c>
      <c r="J124" s="6" t="str">
        <f t="shared" si="27"/>
        <v>LEFT:100</v>
      </c>
      <c r="K124" s="6" t="s">
        <v>83</v>
      </c>
      <c r="L124" s="6" t="str">
        <f>$R$1</f>
        <v>LEFT:100</v>
      </c>
      <c r="M124" s="6" t="s">
        <v>83</v>
      </c>
      <c r="N124" s="6" t="str">
        <f>$R$1</f>
        <v>LEFT:100</v>
      </c>
      <c r="O124" s="3" t="s">
        <v>83</v>
      </c>
      <c r="P124" s="3" t="s">
        <v>84</v>
      </c>
      <c r="Q124" s="17" t="s">
        <v>6</v>
      </c>
      <c r="R124" s="13" t="str">
        <f>INDEX(AF:AF,W122+1)</f>
        <v>白</v>
      </c>
      <c r="S124" s="18" t="s">
        <v>7</v>
      </c>
      <c r="T124" s="13">
        <f>INDEX(AG:AG,W122+1)</f>
        <v>0</v>
      </c>
      <c r="U124" s="18" t="s">
        <v>8</v>
      </c>
      <c r="V124" s="13">
        <f>INDEX(AI:AI,W122+1)</f>
        <v>0</v>
      </c>
      <c r="W124" s="19"/>
      <c r="X124" s="13">
        <f>INDEX(AQ:AQ,W122+1)</f>
        <v>0</v>
      </c>
      <c r="Y124" s="31"/>
      <c r="Z124" s="31"/>
      <c r="AA124" s="32"/>
      <c r="BF124" s="12" t="s">
        <v>0</v>
      </c>
      <c r="BG124" s="3">
        <v>123</v>
      </c>
    </row>
    <row r="125" spans="1:59">
      <c r="A125" s="3" t="str">
        <f t="shared" si="18"/>
        <v>|色|白|レアリティ||マナコスト||</v>
      </c>
      <c r="B125" s="3" t="s">
        <v>0</v>
      </c>
      <c r="C125" s="3" t="s">
        <v>83</v>
      </c>
      <c r="D125" s="7" t="s">
        <v>6</v>
      </c>
      <c r="E125" s="3" t="s">
        <v>83</v>
      </c>
      <c r="F125" s="3" t="str">
        <f>IF(R124=0,"",R124)</f>
        <v>白</v>
      </c>
      <c r="G125" s="3" t="s">
        <v>83</v>
      </c>
      <c r="H125" s="7" t="s">
        <v>92</v>
      </c>
      <c r="I125" s="3" t="s">
        <v>83</v>
      </c>
      <c r="J125" s="3" t="str">
        <f>IF(T124=0,"",T124)</f>
        <v/>
      </c>
      <c r="K125" s="3" t="s">
        <v>83</v>
      </c>
      <c r="L125" s="7" t="s">
        <v>93</v>
      </c>
      <c r="M125" s="3" t="s">
        <v>83</v>
      </c>
      <c r="N125" s="3" t="str">
        <f>IF(V124=0,"",V124)</f>
        <v/>
      </c>
      <c r="O125" s="3" t="s">
        <v>83</v>
      </c>
      <c r="Q125" s="12" t="s">
        <v>11</v>
      </c>
      <c r="R125" s="13">
        <f>INDEX(AL:AL,W122+1)</f>
        <v>0</v>
      </c>
      <c r="S125" s="18" t="s">
        <v>94</v>
      </c>
      <c r="T125" s="13">
        <f>INDEX(AN:AN,W122+1)</f>
        <v>0</v>
      </c>
      <c r="U125" s="13">
        <f>INDEX(AO:AO,W122+1)</f>
        <v>0</v>
      </c>
      <c r="V125" s="13">
        <f>INDEX(AP:AP,W122+1)</f>
        <v>0</v>
      </c>
      <c r="W125" s="19"/>
      <c r="X125" s="13" t="str">
        <f>INDEX(AZ:AZ,W122+1)</f>
        <v/>
      </c>
      <c r="Y125" s="13" t="str">
        <f>INDEX(BA:BA,W122+1)</f>
        <v/>
      </c>
      <c r="Z125" s="13" t="str">
        <f>INDEX(BB:BB,W122+1)</f>
        <v/>
      </c>
      <c r="AA125" s="13">
        <f>INDEX(BC:BC,W122+1)</f>
        <v>0</v>
      </c>
      <c r="BF125" s="12" t="s">
        <v>0</v>
      </c>
      <c r="BG125" s="3">
        <v>124</v>
      </c>
    </row>
    <row r="126" spans="1:59">
      <c r="A126" s="3" t="str">
        <f t="shared" si="18"/>
        <v>|種別||サブタイプ||||</v>
      </c>
      <c r="B126" s="3" t="s">
        <v>0</v>
      </c>
      <c r="C126" s="3" t="s">
        <v>83</v>
      </c>
      <c r="D126" s="7" t="s">
        <v>11</v>
      </c>
      <c r="E126" s="3" t="s">
        <v>83</v>
      </c>
      <c r="F126" s="3" t="str">
        <f>IF(R125=0,"",R125)</f>
        <v/>
      </c>
      <c r="G126" s="3" t="s">
        <v>83</v>
      </c>
      <c r="H126" s="7" t="s">
        <v>104</v>
      </c>
      <c r="I126" s="3" t="s">
        <v>83</v>
      </c>
      <c r="J126" s="3" t="str">
        <f>IF(T125=0,"",T125)</f>
        <v/>
      </c>
      <c r="K126" s="3" t="s">
        <v>83</v>
      </c>
      <c r="L126" s="3" t="str">
        <f>IF(U125=0,"",U125)</f>
        <v/>
      </c>
      <c r="M126" s="3" t="s">
        <v>83</v>
      </c>
      <c r="N126" s="3" t="str">
        <f>IF(V125=0,"",V125)</f>
        <v/>
      </c>
      <c r="O126" s="3" t="s">
        <v>83</v>
      </c>
      <c r="Q126" s="12" t="s">
        <v>105</v>
      </c>
      <c r="R126" s="13" t="str">
        <f>INDEX(BD:BD,W122+1)</f>
        <v/>
      </c>
      <c r="S126" s="14"/>
      <c r="T126" s="14"/>
      <c r="U126" s="14"/>
      <c r="V126" s="15"/>
      <c r="W126" s="19"/>
      <c r="X126" s="11"/>
      <c r="Y126" s="11"/>
      <c r="Z126" s="11"/>
      <c r="AA126" s="33"/>
      <c r="BF126" s="12" t="s">
        <v>0</v>
      </c>
      <c r="BG126" s="3">
        <v>125</v>
      </c>
    </row>
    <row r="127" spans="1:59">
      <c r="A127" s="3" t="str">
        <f t="shared" si="18"/>
        <v>|テキスト|&gt;|&gt;|&gt;|&gt;||</v>
      </c>
      <c r="B127" s="3" t="s">
        <v>0</v>
      </c>
      <c r="C127" s="3" t="s">
        <v>83</v>
      </c>
      <c r="D127" s="7" t="s">
        <v>105</v>
      </c>
      <c r="E127" s="3" t="s">
        <v>83</v>
      </c>
      <c r="F127" s="7" t="s">
        <v>115</v>
      </c>
      <c r="G127" s="3" t="s">
        <v>83</v>
      </c>
      <c r="H127" s="7" t="s">
        <v>115</v>
      </c>
      <c r="I127" s="3" t="s">
        <v>83</v>
      </c>
      <c r="J127" s="7" t="s">
        <v>115</v>
      </c>
      <c r="K127" s="3" t="s">
        <v>83</v>
      </c>
      <c r="L127" s="7" t="s">
        <v>115</v>
      </c>
      <c r="M127" s="3" t="s">
        <v>83</v>
      </c>
      <c r="N127" s="3" t="str">
        <f>IF(R126=0,"",R126)</f>
        <v/>
      </c>
      <c r="O127" s="3" t="s">
        <v>83</v>
      </c>
      <c r="Q127" s="17" t="s">
        <v>27</v>
      </c>
      <c r="R127" s="13" t="str">
        <f>INDEX(BE:BE,W122+1)</f>
        <v/>
      </c>
      <c r="S127" s="14" t="s">
        <v>324</v>
      </c>
      <c r="T127" s="13" t="str">
        <f>IF(X127="","",X127&amp;IF(Y127="",""," "&amp;Y127)&amp;IF(Z127="",""," "&amp;Z127)&amp;IF(AA127="",""," "&amp;AA127))</f>
        <v/>
      </c>
      <c r="U127" s="14"/>
      <c r="V127" s="15"/>
      <c r="W127" s="19" t="s">
        <v>116</v>
      </c>
      <c r="X127" s="12" t="str">
        <f t="shared" ref="X127:AA127" si="28">IF(ISERROR(IF(LEN(X126)&gt;1,X126,VLOOKUP(X125,$AC:$AD,2,FALSE))),"",IF(LEN(X126)&gt;1,X126,VLOOKUP(X125,$AC:$AD,2,FALSE)))</f>
        <v/>
      </c>
      <c r="Y127" s="12" t="str">
        <f t="shared" si="28"/>
        <v/>
      </c>
      <c r="Z127" s="12" t="str">
        <f t="shared" si="28"/>
        <v/>
      </c>
      <c r="AA127" s="12" t="str">
        <f t="shared" si="28"/>
        <v> </v>
      </c>
      <c r="BF127" s="12" t="s">
        <v>0</v>
      </c>
      <c r="BG127" s="3">
        <v>126</v>
      </c>
    </row>
    <row r="128" spans="1:59">
      <c r="A128" s="3" t="str">
        <f t="shared" si="18"/>
        <v>|英テキスト|&gt;|&gt;|&gt;|&gt;||</v>
      </c>
      <c r="B128" s="3" t="s">
        <v>0</v>
      </c>
      <c r="C128" s="3" t="s">
        <v>83</v>
      </c>
      <c r="D128" s="7" t="s">
        <v>125</v>
      </c>
      <c r="E128" s="3" t="s">
        <v>83</v>
      </c>
      <c r="F128" s="7" t="s">
        <v>115</v>
      </c>
      <c r="G128" s="3" t="s">
        <v>83</v>
      </c>
      <c r="H128" s="7" t="s">
        <v>115</v>
      </c>
      <c r="I128" s="3" t="s">
        <v>83</v>
      </c>
      <c r="J128" s="7" t="s">
        <v>115</v>
      </c>
      <c r="K128" s="3" t="s">
        <v>83</v>
      </c>
      <c r="L128" s="7" t="s">
        <v>115</v>
      </c>
      <c r="M128" s="3" t="s">
        <v>83</v>
      </c>
      <c r="N128" s="3" t="str">
        <f>IF(T127="","",T127&amp;"&amp;br;")&amp;IF(R127=0,"",R127)</f>
        <v/>
      </c>
      <c r="O128" s="3" t="s">
        <v>83</v>
      </c>
      <c r="Q128" s="12" t="s">
        <v>18</v>
      </c>
      <c r="R128" s="13">
        <f>IF(INDEX(AX:AX,W122+1)="",0,INDEX(AX:AX,W122+1)&amp;"/"&amp;INDEX(AY:AY,W122+1))</f>
        <v>0</v>
      </c>
      <c r="S128" s="14"/>
      <c r="T128" s="14"/>
      <c r="U128" s="14"/>
      <c r="V128" s="15"/>
      <c r="W128" s="19"/>
      <c r="X128" s="12"/>
      <c r="Y128" s="31"/>
      <c r="Z128" s="31"/>
      <c r="AA128" s="32"/>
      <c r="BF128" s="12" t="s">
        <v>0</v>
      </c>
      <c r="BG128" s="3">
        <v>127</v>
      </c>
    </row>
    <row r="129" spans="1:59">
      <c r="A129" s="3" t="str">
        <f t="shared" si="18"/>
        <v>|PT|&gt;||シールド数|&gt;||</v>
      </c>
      <c r="B129" s="3" t="s">
        <v>0</v>
      </c>
      <c r="C129" s="3" t="s">
        <v>83</v>
      </c>
      <c r="D129" s="3" t="s">
        <v>18</v>
      </c>
      <c r="E129" s="3" t="s">
        <v>83</v>
      </c>
      <c r="F129" s="3" t="s">
        <v>115</v>
      </c>
      <c r="G129" s="3" t="s">
        <v>83</v>
      </c>
      <c r="H129" s="3" t="str">
        <f>IF(R128=0,"",R128)</f>
        <v/>
      </c>
      <c r="I129" s="3" t="s">
        <v>83</v>
      </c>
      <c r="J129" s="3" t="s">
        <v>134</v>
      </c>
      <c r="K129" s="3" t="s">
        <v>83</v>
      </c>
      <c r="L129" s="3" t="s">
        <v>115</v>
      </c>
      <c r="M129" s="3" t="s">
        <v>83</v>
      </c>
      <c r="N129" s="3" t="str">
        <f>IF(R129=0,"",R129)</f>
        <v/>
      </c>
      <c r="O129" s="3" t="s">
        <v>83</v>
      </c>
      <c r="Q129" s="20" t="s">
        <v>19</v>
      </c>
      <c r="R129" s="13">
        <f>INDEX(AW:AW,W122+1)</f>
        <v>0</v>
      </c>
      <c r="S129" s="21"/>
      <c r="T129" s="21"/>
      <c r="U129" s="21"/>
      <c r="V129" s="22"/>
      <c r="W129" s="23"/>
      <c r="X129" s="24"/>
      <c r="Y129" s="34"/>
      <c r="Z129" s="34"/>
      <c r="AA129" s="35"/>
      <c r="BF129" s="12" t="s">
        <v>0</v>
      </c>
      <c r="BG129" s="3">
        <v>128</v>
      </c>
    </row>
    <row r="130" spans="1:59">
      <c r="A130" s="3" t="str">
        <f t="shared" si="18"/>
        <v>&amp;br;&amp;br;</v>
      </c>
      <c r="B130" s="3" t="s">
        <v>0</v>
      </c>
      <c r="C130" s="3" t="s">
        <v>142</v>
      </c>
      <c r="R130" s="3"/>
      <c r="S130" s="3"/>
      <c r="T130" s="3"/>
      <c r="U130" s="3"/>
      <c r="V130" s="3"/>
      <c r="BF130" s="12" t="s">
        <v>0</v>
      </c>
      <c r="BG130" s="3">
        <v>129</v>
      </c>
    </row>
    <row r="131" spans="1:59">
      <c r="A131" s="3" t="str">
        <f t="shared" si="18"/>
        <v>#back(text=戻る,left)</v>
      </c>
      <c r="B131" s="3" t="s">
        <v>0</v>
      </c>
      <c r="C131" s="3" t="s">
        <v>151</v>
      </c>
      <c r="R131" s="3"/>
      <c r="S131" s="3"/>
      <c r="T131" s="3"/>
      <c r="U131" s="3"/>
      <c r="V131" s="3"/>
      <c r="BF131" s="12" t="s">
        <v>0</v>
      </c>
      <c r="BG131" s="3">
        <v>130</v>
      </c>
    </row>
    <row r="132" spans="1:59">
      <c r="A132" s="3" t="str">
        <f t="shared" si="18"/>
        <v>&amp;br;</v>
      </c>
      <c r="B132" s="3" t="s">
        <v>0</v>
      </c>
      <c r="C132" s="3" t="s">
        <v>161</v>
      </c>
      <c r="R132" s="3"/>
      <c r="S132" s="3"/>
      <c r="T132" s="3"/>
      <c r="U132" s="3"/>
      <c r="V132" s="3"/>
      <c r="BF132" s="12" t="s">
        <v>0</v>
      </c>
      <c r="BG132" s="3">
        <v>131</v>
      </c>
    </row>
    <row r="133" spans="1:59">
      <c r="A133" s="3" t="str">
        <f t="shared" si="18"/>
        <v>#comment(above,nsize=[15],size=[30],num=[10])</v>
      </c>
      <c r="B133" s="3" t="s">
        <v>0</v>
      </c>
      <c r="C133" s="3" t="s">
        <v>170</v>
      </c>
      <c r="R133" s="3"/>
      <c r="S133" s="3"/>
      <c r="T133" s="3"/>
      <c r="U133" s="3"/>
      <c r="V133" s="3"/>
      <c r="BF133" s="12" t="s">
        <v>0</v>
      </c>
      <c r="BG133" s="3">
        <v>132</v>
      </c>
    </row>
    <row r="134" spans="1:59">
      <c r="A134" s="3" t="str">
        <f t="shared" ref="A134:A197" si="29">CONCATENATE(C134,D134,E134,F134,G134,H134,I134,J134,K134,L134,M134,N134,O134,P134)</f>
        <v>&amp;br;&amp;br;</v>
      </c>
      <c r="B134" s="3" t="s">
        <v>0</v>
      </c>
      <c r="C134" s="3" t="s">
        <v>142</v>
      </c>
      <c r="R134" s="3"/>
      <c r="S134" s="3"/>
      <c r="T134" s="3"/>
      <c r="U134" s="3"/>
      <c r="V134" s="3"/>
      <c r="BF134" s="12" t="s">
        <v>0</v>
      </c>
      <c r="BG134" s="3">
        <v>133</v>
      </c>
    </row>
    <row r="135" spans="1:59">
      <c r="A135" s="3" t="str">
        <f t="shared" si="29"/>
        <v/>
      </c>
      <c r="B135" s="3" t="s">
        <v>0</v>
      </c>
      <c r="Q135" s="8"/>
      <c r="R135" s="9"/>
      <c r="S135" s="9"/>
      <c r="T135" s="9"/>
      <c r="U135" s="9"/>
      <c r="V135" s="10"/>
      <c r="W135" s="11">
        <v>11</v>
      </c>
      <c r="X135" s="8"/>
      <c r="Y135" s="29"/>
      <c r="Z135" s="29"/>
      <c r="AA135" s="30"/>
      <c r="BF135" s="12" t="s">
        <v>0</v>
      </c>
      <c r="BG135" s="3">
        <v>134</v>
      </c>
    </row>
    <row r="136" spans="1:59">
      <c r="A136" s="3" t="str">
        <f t="shared" si="29"/>
        <v>*0/0</v>
      </c>
      <c r="B136" s="3" t="s">
        <v>0</v>
      </c>
      <c r="C136" s="3" t="str">
        <f>"*"&amp;R136&amp;"/"&amp;T136</f>
        <v>*0/0</v>
      </c>
      <c r="Q136" s="12" t="s">
        <v>9</v>
      </c>
      <c r="R136" s="13">
        <f>INDEX(AJ:AJ,W135+1)</f>
        <v>0</v>
      </c>
      <c r="S136" s="14" t="s">
        <v>10</v>
      </c>
      <c r="T136" s="13">
        <f>INDEX(AK:AK,W135+1)</f>
        <v>0</v>
      </c>
      <c r="U136" s="14"/>
      <c r="V136" s="15"/>
      <c r="W136" s="16"/>
      <c r="X136" s="12"/>
      <c r="Y136" s="31"/>
      <c r="Z136" s="31"/>
      <c r="AA136" s="32"/>
      <c r="BF136" s="12" t="s">
        <v>0</v>
      </c>
      <c r="BG136" s="3">
        <v>135</v>
      </c>
    </row>
    <row r="137" spans="1:59">
      <c r="A137" s="3" t="str">
        <f t="shared" si="29"/>
        <v>|LEFT:80|LEFT:100|LEFT:100|LEFT:100|LEFT:100|LEFT:100|c</v>
      </c>
      <c r="B137" s="3" t="s">
        <v>0</v>
      </c>
      <c r="C137" s="3" t="s">
        <v>83</v>
      </c>
      <c r="D137" s="6" t="str">
        <f>$Q$1</f>
        <v>LEFT:80</v>
      </c>
      <c r="E137" s="6" t="s">
        <v>83</v>
      </c>
      <c r="F137" s="6" t="str">
        <f t="shared" ref="F137:J137" si="30">$R$1</f>
        <v>LEFT:100</v>
      </c>
      <c r="G137" s="6" t="s">
        <v>83</v>
      </c>
      <c r="H137" s="6" t="str">
        <f t="shared" si="30"/>
        <v>LEFT:100</v>
      </c>
      <c r="I137" s="6" t="s">
        <v>83</v>
      </c>
      <c r="J137" s="6" t="str">
        <f t="shared" si="30"/>
        <v>LEFT:100</v>
      </c>
      <c r="K137" s="6" t="s">
        <v>83</v>
      </c>
      <c r="L137" s="6" t="str">
        <f>$R$1</f>
        <v>LEFT:100</v>
      </c>
      <c r="M137" s="6" t="s">
        <v>83</v>
      </c>
      <c r="N137" s="6" t="str">
        <f>$R$1</f>
        <v>LEFT:100</v>
      </c>
      <c r="O137" s="3" t="s">
        <v>83</v>
      </c>
      <c r="P137" s="3" t="s">
        <v>84</v>
      </c>
      <c r="Q137" s="17" t="s">
        <v>6</v>
      </c>
      <c r="R137" s="13" t="str">
        <f>INDEX(AF:AF,W135+1)</f>
        <v>白</v>
      </c>
      <c r="S137" s="18" t="s">
        <v>7</v>
      </c>
      <c r="T137" s="13">
        <f>INDEX(AG:AG,W135+1)</f>
        <v>0</v>
      </c>
      <c r="U137" s="18" t="s">
        <v>8</v>
      </c>
      <c r="V137" s="13">
        <f>INDEX(AI:AI,W135+1)</f>
        <v>0</v>
      </c>
      <c r="W137" s="19"/>
      <c r="X137" s="13">
        <f>INDEX(AQ:AQ,W135+1)</f>
        <v>0</v>
      </c>
      <c r="Y137" s="31"/>
      <c r="Z137" s="31"/>
      <c r="AA137" s="32"/>
      <c r="BF137" s="12" t="s">
        <v>0</v>
      </c>
      <c r="BG137" s="3">
        <v>136</v>
      </c>
    </row>
    <row r="138" spans="1:59">
      <c r="A138" s="3" t="str">
        <f t="shared" si="29"/>
        <v>|色|白|レアリティ||マナコスト||</v>
      </c>
      <c r="B138" s="3" t="s">
        <v>0</v>
      </c>
      <c r="C138" s="3" t="s">
        <v>83</v>
      </c>
      <c r="D138" s="7" t="s">
        <v>6</v>
      </c>
      <c r="E138" s="3" t="s">
        <v>83</v>
      </c>
      <c r="F138" s="3" t="str">
        <f>IF(R137=0,"",R137)</f>
        <v>白</v>
      </c>
      <c r="G138" s="3" t="s">
        <v>83</v>
      </c>
      <c r="H138" s="7" t="s">
        <v>92</v>
      </c>
      <c r="I138" s="3" t="s">
        <v>83</v>
      </c>
      <c r="J138" s="3" t="str">
        <f>IF(T137=0,"",T137)</f>
        <v/>
      </c>
      <c r="K138" s="3" t="s">
        <v>83</v>
      </c>
      <c r="L138" s="7" t="s">
        <v>93</v>
      </c>
      <c r="M138" s="3" t="s">
        <v>83</v>
      </c>
      <c r="N138" s="3" t="str">
        <f>IF(V137=0,"",V137)</f>
        <v/>
      </c>
      <c r="O138" s="3" t="s">
        <v>83</v>
      </c>
      <c r="Q138" s="12" t="s">
        <v>11</v>
      </c>
      <c r="R138" s="13">
        <f>INDEX(AL:AL,W135+1)</f>
        <v>0</v>
      </c>
      <c r="S138" s="18" t="s">
        <v>94</v>
      </c>
      <c r="T138" s="13">
        <f>INDEX(AN:AN,W135+1)</f>
        <v>0</v>
      </c>
      <c r="U138" s="13">
        <f>INDEX(AO:AO,W135+1)</f>
        <v>0</v>
      </c>
      <c r="V138" s="13">
        <f>INDEX(AP:AP,W135+1)</f>
        <v>0</v>
      </c>
      <c r="W138" s="19"/>
      <c r="X138" s="13" t="str">
        <f>INDEX(AZ:AZ,W135+1)</f>
        <v/>
      </c>
      <c r="Y138" s="13" t="str">
        <f>INDEX(BA:BA,W135+1)</f>
        <v/>
      </c>
      <c r="Z138" s="13" t="str">
        <f>INDEX(BB:BB,W135+1)</f>
        <v/>
      </c>
      <c r="AA138" s="13">
        <f>INDEX(BC:BC,W135+1)</f>
        <v>0</v>
      </c>
      <c r="BF138" s="12" t="s">
        <v>0</v>
      </c>
      <c r="BG138" s="3">
        <v>137</v>
      </c>
    </row>
    <row r="139" spans="1:59">
      <c r="A139" s="3" t="str">
        <f t="shared" si="29"/>
        <v>|種別||サブタイプ||||</v>
      </c>
      <c r="B139" s="3" t="s">
        <v>0</v>
      </c>
      <c r="C139" s="3" t="s">
        <v>83</v>
      </c>
      <c r="D139" s="7" t="s">
        <v>11</v>
      </c>
      <c r="E139" s="3" t="s">
        <v>83</v>
      </c>
      <c r="F139" s="3" t="str">
        <f>IF(R138=0,"",R138)</f>
        <v/>
      </c>
      <c r="G139" s="3" t="s">
        <v>83</v>
      </c>
      <c r="H139" s="7" t="s">
        <v>104</v>
      </c>
      <c r="I139" s="3" t="s">
        <v>83</v>
      </c>
      <c r="J139" s="3" t="str">
        <f>IF(T138=0,"",T138)</f>
        <v/>
      </c>
      <c r="K139" s="3" t="s">
        <v>83</v>
      </c>
      <c r="L139" s="3" t="str">
        <f>IF(U138=0,"",U138)</f>
        <v/>
      </c>
      <c r="M139" s="3" t="s">
        <v>83</v>
      </c>
      <c r="N139" s="3" t="str">
        <f>IF(V138=0,"",V138)</f>
        <v/>
      </c>
      <c r="O139" s="3" t="s">
        <v>83</v>
      </c>
      <c r="Q139" s="12" t="s">
        <v>105</v>
      </c>
      <c r="R139" s="13" t="str">
        <f>INDEX(BD:BD,W135+1)</f>
        <v/>
      </c>
      <c r="S139" s="14"/>
      <c r="T139" s="14"/>
      <c r="U139" s="14"/>
      <c r="V139" s="15"/>
      <c r="W139" s="19"/>
      <c r="X139" s="11"/>
      <c r="Y139" s="11"/>
      <c r="Z139" s="11"/>
      <c r="AA139" s="33"/>
      <c r="BF139" s="12" t="s">
        <v>0</v>
      </c>
      <c r="BG139" s="3">
        <v>138</v>
      </c>
    </row>
    <row r="140" spans="1:59">
      <c r="A140" s="3" t="str">
        <f t="shared" si="29"/>
        <v>|テキスト|&gt;|&gt;|&gt;|&gt;||</v>
      </c>
      <c r="B140" s="3" t="s">
        <v>0</v>
      </c>
      <c r="C140" s="3" t="s">
        <v>83</v>
      </c>
      <c r="D140" s="7" t="s">
        <v>105</v>
      </c>
      <c r="E140" s="3" t="s">
        <v>83</v>
      </c>
      <c r="F140" s="7" t="s">
        <v>115</v>
      </c>
      <c r="G140" s="3" t="s">
        <v>83</v>
      </c>
      <c r="H140" s="7" t="s">
        <v>115</v>
      </c>
      <c r="I140" s="3" t="s">
        <v>83</v>
      </c>
      <c r="J140" s="7" t="s">
        <v>115</v>
      </c>
      <c r="K140" s="3" t="s">
        <v>83</v>
      </c>
      <c r="L140" s="7" t="s">
        <v>115</v>
      </c>
      <c r="M140" s="3" t="s">
        <v>83</v>
      </c>
      <c r="N140" s="3" t="str">
        <f>IF(R139=0,"",R139)</f>
        <v/>
      </c>
      <c r="O140" s="3" t="s">
        <v>83</v>
      </c>
      <c r="Q140" s="17" t="s">
        <v>27</v>
      </c>
      <c r="R140" s="13" t="str">
        <f>INDEX(BE:BE,W135+1)</f>
        <v/>
      </c>
      <c r="S140" s="14" t="s">
        <v>324</v>
      </c>
      <c r="T140" s="13" t="str">
        <f>IF(X140="","",X140&amp;IF(Y140="",""," "&amp;Y140)&amp;IF(Z140="",""," "&amp;Z140)&amp;IF(AA140="",""," "&amp;AA140))</f>
        <v/>
      </c>
      <c r="U140" s="14"/>
      <c r="V140" s="15"/>
      <c r="W140" s="19" t="s">
        <v>116</v>
      </c>
      <c r="X140" s="12" t="str">
        <f t="shared" ref="X140:AA140" si="31">IF(ISERROR(IF(LEN(X139)&gt;1,X139,VLOOKUP(X138,$AC:$AD,2,FALSE))),"",IF(LEN(X139)&gt;1,X139,VLOOKUP(X138,$AC:$AD,2,FALSE)))</f>
        <v/>
      </c>
      <c r="Y140" s="12" t="str">
        <f t="shared" si="31"/>
        <v/>
      </c>
      <c r="Z140" s="12" t="str">
        <f t="shared" si="31"/>
        <v/>
      </c>
      <c r="AA140" s="12" t="str">
        <f t="shared" si="31"/>
        <v> </v>
      </c>
      <c r="BF140" s="12" t="s">
        <v>0</v>
      </c>
      <c r="BG140" s="3">
        <v>139</v>
      </c>
    </row>
    <row r="141" spans="1:59">
      <c r="A141" s="3" t="str">
        <f t="shared" si="29"/>
        <v>|英テキスト|&gt;|&gt;|&gt;|&gt;||</v>
      </c>
      <c r="B141" s="3" t="s">
        <v>0</v>
      </c>
      <c r="C141" s="3" t="s">
        <v>83</v>
      </c>
      <c r="D141" s="7" t="s">
        <v>125</v>
      </c>
      <c r="E141" s="3" t="s">
        <v>83</v>
      </c>
      <c r="F141" s="7" t="s">
        <v>115</v>
      </c>
      <c r="G141" s="3" t="s">
        <v>83</v>
      </c>
      <c r="H141" s="7" t="s">
        <v>115</v>
      </c>
      <c r="I141" s="3" t="s">
        <v>83</v>
      </c>
      <c r="J141" s="7" t="s">
        <v>115</v>
      </c>
      <c r="K141" s="3" t="s">
        <v>83</v>
      </c>
      <c r="L141" s="7" t="s">
        <v>115</v>
      </c>
      <c r="M141" s="3" t="s">
        <v>83</v>
      </c>
      <c r="N141" s="3" t="str">
        <f>IF(T140="","",T140&amp;"&amp;br;")&amp;IF(R140=0,"",R140)</f>
        <v/>
      </c>
      <c r="O141" s="3" t="s">
        <v>83</v>
      </c>
      <c r="Q141" s="12" t="s">
        <v>18</v>
      </c>
      <c r="R141" s="13">
        <f>IF(INDEX(AX:AX,W135+1)="",0,INDEX(AX:AX,W135+1)&amp;"/"&amp;INDEX(AY:AY,W135+1))</f>
        <v>0</v>
      </c>
      <c r="S141" s="14"/>
      <c r="T141" s="14"/>
      <c r="U141" s="14"/>
      <c r="V141" s="15"/>
      <c r="W141" s="19"/>
      <c r="X141" s="12"/>
      <c r="Y141" s="31"/>
      <c r="Z141" s="31"/>
      <c r="AA141" s="32"/>
      <c r="BF141" s="12" t="s">
        <v>0</v>
      </c>
      <c r="BG141" s="3">
        <v>140</v>
      </c>
    </row>
    <row r="142" spans="1:59">
      <c r="A142" s="3" t="str">
        <f t="shared" si="29"/>
        <v>|PT|&gt;||シールド数|&gt;||</v>
      </c>
      <c r="B142" s="3" t="s">
        <v>0</v>
      </c>
      <c r="C142" s="3" t="s">
        <v>83</v>
      </c>
      <c r="D142" s="3" t="s">
        <v>18</v>
      </c>
      <c r="E142" s="3" t="s">
        <v>83</v>
      </c>
      <c r="F142" s="3" t="s">
        <v>115</v>
      </c>
      <c r="G142" s="3" t="s">
        <v>83</v>
      </c>
      <c r="H142" s="3" t="str">
        <f>IF(R141=0,"",R141)</f>
        <v/>
      </c>
      <c r="I142" s="3" t="s">
        <v>83</v>
      </c>
      <c r="J142" s="3" t="s">
        <v>134</v>
      </c>
      <c r="K142" s="3" t="s">
        <v>83</v>
      </c>
      <c r="L142" s="3" t="s">
        <v>115</v>
      </c>
      <c r="M142" s="3" t="s">
        <v>83</v>
      </c>
      <c r="N142" s="3" t="str">
        <f>IF(R142=0,"",R142)</f>
        <v/>
      </c>
      <c r="O142" s="3" t="s">
        <v>83</v>
      </c>
      <c r="Q142" s="20" t="s">
        <v>19</v>
      </c>
      <c r="R142" s="13">
        <f>INDEX(AW:AW,W135+1)</f>
        <v>0</v>
      </c>
      <c r="S142" s="21"/>
      <c r="T142" s="21"/>
      <c r="U142" s="21"/>
      <c r="V142" s="22"/>
      <c r="W142" s="23"/>
      <c r="X142" s="24"/>
      <c r="Y142" s="34"/>
      <c r="Z142" s="34"/>
      <c r="AA142" s="35"/>
      <c r="BF142" s="12" t="s">
        <v>0</v>
      </c>
      <c r="BG142" s="3">
        <v>141</v>
      </c>
    </row>
    <row r="143" spans="1:59">
      <c r="A143" s="3" t="str">
        <f t="shared" si="29"/>
        <v>&amp;br;&amp;br;</v>
      </c>
      <c r="B143" s="3" t="s">
        <v>0</v>
      </c>
      <c r="C143" s="3" t="s">
        <v>142</v>
      </c>
      <c r="R143" s="3"/>
      <c r="S143" s="3"/>
      <c r="T143" s="3"/>
      <c r="U143" s="3"/>
      <c r="V143" s="3"/>
      <c r="BF143" s="12" t="s">
        <v>0</v>
      </c>
      <c r="BG143" s="3">
        <v>142</v>
      </c>
    </row>
    <row r="144" spans="1:59">
      <c r="A144" s="3" t="str">
        <f t="shared" si="29"/>
        <v>#back(text=戻る,left)</v>
      </c>
      <c r="B144" s="3" t="s">
        <v>0</v>
      </c>
      <c r="C144" s="3" t="s">
        <v>151</v>
      </c>
      <c r="R144" s="3"/>
      <c r="S144" s="3"/>
      <c r="T144" s="3"/>
      <c r="U144" s="3"/>
      <c r="V144" s="3"/>
      <c r="BF144" s="12" t="s">
        <v>0</v>
      </c>
      <c r="BG144" s="3">
        <v>143</v>
      </c>
    </row>
    <row r="145" spans="1:59">
      <c r="A145" s="3" t="str">
        <f t="shared" si="29"/>
        <v>&amp;br;</v>
      </c>
      <c r="B145" s="3" t="s">
        <v>0</v>
      </c>
      <c r="C145" s="3" t="s">
        <v>161</v>
      </c>
      <c r="R145" s="3"/>
      <c r="S145" s="3"/>
      <c r="T145" s="3"/>
      <c r="U145" s="3"/>
      <c r="V145" s="3"/>
      <c r="BF145" s="12" t="s">
        <v>0</v>
      </c>
      <c r="BG145" s="3">
        <v>144</v>
      </c>
    </row>
    <row r="146" spans="1:59">
      <c r="A146" s="3" t="str">
        <f t="shared" si="29"/>
        <v>#comment(above,nsize=[15],size=[30],num=[10])</v>
      </c>
      <c r="B146" s="3" t="s">
        <v>0</v>
      </c>
      <c r="C146" s="3" t="s">
        <v>170</v>
      </c>
      <c r="R146" s="3"/>
      <c r="S146" s="3"/>
      <c r="T146" s="3"/>
      <c r="U146" s="3"/>
      <c r="V146" s="3"/>
      <c r="BF146" s="12" t="s">
        <v>0</v>
      </c>
      <c r="BG146" s="3">
        <v>145</v>
      </c>
    </row>
    <row r="147" spans="1:59">
      <c r="A147" s="3" t="str">
        <f t="shared" si="29"/>
        <v>&amp;br;&amp;br;</v>
      </c>
      <c r="B147" s="3" t="s">
        <v>0</v>
      </c>
      <c r="C147" s="3" t="s">
        <v>142</v>
      </c>
      <c r="R147" s="3"/>
      <c r="S147" s="3"/>
      <c r="T147" s="3"/>
      <c r="U147" s="3"/>
      <c r="V147" s="3"/>
      <c r="BF147" s="12" t="s">
        <v>0</v>
      </c>
      <c r="BG147" s="3">
        <v>146</v>
      </c>
    </row>
    <row r="148" spans="1:59">
      <c r="A148" s="3" t="str">
        <f t="shared" si="29"/>
        <v/>
      </c>
      <c r="B148" s="3" t="s">
        <v>0</v>
      </c>
      <c r="Q148" s="8"/>
      <c r="R148" s="9"/>
      <c r="S148" s="9"/>
      <c r="T148" s="9"/>
      <c r="U148" s="9"/>
      <c r="V148" s="10"/>
      <c r="W148" s="11">
        <v>12</v>
      </c>
      <c r="X148" s="8"/>
      <c r="Y148" s="29"/>
      <c r="Z148" s="29"/>
      <c r="AA148" s="30"/>
      <c r="BF148" s="12" t="s">
        <v>0</v>
      </c>
      <c r="BG148" s="3">
        <v>147</v>
      </c>
    </row>
    <row r="149" spans="1:59">
      <c r="A149" s="3" t="str">
        <f t="shared" si="29"/>
        <v>*0/0</v>
      </c>
      <c r="B149" s="3" t="s">
        <v>0</v>
      </c>
      <c r="C149" s="3" t="str">
        <f>"*"&amp;R149&amp;"/"&amp;T149</f>
        <v>*0/0</v>
      </c>
      <c r="Q149" s="12" t="s">
        <v>9</v>
      </c>
      <c r="R149" s="13">
        <f>INDEX(AJ:AJ,W148+1)</f>
        <v>0</v>
      </c>
      <c r="S149" s="14" t="s">
        <v>10</v>
      </c>
      <c r="T149" s="13">
        <f>INDEX(AK:AK,W148+1)</f>
        <v>0</v>
      </c>
      <c r="U149" s="14"/>
      <c r="V149" s="15"/>
      <c r="W149" s="16"/>
      <c r="X149" s="12"/>
      <c r="Y149" s="31"/>
      <c r="Z149" s="31"/>
      <c r="AA149" s="32"/>
      <c r="BF149" s="12" t="s">
        <v>0</v>
      </c>
      <c r="BG149" s="3">
        <v>148</v>
      </c>
    </row>
    <row r="150" spans="1:59">
      <c r="A150" s="3" t="str">
        <f t="shared" si="29"/>
        <v>|LEFT:80|LEFT:100|LEFT:100|LEFT:100|LEFT:100|LEFT:100|c</v>
      </c>
      <c r="B150" s="3" t="s">
        <v>0</v>
      </c>
      <c r="C150" s="3" t="s">
        <v>83</v>
      </c>
      <c r="D150" s="6" t="str">
        <f>$Q$1</f>
        <v>LEFT:80</v>
      </c>
      <c r="E150" s="6" t="s">
        <v>83</v>
      </c>
      <c r="F150" s="6" t="str">
        <f t="shared" ref="F150:J150" si="32">$R$1</f>
        <v>LEFT:100</v>
      </c>
      <c r="G150" s="6" t="s">
        <v>83</v>
      </c>
      <c r="H150" s="6" t="str">
        <f t="shared" si="32"/>
        <v>LEFT:100</v>
      </c>
      <c r="I150" s="6" t="s">
        <v>83</v>
      </c>
      <c r="J150" s="6" t="str">
        <f t="shared" si="32"/>
        <v>LEFT:100</v>
      </c>
      <c r="K150" s="6" t="s">
        <v>83</v>
      </c>
      <c r="L150" s="6" t="str">
        <f>$R$1</f>
        <v>LEFT:100</v>
      </c>
      <c r="M150" s="6" t="s">
        <v>83</v>
      </c>
      <c r="N150" s="6" t="str">
        <f>$R$1</f>
        <v>LEFT:100</v>
      </c>
      <c r="O150" s="3" t="s">
        <v>83</v>
      </c>
      <c r="P150" s="3" t="s">
        <v>84</v>
      </c>
      <c r="Q150" s="17" t="s">
        <v>6</v>
      </c>
      <c r="R150" s="13" t="str">
        <f>INDEX(AF:AF,W148+1)</f>
        <v>白</v>
      </c>
      <c r="S150" s="18" t="s">
        <v>7</v>
      </c>
      <c r="T150" s="13">
        <f>INDEX(AG:AG,W148+1)</f>
        <v>0</v>
      </c>
      <c r="U150" s="18" t="s">
        <v>8</v>
      </c>
      <c r="V150" s="13">
        <f>INDEX(AI:AI,W148+1)</f>
        <v>0</v>
      </c>
      <c r="W150" s="19"/>
      <c r="X150" s="13">
        <f>INDEX(AQ:AQ,W148+1)</f>
        <v>0</v>
      </c>
      <c r="Y150" s="31"/>
      <c r="Z150" s="31"/>
      <c r="AA150" s="32"/>
      <c r="BF150" s="12" t="s">
        <v>0</v>
      </c>
      <c r="BG150" s="3">
        <v>149</v>
      </c>
    </row>
    <row r="151" spans="1:59">
      <c r="A151" s="3" t="str">
        <f t="shared" si="29"/>
        <v>|色|白|レアリティ||マナコスト||</v>
      </c>
      <c r="B151" s="3" t="s">
        <v>0</v>
      </c>
      <c r="C151" s="3" t="s">
        <v>83</v>
      </c>
      <c r="D151" s="7" t="s">
        <v>6</v>
      </c>
      <c r="E151" s="3" t="s">
        <v>83</v>
      </c>
      <c r="F151" s="3" t="str">
        <f>IF(R150=0,"",R150)</f>
        <v>白</v>
      </c>
      <c r="G151" s="3" t="s">
        <v>83</v>
      </c>
      <c r="H151" s="7" t="s">
        <v>92</v>
      </c>
      <c r="I151" s="3" t="s">
        <v>83</v>
      </c>
      <c r="J151" s="3" t="str">
        <f>IF(T150=0,"",T150)</f>
        <v/>
      </c>
      <c r="K151" s="3" t="s">
        <v>83</v>
      </c>
      <c r="L151" s="7" t="s">
        <v>93</v>
      </c>
      <c r="M151" s="3" t="s">
        <v>83</v>
      </c>
      <c r="N151" s="3" t="str">
        <f>IF(V150=0,"",V150)</f>
        <v/>
      </c>
      <c r="O151" s="3" t="s">
        <v>83</v>
      </c>
      <c r="Q151" s="12" t="s">
        <v>11</v>
      </c>
      <c r="R151" s="13">
        <f>INDEX(AL:AL,W148+1)</f>
        <v>0</v>
      </c>
      <c r="S151" s="18" t="s">
        <v>94</v>
      </c>
      <c r="T151" s="13">
        <f>INDEX(AN:AN,W148+1)</f>
        <v>0</v>
      </c>
      <c r="U151" s="13">
        <f>INDEX(AO:AO,W148+1)</f>
        <v>0</v>
      </c>
      <c r="V151" s="13">
        <f>INDEX(AP:AP,W148+1)</f>
        <v>0</v>
      </c>
      <c r="W151" s="19"/>
      <c r="X151" s="13" t="str">
        <f>INDEX(AZ:AZ,W148+1)</f>
        <v/>
      </c>
      <c r="Y151" s="13" t="str">
        <f>INDEX(BA:BA,W148+1)</f>
        <v/>
      </c>
      <c r="Z151" s="13" t="str">
        <f>INDEX(BB:BB,W148+1)</f>
        <v/>
      </c>
      <c r="AA151" s="13">
        <f>INDEX(BC:BC,W148+1)</f>
        <v>0</v>
      </c>
      <c r="BF151" s="12" t="s">
        <v>0</v>
      </c>
      <c r="BG151" s="3">
        <v>150</v>
      </c>
    </row>
    <row r="152" spans="1:59">
      <c r="A152" s="3" t="str">
        <f t="shared" si="29"/>
        <v>|種別||サブタイプ||||</v>
      </c>
      <c r="B152" s="3" t="s">
        <v>0</v>
      </c>
      <c r="C152" s="3" t="s">
        <v>83</v>
      </c>
      <c r="D152" s="7" t="s">
        <v>11</v>
      </c>
      <c r="E152" s="3" t="s">
        <v>83</v>
      </c>
      <c r="F152" s="3" t="str">
        <f>IF(R151=0,"",R151)</f>
        <v/>
      </c>
      <c r="G152" s="3" t="s">
        <v>83</v>
      </c>
      <c r="H152" s="7" t="s">
        <v>104</v>
      </c>
      <c r="I152" s="3" t="s">
        <v>83</v>
      </c>
      <c r="J152" s="3" t="str">
        <f>IF(T151=0,"",T151)</f>
        <v/>
      </c>
      <c r="K152" s="3" t="s">
        <v>83</v>
      </c>
      <c r="L152" s="3" t="str">
        <f>IF(U151=0,"",U151)</f>
        <v/>
      </c>
      <c r="M152" s="3" t="s">
        <v>83</v>
      </c>
      <c r="N152" s="3" t="str">
        <f>IF(V151=0,"",V151)</f>
        <v/>
      </c>
      <c r="O152" s="3" t="s">
        <v>83</v>
      </c>
      <c r="Q152" s="12" t="s">
        <v>105</v>
      </c>
      <c r="R152" s="13" t="str">
        <f>INDEX(BD:BD,W148+1)</f>
        <v/>
      </c>
      <c r="S152" s="14"/>
      <c r="T152" s="14"/>
      <c r="U152" s="14"/>
      <c r="V152" s="15"/>
      <c r="W152" s="19"/>
      <c r="X152" s="11"/>
      <c r="Y152" s="11"/>
      <c r="Z152" s="11"/>
      <c r="AA152" s="33"/>
      <c r="BF152" s="12" t="s">
        <v>0</v>
      </c>
      <c r="BG152" s="3">
        <v>151</v>
      </c>
    </row>
    <row r="153" spans="1:59">
      <c r="A153" s="3" t="str">
        <f t="shared" si="29"/>
        <v>|テキスト|&gt;|&gt;|&gt;|&gt;||</v>
      </c>
      <c r="B153" s="3" t="s">
        <v>0</v>
      </c>
      <c r="C153" s="3" t="s">
        <v>83</v>
      </c>
      <c r="D153" s="7" t="s">
        <v>105</v>
      </c>
      <c r="E153" s="3" t="s">
        <v>83</v>
      </c>
      <c r="F153" s="7" t="s">
        <v>115</v>
      </c>
      <c r="G153" s="3" t="s">
        <v>83</v>
      </c>
      <c r="H153" s="7" t="s">
        <v>115</v>
      </c>
      <c r="I153" s="3" t="s">
        <v>83</v>
      </c>
      <c r="J153" s="7" t="s">
        <v>115</v>
      </c>
      <c r="K153" s="3" t="s">
        <v>83</v>
      </c>
      <c r="L153" s="7" t="s">
        <v>115</v>
      </c>
      <c r="M153" s="3" t="s">
        <v>83</v>
      </c>
      <c r="N153" s="3" t="str">
        <f>IF(R152=0,"",R152)</f>
        <v/>
      </c>
      <c r="O153" s="3" t="s">
        <v>83</v>
      </c>
      <c r="Q153" s="17" t="s">
        <v>27</v>
      </c>
      <c r="R153" s="13" t="str">
        <f>INDEX(BE:BE,W148+1)</f>
        <v/>
      </c>
      <c r="S153" s="14" t="s">
        <v>324</v>
      </c>
      <c r="T153" s="13" t="str">
        <f>IF(X153="","",X153&amp;IF(Y153="",""," "&amp;Y153)&amp;IF(Z153="",""," "&amp;Z153)&amp;IF(AA153="",""," "&amp;AA153))</f>
        <v/>
      </c>
      <c r="U153" s="14"/>
      <c r="V153" s="15"/>
      <c r="W153" s="19" t="s">
        <v>116</v>
      </c>
      <c r="X153" s="12" t="str">
        <f t="shared" ref="X153:AA153" si="33">IF(ISERROR(IF(LEN(X152)&gt;1,X152,VLOOKUP(X151,$AC:$AD,2,FALSE))),"",IF(LEN(X152)&gt;1,X152,VLOOKUP(X151,$AC:$AD,2,FALSE)))</f>
        <v/>
      </c>
      <c r="Y153" s="12" t="str">
        <f t="shared" si="33"/>
        <v/>
      </c>
      <c r="Z153" s="12" t="str">
        <f t="shared" si="33"/>
        <v/>
      </c>
      <c r="AA153" s="12" t="str">
        <f t="shared" si="33"/>
        <v> </v>
      </c>
      <c r="BF153" s="12" t="s">
        <v>0</v>
      </c>
      <c r="BG153" s="3">
        <v>152</v>
      </c>
    </row>
    <row r="154" spans="1:59">
      <c r="A154" s="3" t="str">
        <f t="shared" si="29"/>
        <v>|英テキスト|&gt;|&gt;|&gt;|&gt;||</v>
      </c>
      <c r="B154" s="3" t="s">
        <v>0</v>
      </c>
      <c r="C154" s="3" t="s">
        <v>83</v>
      </c>
      <c r="D154" s="7" t="s">
        <v>125</v>
      </c>
      <c r="E154" s="3" t="s">
        <v>83</v>
      </c>
      <c r="F154" s="7" t="s">
        <v>115</v>
      </c>
      <c r="G154" s="3" t="s">
        <v>83</v>
      </c>
      <c r="H154" s="7" t="s">
        <v>115</v>
      </c>
      <c r="I154" s="3" t="s">
        <v>83</v>
      </c>
      <c r="J154" s="7" t="s">
        <v>115</v>
      </c>
      <c r="K154" s="3" t="s">
        <v>83</v>
      </c>
      <c r="L154" s="7" t="s">
        <v>115</v>
      </c>
      <c r="M154" s="3" t="s">
        <v>83</v>
      </c>
      <c r="N154" s="3" t="str">
        <f>IF(T153="","",T153&amp;"&amp;br;")&amp;IF(R153=0,"",R153)</f>
        <v/>
      </c>
      <c r="O154" s="3" t="s">
        <v>83</v>
      </c>
      <c r="Q154" s="12" t="s">
        <v>18</v>
      </c>
      <c r="R154" s="13">
        <f>IF(INDEX(AX:AX,W148+1)="",0,INDEX(AX:AX,W148+1)&amp;"/"&amp;INDEX(AY:AY,W148+1))</f>
        <v>0</v>
      </c>
      <c r="S154" s="14"/>
      <c r="T154" s="14"/>
      <c r="U154" s="14"/>
      <c r="V154" s="15"/>
      <c r="W154" s="19"/>
      <c r="X154" s="12"/>
      <c r="Y154" s="31"/>
      <c r="Z154" s="31"/>
      <c r="AA154" s="32"/>
      <c r="BF154" s="12" t="s">
        <v>0</v>
      </c>
      <c r="BG154" s="3">
        <v>153</v>
      </c>
    </row>
    <row r="155" spans="1:59">
      <c r="A155" s="3" t="str">
        <f t="shared" si="29"/>
        <v>|PT|&gt;||シールド数|&gt;||</v>
      </c>
      <c r="B155" s="3" t="s">
        <v>0</v>
      </c>
      <c r="C155" s="3" t="s">
        <v>83</v>
      </c>
      <c r="D155" s="3" t="s">
        <v>18</v>
      </c>
      <c r="E155" s="3" t="s">
        <v>83</v>
      </c>
      <c r="F155" s="3" t="s">
        <v>115</v>
      </c>
      <c r="G155" s="3" t="s">
        <v>83</v>
      </c>
      <c r="H155" s="3" t="str">
        <f>IF(R154=0,"",R154)</f>
        <v/>
      </c>
      <c r="I155" s="3" t="s">
        <v>83</v>
      </c>
      <c r="J155" s="3" t="s">
        <v>134</v>
      </c>
      <c r="K155" s="3" t="s">
        <v>83</v>
      </c>
      <c r="L155" s="3" t="s">
        <v>115</v>
      </c>
      <c r="M155" s="3" t="s">
        <v>83</v>
      </c>
      <c r="N155" s="3" t="str">
        <f>IF(R155=0,"",R155)</f>
        <v/>
      </c>
      <c r="O155" s="3" t="s">
        <v>83</v>
      </c>
      <c r="Q155" s="20" t="s">
        <v>19</v>
      </c>
      <c r="R155" s="13">
        <f>INDEX(AW:AW,W148+1)</f>
        <v>0</v>
      </c>
      <c r="S155" s="21"/>
      <c r="T155" s="21"/>
      <c r="U155" s="21"/>
      <c r="V155" s="22"/>
      <c r="W155" s="23"/>
      <c r="X155" s="24"/>
      <c r="Y155" s="34"/>
      <c r="Z155" s="34"/>
      <c r="AA155" s="35"/>
      <c r="BF155" s="12" t="s">
        <v>0</v>
      </c>
      <c r="BG155" s="3">
        <v>154</v>
      </c>
    </row>
    <row r="156" spans="1:59">
      <c r="A156" s="3" t="str">
        <f t="shared" si="29"/>
        <v>&amp;br;&amp;br;</v>
      </c>
      <c r="B156" s="3" t="s">
        <v>0</v>
      </c>
      <c r="C156" s="3" t="s">
        <v>142</v>
      </c>
      <c r="R156" s="3"/>
      <c r="S156" s="3"/>
      <c r="T156" s="3"/>
      <c r="U156" s="3"/>
      <c r="V156" s="3"/>
      <c r="BF156" s="12" t="s">
        <v>0</v>
      </c>
      <c r="BG156" s="3">
        <v>155</v>
      </c>
    </row>
    <row r="157" spans="1:59">
      <c r="A157" s="3" t="str">
        <f t="shared" si="29"/>
        <v>#back(text=戻る,left)</v>
      </c>
      <c r="B157" s="3" t="s">
        <v>0</v>
      </c>
      <c r="C157" s="3" t="s">
        <v>151</v>
      </c>
      <c r="R157" s="3"/>
      <c r="S157" s="3"/>
      <c r="T157" s="3"/>
      <c r="U157" s="3"/>
      <c r="V157" s="3"/>
      <c r="BF157" s="12" t="s">
        <v>0</v>
      </c>
      <c r="BG157" s="3">
        <v>156</v>
      </c>
    </row>
    <row r="158" spans="1:59">
      <c r="A158" s="3" t="str">
        <f t="shared" si="29"/>
        <v>&amp;br;</v>
      </c>
      <c r="B158" s="3" t="s">
        <v>0</v>
      </c>
      <c r="C158" s="3" t="s">
        <v>161</v>
      </c>
      <c r="R158" s="3"/>
      <c r="S158" s="3"/>
      <c r="T158" s="3"/>
      <c r="U158" s="3"/>
      <c r="V158" s="3"/>
      <c r="BF158" s="12" t="s">
        <v>0</v>
      </c>
      <c r="BG158" s="3">
        <v>157</v>
      </c>
    </row>
    <row r="159" spans="1:59">
      <c r="A159" s="3" t="str">
        <f t="shared" si="29"/>
        <v>#comment(above,nsize=[15],size=[30],num=[10])</v>
      </c>
      <c r="B159" s="3" t="s">
        <v>0</v>
      </c>
      <c r="C159" s="3" t="s">
        <v>170</v>
      </c>
      <c r="R159" s="3"/>
      <c r="S159" s="3"/>
      <c r="T159" s="3"/>
      <c r="U159" s="3"/>
      <c r="V159" s="3"/>
      <c r="BF159" s="12" t="s">
        <v>0</v>
      </c>
      <c r="BG159" s="3">
        <v>158</v>
      </c>
    </row>
    <row r="160" spans="1:59">
      <c r="A160" s="3" t="str">
        <f t="shared" si="29"/>
        <v>&amp;br;&amp;br;</v>
      </c>
      <c r="B160" s="3" t="s">
        <v>0</v>
      </c>
      <c r="C160" s="3" t="s">
        <v>142</v>
      </c>
      <c r="R160" s="3"/>
      <c r="S160" s="3"/>
      <c r="T160" s="3"/>
      <c r="U160" s="3"/>
      <c r="V160" s="3"/>
      <c r="BF160" s="12" t="s">
        <v>0</v>
      </c>
      <c r="BG160" s="3">
        <v>159</v>
      </c>
    </row>
    <row r="161" spans="1:59">
      <c r="A161" s="3" t="str">
        <f t="shared" si="29"/>
        <v/>
      </c>
      <c r="B161" s="3" t="s">
        <v>0</v>
      </c>
      <c r="Q161" s="8"/>
      <c r="R161" s="9"/>
      <c r="S161" s="9"/>
      <c r="T161" s="9"/>
      <c r="U161" s="9"/>
      <c r="V161" s="10"/>
      <c r="W161" s="11">
        <v>13</v>
      </c>
      <c r="X161" s="8"/>
      <c r="Y161" s="29"/>
      <c r="Z161" s="29"/>
      <c r="AA161" s="30"/>
      <c r="BF161" s="12" t="s">
        <v>0</v>
      </c>
      <c r="BG161" s="3">
        <v>160</v>
      </c>
    </row>
    <row r="162" spans="1:59">
      <c r="A162" s="3" t="str">
        <f t="shared" si="29"/>
        <v>*0/0</v>
      </c>
      <c r="B162" s="3" t="s">
        <v>0</v>
      </c>
      <c r="C162" s="3" t="str">
        <f>"*"&amp;R162&amp;"/"&amp;T162</f>
        <v>*0/0</v>
      </c>
      <c r="Q162" s="12" t="s">
        <v>9</v>
      </c>
      <c r="R162" s="13">
        <f>INDEX(AJ:AJ,W161+1)</f>
        <v>0</v>
      </c>
      <c r="S162" s="14" t="s">
        <v>10</v>
      </c>
      <c r="T162" s="13">
        <f>INDEX(AK:AK,W161+1)</f>
        <v>0</v>
      </c>
      <c r="U162" s="14"/>
      <c r="V162" s="15"/>
      <c r="W162" s="16"/>
      <c r="X162" s="12"/>
      <c r="Y162" s="31"/>
      <c r="Z162" s="31"/>
      <c r="AA162" s="32"/>
      <c r="BF162" s="12" t="s">
        <v>0</v>
      </c>
      <c r="BG162" s="3">
        <v>161</v>
      </c>
    </row>
    <row r="163" spans="1:59">
      <c r="A163" s="3" t="str">
        <f t="shared" si="29"/>
        <v>|LEFT:80|LEFT:100|LEFT:100|LEFT:100|LEFT:100|LEFT:100|c</v>
      </c>
      <c r="B163" s="3" t="s">
        <v>0</v>
      </c>
      <c r="C163" s="3" t="s">
        <v>83</v>
      </c>
      <c r="D163" s="6" t="str">
        <f>$Q$1</f>
        <v>LEFT:80</v>
      </c>
      <c r="E163" s="6" t="s">
        <v>83</v>
      </c>
      <c r="F163" s="6" t="str">
        <f t="shared" ref="F163:J163" si="34">$R$1</f>
        <v>LEFT:100</v>
      </c>
      <c r="G163" s="6" t="s">
        <v>83</v>
      </c>
      <c r="H163" s="6" t="str">
        <f t="shared" si="34"/>
        <v>LEFT:100</v>
      </c>
      <c r="I163" s="6" t="s">
        <v>83</v>
      </c>
      <c r="J163" s="6" t="str">
        <f t="shared" si="34"/>
        <v>LEFT:100</v>
      </c>
      <c r="K163" s="6" t="s">
        <v>83</v>
      </c>
      <c r="L163" s="6" t="str">
        <f>$R$1</f>
        <v>LEFT:100</v>
      </c>
      <c r="M163" s="6" t="s">
        <v>83</v>
      </c>
      <c r="N163" s="6" t="str">
        <f>$R$1</f>
        <v>LEFT:100</v>
      </c>
      <c r="O163" s="3" t="s">
        <v>83</v>
      </c>
      <c r="P163" s="3" t="s">
        <v>84</v>
      </c>
      <c r="Q163" s="17" t="s">
        <v>6</v>
      </c>
      <c r="R163" s="13" t="str">
        <f>INDEX(AF:AF,W161+1)</f>
        <v>白</v>
      </c>
      <c r="S163" s="18" t="s">
        <v>7</v>
      </c>
      <c r="T163" s="13">
        <f>INDEX(AG:AG,W161+1)</f>
        <v>0</v>
      </c>
      <c r="U163" s="18" t="s">
        <v>8</v>
      </c>
      <c r="V163" s="13">
        <f>INDEX(AI:AI,W161+1)</f>
        <v>0</v>
      </c>
      <c r="W163" s="19"/>
      <c r="X163" s="13">
        <f>INDEX(AQ:AQ,W161+1)</f>
        <v>0</v>
      </c>
      <c r="Y163" s="31"/>
      <c r="Z163" s="31"/>
      <c r="AA163" s="32"/>
      <c r="BF163" s="12" t="s">
        <v>0</v>
      </c>
      <c r="BG163" s="3">
        <v>162</v>
      </c>
    </row>
    <row r="164" spans="1:59">
      <c r="A164" s="3" t="str">
        <f t="shared" si="29"/>
        <v>|色|白|レアリティ||マナコスト||</v>
      </c>
      <c r="B164" s="3" t="s">
        <v>0</v>
      </c>
      <c r="C164" s="3" t="s">
        <v>83</v>
      </c>
      <c r="D164" s="7" t="s">
        <v>6</v>
      </c>
      <c r="E164" s="3" t="s">
        <v>83</v>
      </c>
      <c r="F164" s="3" t="str">
        <f>IF(R163=0,"",R163)</f>
        <v>白</v>
      </c>
      <c r="G164" s="3" t="s">
        <v>83</v>
      </c>
      <c r="H164" s="7" t="s">
        <v>92</v>
      </c>
      <c r="I164" s="3" t="s">
        <v>83</v>
      </c>
      <c r="J164" s="3" t="str">
        <f>IF(T163=0,"",T163)</f>
        <v/>
      </c>
      <c r="K164" s="3" t="s">
        <v>83</v>
      </c>
      <c r="L164" s="7" t="s">
        <v>93</v>
      </c>
      <c r="M164" s="3" t="s">
        <v>83</v>
      </c>
      <c r="N164" s="3" t="str">
        <f>IF(V163=0,"",V163)</f>
        <v/>
      </c>
      <c r="O164" s="3" t="s">
        <v>83</v>
      </c>
      <c r="Q164" s="12" t="s">
        <v>11</v>
      </c>
      <c r="R164" s="13">
        <f>INDEX(AL:AL,W161+1)</f>
        <v>0</v>
      </c>
      <c r="S164" s="18" t="s">
        <v>94</v>
      </c>
      <c r="T164" s="13">
        <f>INDEX(AN:AN,W161+1)</f>
        <v>0</v>
      </c>
      <c r="U164" s="13">
        <f>INDEX(AO:AO,W161+1)</f>
        <v>0</v>
      </c>
      <c r="V164" s="13">
        <f>INDEX(AP:AP,W161+1)</f>
        <v>0</v>
      </c>
      <c r="W164" s="19"/>
      <c r="X164" s="13" t="str">
        <f>INDEX(AZ:AZ,W161+1)</f>
        <v/>
      </c>
      <c r="Y164" s="13" t="str">
        <f>INDEX(BA:BA,W161+1)</f>
        <v/>
      </c>
      <c r="Z164" s="13" t="str">
        <f>INDEX(BB:BB,W161+1)</f>
        <v/>
      </c>
      <c r="AA164" s="13">
        <f>INDEX(BC:BC,W161+1)</f>
        <v>0</v>
      </c>
      <c r="BF164" s="12" t="s">
        <v>0</v>
      </c>
      <c r="BG164" s="3">
        <v>163</v>
      </c>
    </row>
    <row r="165" spans="1:59">
      <c r="A165" s="3" t="str">
        <f t="shared" si="29"/>
        <v>|種別||サブタイプ||||</v>
      </c>
      <c r="B165" s="3" t="s">
        <v>0</v>
      </c>
      <c r="C165" s="3" t="s">
        <v>83</v>
      </c>
      <c r="D165" s="7" t="s">
        <v>11</v>
      </c>
      <c r="E165" s="3" t="s">
        <v>83</v>
      </c>
      <c r="F165" s="3" t="str">
        <f>IF(R164=0,"",R164)</f>
        <v/>
      </c>
      <c r="G165" s="3" t="s">
        <v>83</v>
      </c>
      <c r="H165" s="7" t="s">
        <v>104</v>
      </c>
      <c r="I165" s="3" t="s">
        <v>83</v>
      </c>
      <c r="J165" s="3" t="str">
        <f>IF(T164=0,"",T164)</f>
        <v/>
      </c>
      <c r="K165" s="3" t="s">
        <v>83</v>
      </c>
      <c r="L165" s="3" t="str">
        <f>IF(U164=0,"",U164)</f>
        <v/>
      </c>
      <c r="M165" s="3" t="s">
        <v>83</v>
      </c>
      <c r="N165" s="3" t="str">
        <f>IF(V164=0,"",V164)</f>
        <v/>
      </c>
      <c r="O165" s="3" t="s">
        <v>83</v>
      </c>
      <c r="Q165" s="12" t="s">
        <v>105</v>
      </c>
      <c r="R165" s="13" t="str">
        <f>INDEX(BD:BD,W161+1)</f>
        <v/>
      </c>
      <c r="S165" s="14"/>
      <c r="T165" s="14"/>
      <c r="U165" s="14"/>
      <c r="V165" s="15"/>
      <c r="W165" s="19"/>
      <c r="X165" s="11"/>
      <c r="Y165" s="11"/>
      <c r="Z165" s="11"/>
      <c r="AA165" s="33"/>
      <c r="BF165" s="12" t="s">
        <v>0</v>
      </c>
      <c r="BG165" s="3">
        <v>164</v>
      </c>
    </row>
    <row r="166" spans="1:59">
      <c r="A166" s="3" t="str">
        <f t="shared" si="29"/>
        <v>|テキスト|&gt;|&gt;|&gt;|&gt;||</v>
      </c>
      <c r="B166" s="3" t="s">
        <v>0</v>
      </c>
      <c r="C166" s="3" t="s">
        <v>83</v>
      </c>
      <c r="D166" s="7" t="s">
        <v>105</v>
      </c>
      <c r="E166" s="3" t="s">
        <v>83</v>
      </c>
      <c r="F166" s="7" t="s">
        <v>115</v>
      </c>
      <c r="G166" s="3" t="s">
        <v>83</v>
      </c>
      <c r="H166" s="7" t="s">
        <v>115</v>
      </c>
      <c r="I166" s="3" t="s">
        <v>83</v>
      </c>
      <c r="J166" s="7" t="s">
        <v>115</v>
      </c>
      <c r="K166" s="3" t="s">
        <v>83</v>
      </c>
      <c r="L166" s="7" t="s">
        <v>115</v>
      </c>
      <c r="M166" s="3" t="s">
        <v>83</v>
      </c>
      <c r="N166" s="3" t="str">
        <f>IF(R165=0,"",R165)</f>
        <v/>
      </c>
      <c r="O166" s="3" t="s">
        <v>83</v>
      </c>
      <c r="Q166" s="17" t="s">
        <v>27</v>
      </c>
      <c r="R166" s="13" t="str">
        <f>INDEX(BE:BE,W161+1)</f>
        <v/>
      </c>
      <c r="S166" s="14" t="s">
        <v>324</v>
      </c>
      <c r="T166" s="13" t="str">
        <f>IF(X166="","",X166&amp;IF(Y166="",""," "&amp;Y166)&amp;IF(Z166="",""," "&amp;Z166)&amp;IF(AA166="",""," "&amp;AA166))</f>
        <v/>
      </c>
      <c r="U166" s="14"/>
      <c r="V166" s="15"/>
      <c r="W166" s="19" t="s">
        <v>116</v>
      </c>
      <c r="X166" s="12" t="str">
        <f t="shared" ref="X166:AA166" si="35">IF(ISERROR(IF(LEN(X165)&gt;1,X165,VLOOKUP(X164,$AC:$AD,2,FALSE))),"",IF(LEN(X165)&gt;1,X165,VLOOKUP(X164,$AC:$AD,2,FALSE)))</f>
        <v/>
      </c>
      <c r="Y166" s="12" t="str">
        <f t="shared" si="35"/>
        <v/>
      </c>
      <c r="Z166" s="12" t="str">
        <f t="shared" si="35"/>
        <v/>
      </c>
      <c r="AA166" s="12" t="str">
        <f t="shared" si="35"/>
        <v> </v>
      </c>
      <c r="BF166" s="12" t="s">
        <v>0</v>
      </c>
      <c r="BG166" s="3">
        <v>165</v>
      </c>
    </row>
    <row r="167" spans="1:59">
      <c r="A167" s="3" t="str">
        <f t="shared" si="29"/>
        <v>|英テキスト|&gt;|&gt;|&gt;|&gt;||</v>
      </c>
      <c r="B167" s="3" t="s">
        <v>0</v>
      </c>
      <c r="C167" s="3" t="s">
        <v>83</v>
      </c>
      <c r="D167" s="7" t="s">
        <v>125</v>
      </c>
      <c r="E167" s="3" t="s">
        <v>83</v>
      </c>
      <c r="F167" s="7" t="s">
        <v>115</v>
      </c>
      <c r="G167" s="3" t="s">
        <v>83</v>
      </c>
      <c r="H167" s="7" t="s">
        <v>115</v>
      </c>
      <c r="I167" s="3" t="s">
        <v>83</v>
      </c>
      <c r="J167" s="7" t="s">
        <v>115</v>
      </c>
      <c r="K167" s="3" t="s">
        <v>83</v>
      </c>
      <c r="L167" s="7" t="s">
        <v>115</v>
      </c>
      <c r="M167" s="3" t="s">
        <v>83</v>
      </c>
      <c r="N167" s="3" t="str">
        <f>IF(T166="","",T166&amp;"&amp;br;")&amp;IF(R166=0,"",R166)</f>
        <v/>
      </c>
      <c r="O167" s="3" t="s">
        <v>83</v>
      </c>
      <c r="Q167" s="12" t="s">
        <v>18</v>
      </c>
      <c r="R167" s="13">
        <f>IF(INDEX(AX:AX,W161+1)="",0,INDEX(AX:AX,W161+1)&amp;"/"&amp;INDEX(AY:AY,W161+1))</f>
        <v>0</v>
      </c>
      <c r="S167" s="14"/>
      <c r="T167" s="14"/>
      <c r="U167" s="14"/>
      <c r="V167" s="15"/>
      <c r="W167" s="19"/>
      <c r="X167" s="12"/>
      <c r="Y167" s="31"/>
      <c r="Z167" s="31"/>
      <c r="AA167" s="32"/>
      <c r="BF167" s="12" t="s">
        <v>0</v>
      </c>
      <c r="BG167" s="3">
        <v>166</v>
      </c>
    </row>
    <row r="168" spans="1:59">
      <c r="A168" s="3" t="str">
        <f t="shared" si="29"/>
        <v>|PT|&gt;||シールド数|&gt;||</v>
      </c>
      <c r="B168" s="3" t="s">
        <v>0</v>
      </c>
      <c r="C168" s="3" t="s">
        <v>83</v>
      </c>
      <c r="D168" s="3" t="s">
        <v>18</v>
      </c>
      <c r="E168" s="3" t="s">
        <v>83</v>
      </c>
      <c r="F168" s="3" t="s">
        <v>115</v>
      </c>
      <c r="G168" s="3" t="s">
        <v>83</v>
      </c>
      <c r="H168" s="3" t="str">
        <f>IF(R167=0,"",R167)</f>
        <v/>
      </c>
      <c r="I168" s="3" t="s">
        <v>83</v>
      </c>
      <c r="J168" s="3" t="s">
        <v>134</v>
      </c>
      <c r="K168" s="3" t="s">
        <v>83</v>
      </c>
      <c r="L168" s="3" t="s">
        <v>115</v>
      </c>
      <c r="M168" s="3" t="s">
        <v>83</v>
      </c>
      <c r="N168" s="3" t="str">
        <f>IF(R168=0,"",R168)</f>
        <v/>
      </c>
      <c r="O168" s="3" t="s">
        <v>83</v>
      </c>
      <c r="Q168" s="20" t="s">
        <v>19</v>
      </c>
      <c r="R168" s="13">
        <f>INDEX(AW:AW,W161+1)</f>
        <v>0</v>
      </c>
      <c r="S168" s="21"/>
      <c r="T168" s="21"/>
      <c r="U168" s="21"/>
      <c r="V168" s="22"/>
      <c r="W168" s="23"/>
      <c r="X168" s="24"/>
      <c r="Y168" s="34"/>
      <c r="Z168" s="34"/>
      <c r="AA168" s="35"/>
      <c r="BF168" s="12" t="s">
        <v>0</v>
      </c>
      <c r="BG168" s="3">
        <v>167</v>
      </c>
    </row>
    <row r="169" spans="1:59">
      <c r="A169" s="3" t="str">
        <f t="shared" si="29"/>
        <v>&amp;br;&amp;br;</v>
      </c>
      <c r="B169" s="3" t="s">
        <v>0</v>
      </c>
      <c r="C169" s="3" t="s">
        <v>142</v>
      </c>
      <c r="R169" s="3"/>
      <c r="S169" s="3"/>
      <c r="T169" s="3"/>
      <c r="U169" s="3"/>
      <c r="V169" s="3"/>
      <c r="BF169" s="12" t="s">
        <v>0</v>
      </c>
      <c r="BG169" s="3">
        <v>168</v>
      </c>
    </row>
    <row r="170" spans="1:59">
      <c r="A170" s="3" t="str">
        <f t="shared" si="29"/>
        <v>#back(text=戻る,left)</v>
      </c>
      <c r="B170" s="3" t="s">
        <v>0</v>
      </c>
      <c r="C170" s="3" t="s">
        <v>151</v>
      </c>
      <c r="R170" s="3"/>
      <c r="S170" s="3"/>
      <c r="T170" s="3"/>
      <c r="U170" s="3"/>
      <c r="V170" s="3"/>
      <c r="BF170" s="12" t="s">
        <v>0</v>
      </c>
      <c r="BG170" s="3">
        <v>169</v>
      </c>
    </row>
    <row r="171" spans="1:59">
      <c r="A171" s="3" t="str">
        <f t="shared" si="29"/>
        <v>&amp;br;</v>
      </c>
      <c r="B171" s="3" t="s">
        <v>0</v>
      </c>
      <c r="C171" s="3" t="s">
        <v>161</v>
      </c>
      <c r="R171" s="3"/>
      <c r="S171" s="3"/>
      <c r="T171" s="3"/>
      <c r="U171" s="3"/>
      <c r="V171" s="3"/>
      <c r="BF171" s="12" t="s">
        <v>0</v>
      </c>
      <c r="BG171" s="3">
        <v>170</v>
      </c>
    </row>
    <row r="172" spans="1:59">
      <c r="A172" s="3" t="str">
        <f t="shared" si="29"/>
        <v>#comment(above,nsize=[15],size=[30],num=[10])</v>
      </c>
      <c r="B172" s="3" t="s">
        <v>0</v>
      </c>
      <c r="C172" s="3" t="s">
        <v>170</v>
      </c>
      <c r="R172" s="3"/>
      <c r="S172" s="3"/>
      <c r="T172" s="3"/>
      <c r="U172" s="3"/>
      <c r="V172" s="3"/>
      <c r="BF172" s="12" t="s">
        <v>0</v>
      </c>
      <c r="BG172" s="3">
        <v>171</v>
      </c>
    </row>
    <row r="173" spans="1:59">
      <c r="A173" s="3" t="str">
        <f t="shared" si="29"/>
        <v>&amp;br;&amp;br;</v>
      </c>
      <c r="B173" s="3" t="s">
        <v>0</v>
      </c>
      <c r="C173" s="3" t="s">
        <v>142</v>
      </c>
      <c r="R173" s="3"/>
      <c r="S173" s="3"/>
      <c r="T173" s="3"/>
      <c r="U173" s="3"/>
      <c r="V173" s="3"/>
      <c r="BF173" s="12" t="s">
        <v>0</v>
      </c>
      <c r="BG173" s="3">
        <v>172</v>
      </c>
    </row>
    <row r="174" spans="1:59">
      <c r="A174" s="3" t="str">
        <f t="shared" si="29"/>
        <v/>
      </c>
      <c r="B174" s="3" t="s">
        <v>0</v>
      </c>
      <c r="Q174" s="8"/>
      <c r="R174" s="9"/>
      <c r="S174" s="9"/>
      <c r="T174" s="9"/>
      <c r="U174" s="9"/>
      <c r="V174" s="10"/>
      <c r="W174" s="11">
        <v>14</v>
      </c>
      <c r="X174" s="8"/>
      <c r="Y174" s="29"/>
      <c r="Z174" s="29"/>
      <c r="AA174" s="30"/>
      <c r="BF174" s="12" t="s">
        <v>0</v>
      </c>
      <c r="BG174" s="3">
        <v>173</v>
      </c>
    </row>
    <row r="175" spans="1:59">
      <c r="A175" s="3" t="str">
        <f t="shared" si="29"/>
        <v>*0/0</v>
      </c>
      <c r="B175" s="3" t="s">
        <v>0</v>
      </c>
      <c r="C175" s="3" t="str">
        <f>"*"&amp;R175&amp;"/"&amp;T175</f>
        <v>*0/0</v>
      </c>
      <c r="Q175" s="12" t="s">
        <v>9</v>
      </c>
      <c r="R175" s="13">
        <f>INDEX(AJ:AJ,W174+1)</f>
        <v>0</v>
      </c>
      <c r="S175" s="14" t="s">
        <v>10</v>
      </c>
      <c r="T175" s="13">
        <f>INDEX(AK:AK,W174+1)</f>
        <v>0</v>
      </c>
      <c r="U175" s="14"/>
      <c r="V175" s="15"/>
      <c r="W175" s="16"/>
      <c r="X175" s="12"/>
      <c r="Y175" s="31"/>
      <c r="Z175" s="31"/>
      <c r="AA175" s="32"/>
      <c r="BF175" s="12" t="s">
        <v>0</v>
      </c>
      <c r="BG175" s="3">
        <v>174</v>
      </c>
    </row>
    <row r="176" spans="1:59">
      <c r="A176" s="3" t="str">
        <f t="shared" si="29"/>
        <v>|LEFT:80|LEFT:100|LEFT:100|LEFT:100|LEFT:100|LEFT:100|c</v>
      </c>
      <c r="B176" s="3" t="s">
        <v>0</v>
      </c>
      <c r="C176" s="3" t="s">
        <v>83</v>
      </c>
      <c r="D176" s="6" t="str">
        <f>$Q$1</f>
        <v>LEFT:80</v>
      </c>
      <c r="E176" s="6" t="s">
        <v>83</v>
      </c>
      <c r="F176" s="6" t="str">
        <f t="shared" ref="F176:J176" si="36">$R$1</f>
        <v>LEFT:100</v>
      </c>
      <c r="G176" s="6" t="s">
        <v>83</v>
      </c>
      <c r="H176" s="6" t="str">
        <f t="shared" si="36"/>
        <v>LEFT:100</v>
      </c>
      <c r="I176" s="6" t="s">
        <v>83</v>
      </c>
      <c r="J176" s="6" t="str">
        <f t="shared" si="36"/>
        <v>LEFT:100</v>
      </c>
      <c r="K176" s="6" t="s">
        <v>83</v>
      </c>
      <c r="L176" s="6" t="str">
        <f>$R$1</f>
        <v>LEFT:100</v>
      </c>
      <c r="M176" s="6" t="s">
        <v>83</v>
      </c>
      <c r="N176" s="6" t="str">
        <f>$R$1</f>
        <v>LEFT:100</v>
      </c>
      <c r="O176" s="3" t="s">
        <v>83</v>
      </c>
      <c r="P176" s="3" t="s">
        <v>84</v>
      </c>
      <c r="Q176" s="17" t="s">
        <v>6</v>
      </c>
      <c r="R176" s="13" t="str">
        <f>INDEX(AF:AF,W174+1)</f>
        <v>白</v>
      </c>
      <c r="S176" s="18" t="s">
        <v>7</v>
      </c>
      <c r="T176" s="13">
        <f>INDEX(AG:AG,W174+1)</f>
        <v>0</v>
      </c>
      <c r="U176" s="18" t="s">
        <v>8</v>
      </c>
      <c r="V176" s="13">
        <f>INDEX(AI:AI,W174+1)</f>
        <v>0</v>
      </c>
      <c r="W176" s="19"/>
      <c r="X176" s="13">
        <f>INDEX(AQ:AQ,W174+1)</f>
        <v>0</v>
      </c>
      <c r="Y176" s="31"/>
      <c r="Z176" s="31"/>
      <c r="AA176" s="32"/>
      <c r="BF176" s="12" t="s">
        <v>0</v>
      </c>
      <c r="BG176" s="3">
        <v>175</v>
      </c>
    </row>
    <row r="177" spans="1:59">
      <c r="A177" s="3" t="str">
        <f t="shared" si="29"/>
        <v>|色|白|レアリティ||マナコスト||</v>
      </c>
      <c r="B177" s="3" t="s">
        <v>0</v>
      </c>
      <c r="C177" s="3" t="s">
        <v>83</v>
      </c>
      <c r="D177" s="7" t="s">
        <v>6</v>
      </c>
      <c r="E177" s="3" t="s">
        <v>83</v>
      </c>
      <c r="F177" s="3" t="str">
        <f>IF(R176=0,"",R176)</f>
        <v>白</v>
      </c>
      <c r="G177" s="3" t="s">
        <v>83</v>
      </c>
      <c r="H177" s="7" t="s">
        <v>92</v>
      </c>
      <c r="I177" s="3" t="s">
        <v>83</v>
      </c>
      <c r="J177" s="3" t="str">
        <f>IF(T176=0,"",T176)</f>
        <v/>
      </c>
      <c r="K177" s="3" t="s">
        <v>83</v>
      </c>
      <c r="L177" s="7" t="s">
        <v>93</v>
      </c>
      <c r="M177" s="3" t="s">
        <v>83</v>
      </c>
      <c r="N177" s="3" t="str">
        <f>IF(V176=0,"",V176)</f>
        <v/>
      </c>
      <c r="O177" s="3" t="s">
        <v>83</v>
      </c>
      <c r="Q177" s="12" t="s">
        <v>11</v>
      </c>
      <c r="R177" s="13">
        <f>INDEX(AL:AL,W174+1)</f>
        <v>0</v>
      </c>
      <c r="S177" s="18" t="s">
        <v>94</v>
      </c>
      <c r="T177" s="13">
        <f>INDEX(AN:AN,W174+1)</f>
        <v>0</v>
      </c>
      <c r="U177" s="13">
        <f>INDEX(AO:AO,W174+1)</f>
        <v>0</v>
      </c>
      <c r="V177" s="13">
        <f>INDEX(AP:AP,W174+1)</f>
        <v>0</v>
      </c>
      <c r="W177" s="19"/>
      <c r="X177" s="13" t="str">
        <f>INDEX(AZ:AZ,W174+1)</f>
        <v/>
      </c>
      <c r="Y177" s="13" t="str">
        <f>INDEX(BA:BA,W174+1)</f>
        <v/>
      </c>
      <c r="Z177" s="13" t="str">
        <f>INDEX(BB:BB,W174+1)</f>
        <v/>
      </c>
      <c r="AA177" s="13">
        <f>INDEX(BC:BC,W174+1)</f>
        <v>0</v>
      </c>
      <c r="BF177" s="12" t="s">
        <v>0</v>
      </c>
      <c r="BG177" s="3">
        <v>176</v>
      </c>
    </row>
    <row r="178" spans="1:59">
      <c r="A178" s="3" t="str">
        <f t="shared" si="29"/>
        <v>|種別||サブタイプ||||</v>
      </c>
      <c r="B178" s="3" t="s">
        <v>0</v>
      </c>
      <c r="C178" s="3" t="s">
        <v>83</v>
      </c>
      <c r="D178" s="7" t="s">
        <v>11</v>
      </c>
      <c r="E178" s="3" t="s">
        <v>83</v>
      </c>
      <c r="F178" s="3" t="str">
        <f>IF(R177=0,"",R177)</f>
        <v/>
      </c>
      <c r="G178" s="3" t="s">
        <v>83</v>
      </c>
      <c r="H178" s="7" t="s">
        <v>104</v>
      </c>
      <c r="I178" s="3" t="s">
        <v>83</v>
      </c>
      <c r="J178" s="3" t="str">
        <f>IF(T177=0,"",T177)</f>
        <v/>
      </c>
      <c r="K178" s="3" t="s">
        <v>83</v>
      </c>
      <c r="L178" s="3" t="str">
        <f>IF(U177=0,"",U177)</f>
        <v/>
      </c>
      <c r="M178" s="3" t="s">
        <v>83</v>
      </c>
      <c r="N178" s="3" t="str">
        <f>IF(V177=0,"",V177)</f>
        <v/>
      </c>
      <c r="O178" s="3" t="s">
        <v>83</v>
      </c>
      <c r="Q178" s="12" t="s">
        <v>105</v>
      </c>
      <c r="R178" s="13" t="str">
        <f>INDEX(BD:BD,W174+1)</f>
        <v/>
      </c>
      <c r="S178" s="14"/>
      <c r="T178" s="14"/>
      <c r="U178" s="14"/>
      <c r="V178" s="15"/>
      <c r="W178" s="19"/>
      <c r="X178" s="11"/>
      <c r="Y178" s="11"/>
      <c r="Z178" s="11"/>
      <c r="AA178" s="33"/>
      <c r="BF178" s="12" t="s">
        <v>0</v>
      </c>
      <c r="BG178" s="3">
        <v>177</v>
      </c>
    </row>
    <row r="179" spans="1:59">
      <c r="A179" s="3" t="str">
        <f t="shared" si="29"/>
        <v>|テキスト|&gt;|&gt;|&gt;|&gt;||</v>
      </c>
      <c r="B179" s="3" t="s">
        <v>0</v>
      </c>
      <c r="C179" s="3" t="s">
        <v>83</v>
      </c>
      <c r="D179" s="7" t="s">
        <v>105</v>
      </c>
      <c r="E179" s="3" t="s">
        <v>83</v>
      </c>
      <c r="F179" s="7" t="s">
        <v>115</v>
      </c>
      <c r="G179" s="3" t="s">
        <v>83</v>
      </c>
      <c r="H179" s="7" t="s">
        <v>115</v>
      </c>
      <c r="I179" s="3" t="s">
        <v>83</v>
      </c>
      <c r="J179" s="7" t="s">
        <v>115</v>
      </c>
      <c r="K179" s="3" t="s">
        <v>83</v>
      </c>
      <c r="L179" s="7" t="s">
        <v>115</v>
      </c>
      <c r="M179" s="3" t="s">
        <v>83</v>
      </c>
      <c r="N179" s="3" t="str">
        <f>IF(R178=0,"",R178)</f>
        <v/>
      </c>
      <c r="O179" s="3" t="s">
        <v>83</v>
      </c>
      <c r="Q179" s="17" t="s">
        <v>27</v>
      </c>
      <c r="R179" s="13" t="str">
        <f>INDEX(BE:BE,W174+1)</f>
        <v/>
      </c>
      <c r="S179" s="14" t="s">
        <v>324</v>
      </c>
      <c r="T179" s="13" t="str">
        <f>IF(X179="","",X179&amp;IF(Y179="",""," "&amp;Y179)&amp;IF(Z179="",""," "&amp;Z179)&amp;IF(AA179="",""," "&amp;AA179))</f>
        <v/>
      </c>
      <c r="U179" s="14"/>
      <c r="V179" s="15"/>
      <c r="W179" s="19" t="s">
        <v>116</v>
      </c>
      <c r="X179" s="12" t="str">
        <f t="shared" ref="X179:AA179" si="37">IF(ISERROR(IF(LEN(X178)&gt;1,X178,VLOOKUP(X177,$AC:$AD,2,FALSE))),"",IF(LEN(X178)&gt;1,X178,VLOOKUP(X177,$AC:$AD,2,FALSE)))</f>
        <v/>
      </c>
      <c r="Y179" s="12" t="str">
        <f t="shared" si="37"/>
        <v/>
      </c>
      <c r="Z179" s="12" t="str">
        <f t="shared" si="37"/>
        <v/>
      </c>
      <c r="AA179" s="12" t="str">
        <f t="shared" si="37"/>
        <v> </v>
      </c>
      <c r="BF179" s="12" t="s">
        <v>0</v>
      </c>
      <c r="BG179" s="3">
        <v>178</v>
      </c>
    </row>
    <row r="180" spans="1:59">
      <c r="A180" s="3" t="str">
        <f t="shared" si="29"/>
        <v>|英テキスト|&gt;|&gt;|&gt;|&gt;||</v>
      </c>
      <c r="B180" s="3" t="s">
        <v>0</v>
      </c>
      <c r="C180" s="3" t="s">
        <v>83</v>
      </c>
      <c r="D180" s="7" t="s">
        <v>125</v>
      </c>
      <c r="E180" s="3" t="s">
        <v>83</v>
      </c>
      <c r="F180" s="7" t="s">
        <v>115</v>
      </c>
      <c r="G180" s="3" t="s">
        <v>83</v>
      </c>
      <c r="H180" s="7" t="s">
        <v>115</v>
      </c>
      <c r="I180" s="3" t="s">
        <v>83</v>
      </c>
      <c r="J180" s="7" t="s">
        <v>115</v>
      </c>
      <c r="K180" s="3" t="s">
        <v>83</v>
      </c>
      <c r="L180" s="7" t="s">
        <v>115</v>
      </c>
      <c r="M180" s="3" t="s">
        <v>83</v>
      </c>
      <c r="N180" s="3" t="str">
        <f>IF(T179="","",T179&amp;"&amp;br;")&amp;IF(R179=0,"",R179)</f>
        <v/>
      </c>
      <c r="O180" s="3" t="s">
        <v>83</v>
      </c>
      <c r="Q180" s="12" t="s">
        <v>18</v>
      </c>
      <c r="R180" s="13">
        <f>IF(INDEX(AX:AX,W174+1)="",0,INDEX(AX:AX,W174+1)&amp;"/"&amp;INDEX(AY:AY,W174+1))</f>
        <v>0</v>
      </c>
      <c r="S180" s="14"/>
      <c r="T180" s="14"/>
      <c r="U180" s="14"/>
      <c r="V180" s="15"/>
      <c r="W180" s="19"/>
      <c r="X180" s="12"/>
      <c r="Y180" s="31"/>
      <c r="Z180" s="31"/>
      <c r="AA180" s="32"/>
      <c r="BF180" s="12" t="s">
        <v>0</v>
      </c>
      <c r="BG180" s="3">
        <v>179</v>
      </c>
    </row>
    <row r="181" spans="1:59">
      <c r="A181" s="3" t="str">
        <f t="shared" si="29"/>
        <v>|PT|&gt;||シールド数|&gt;||</v>
      </c>
      <c r="B181" s="3" t="s">
        <v>0</v>
      </c>
      <c r="C181" s="3" t="s">
        <v>83</v>
      </c>
      <c r="D181" s="3" t="s">
        <v>18</v>
      </c>
      <c r="E181" s="3" t="s">
        <v>83</v>
      </c>
      <c r="F181" s="3" t="s">
        <v>115</v>
      </c>
      <c r="G181" s="3" t="s">
        <v>83</v>
      </c>
      <c r="H181" s="3" t="str">
        <f>IF(R180=0,"",R180)</f>
        <v/>
      </c>
      <c r="I181" s="3" t="s">
        <v>83</v>
      </c>
      <c r="J181" s="3" t="s">
        <v>134</v>
      </c>
      <c r="K181" s="3" t="s">
        <v>83</v>
      </c>
      <c r="L181" s="3" t="s">
        <v>115</v>
      </c>
      <c r="M181" s="3" t="s">
        <v>83</v>
      </c>
      <c r="N181" s="3" t="str">
        <f>IF(R181=0,"",R181)</f>
        <v/>
      </c>
      <c r="O181" s="3" t="s">
        <v>83</v>
      </c>
      <c r="Q181" s="20" t="s">
        <v>19</v>
      </c>
      <c r="R181" s="13">
        <f>INDEX(AW:AW,W174+1)</f>
        <v>0</v>
      </c>
      <c r="S181" s="21"/>
      <c r="T181" s="21"/>
      <c r="U181" s="21"/>
      <c r="V181" s="22"/>
      <c r="W181" s="23"/>
      <c r="X181" s="24"/>
      <c r="Y181" s="34"/>
      <c r="Z181" s="34"/>
      <c r="AA181" s="35"/>
      <c r="BF181" s="12" t="s">
        <v>0</v>
      </c>
      <c r="BG181" s="3">
        <v>180</v>
      </c>
    </row>
    <row r="182" spans="1:59">
      <c r="A182" s="3" t="str">
        <f t="shared" si="29"/>
        <v>&amp;br;&amp;br;</v>
      </c>
      <c r="B182" s="3" t="s">
        <v>0</v>
      </c>
      <c r="C182" s="3" t="s">
        <v>142</v>
      </c>
      <c r="R182" s="3"/>
      <c r="S182" s="3"/>
      <c r="T182" s="3"/>
      <c r="U182" s="3"/>
      <c r="V182" s="3"/>
      <c r="BF182" s="12" t="s">
        <v>0</v>
      </c>
      <c r="BG182" s="3">
        <v>181</v>
      </c>
    </row>
    <row r="183" spans="1:59">
      <c r="A183" s="3" t="str">
        <f t="shared" si="29"/>
        <v>#back(text=戻る,left)</v>
      </c>
      <c r="B183" s="3" t="s">
        <v>0</v>
      </c>
      <c r="C183" s="3" t="s">
        <v>151</v>
      </c>
      <c r="R183" s="3"/>
      <c r="S183" s="3"/>
      <c r="T183" s="3"/>
      <c r="U183" s="3"/>
      <c r="V183" s="3"/>
      <c r="BF183" s="12" t="s">
        <v>0</v>
      </c>
      <c r="BG183" s="3">
        <v>182</v>
      </c>
    </row>
    <row r="184" spans="1:59">
      <c r="A184" s="3" t="str">
        <f t="shared" si="29"/>
        <v>&amp;br;</v>
      </c>
      <c r="B184" s="3" t="s">
        <v>0</v>
      </c>
      <c r="C184" s="3" t="s">
        <v>161</v>
      </c>
      <c r="R184" s="3"/>
      <c r="S184" s="3"/>
      <c r="T184" s="3"/>
      <c r="U184" s="3"/>
      <c r="V184" s="3"/>
      <c r="BF184" s="12" t="s">
        <v>0</v>
      </c>
      <c r="BG184" s="3">
        <v>183</v>
      </c>
    </row>
    <row r="185" spans="1:59">
      <c r="A185" s="3" t="str">
        <f t="shared" si="29"/>
        <v>#comment(above,nsize=[15],size=[30],num=[10])</v>
      </c>
      <c r="B185" s="3" t="s">
        <v>0</v>
      </c>
      <c r="C185" s="3" t="s">
        <v>170</v>
      </c>
      <c r="R185" s="3"/>
      <c r="S185" s="3"/>
      <c r="T185" s="3"/>
      <c r="U185" s="3"/>
      <c r="V185" s="3"/>
      <c r="BF185" s="12" t="s">
        <v>0</v>
      </c>
      <c r="BG185" s="3">
        <v>184</v>
      </c>
    </row>
    <row r="186" spans="1:59">
      <c r="A186" s="3" t="str">
        <f t="shared" si="29"/>
        <v>&amp;br;&amp;br;</v>
      </c>
      <c r="B186" s="3" t="s">
        <v>0</v>
      </c>
      <c r="C186" s="3" t="s">
        <v>142</v>
      </c>
      <c r="R186" s="3"/>
      <c r="S186" s="3"/>
      <c r="T186" s="3"/>
      <c r="U186" s="3"/>
      <c r="V186" s="3"/>
      <c r="BF186" s="12" t="s">
        <v>0</v>
      </c>
      <c r="BG186" s="3">
        <v>185</v>
      </c>
    </row>
    <row r="187" spans="1:59">
      <c r="A187" s="3" t="str">
        <f t="shared" si="29"/>
        <v/>
      </c>
      <c r="B187" s="3" t="s">
        <v>0</v>
      </c>
      <c r="Q187" s="8"/>
      <c r="R187" s="9"/>
      <c r="S187" s="9"/>
      <c r="T187" s="9"/>
      <c r="U187" s="9"/>
      <c r="V187" s="10"/>
      <c r="W187" s="11">
        <v>15</v>
      </c>
      <c r="X187" s="8"/>
      <c r="Y187" s="29"/>
      <c r="Z187" s="29"/>
      <c r="AA187" s="30"/>
      <c r="BF187" s="12" t="s">
        <v>0</v>
      </c>
      <c r="BG187" s="3">
        <v>186</v>
      </c>
    </row>
    <row r="188" spans="1:59">
      <c r="A188" s="3" t="str">
        <f t="shared" si="29"/>
        <v>*0/0</v>
      </c>
      <c r="B188" s="3" t="s">
        <v>0</v>
      </c>
      <c r="C188" s="3" t="str">
        <f>"*"&amp;R188&amp;"/"&amp;T188</f>
        <v>*0/0</v>
      </c>
      <c r="Q188" s="12" t="s">
        <v>9</v>
      </c>
      <c r="R188" s="13">
        <f>INDEX(AJ:AJ,W187+1)</f>
        <v>0</v>
      </c>
      <c r="S188" s="14" t="s">
        <v>10</v>
      </c>
      <c r="T188" s="13">
        <f>INDEX(AK:AK,W187+1)</f>
        <v>0</v>
      </c>
      <c r="U188" s="14"/>
      <c r="V188" s="15"/>
      <c r="W188" s="16"/>
      <c r="X188" s="12"/>
      <c r="Y188" s="31"/>
      <c r="Z188" s="31"/>
      <c r="AA188" s="32"/>
      <c r="BF188" s="12" t="s">
        <v>0</v>
      </c>
      <c r="BG188" s="3">
        <v>187</v>
      </c>
    </row>
    <row r="189" spans="1:59">
      <c r="A189" s="3" t="str">
        <f t="shared" si="29"/>
        <v>|LEFT:80|LEFT:100|LEFT:100|LEFT:100|LEFT:100|LEFT:100|c</v>
      </c>
      <c r="B189" s="3" t="s">
        <v>0</v>
      </c>
      <c r="C189" s="3" t="s">
        <v>83</v>
      </c>
      <c r="D189" s="6" t="str">
        <f>$Q$1</f>
        <v>LEFT:80</v>
      </c>
      <c r="E189" s="6" t="s">
        <v>83</v>
      </c>
      <c r="F189" s="6" t="str">
        <f t="shared" ref="F189:J189" si="38">$R$1</f>
        <v>LEFT:100</v>
      </c>
      <c r="G189" s="6" t="s">
        <v>83</v>
      </c>
      <c r="H189" s="6" t="str">
        <f t="shared" si="38"/>
        <v>LEFT:100</v>
      </c>
      <c r="I189" s="6" t="s">
        <v>83</v>
      </c>
      <c r="J189" s="6" t="str">
        <f t="shared" si="38"/>
        <v>LEFT:100</v>
      </c>
      <c r="K189" s="6" t="s">
        <v>83</v>
      </c>
      <c r="L189" s="6" t="str">
        <f>$R$1</f>
        <v>LEFT:100</v>
      </c>
      <c r="M189" s="6" t="s">
        <v>83</v>
      </c>
      <c r="N189" s="6" t="str">
        <f>$R$1</f>
        <v>LEFT:100</v>
      </c>
      <c r="O189" s="3" t="s">
        <v>83</v>
      </c>
      <c r="P189" s="3" t="s">
        <v>84</v>
      </c>
      <c r="Q189" s="17" t="s">
        <v>6</v>
      </c>
      <c r="R189" s="13" t="str">
        <f>INDEX(AF:AF,W187+1)</f>
        <v>白</v>
      </c>
      <c r="S189" s="18" t="s">
        <v>7</v>
      </c>
      <c r="T189" s="13">
        <f>INDEX(AG:AG,W187+1)</f>
        <v>0</v>
      </c>
      <c r="U189" s="18" t="s">
        <v>8</v>
      </c>
      <c r="V189" s="13">
        <f>INDEX(AI:AI,W187+1)</f>
        <v>0</v>
      </c>
      <c r="W189" s="19"/>
      <c r="X189" s="13">
        <f>INDEX(AQ:AQ,W187+1)</f>
        <v>0</v>
      </c>
      <c r="Y189" s="31"/>
      <c r="Z189" s="31"/>
      <c r="AA189" s="32"/>
      <c r="BF189" s="12" t="s">
        <v>0</v>
      </c>
      <c r="BG189" s="3">
        <v>188</v>
      </c>
    </row>
    <row r="190" spans="1:59">
      <c r="A190" s="3" t="str">
        <f t="shared" si="29"/>
        <v>|色|白|レアリティ||マナコスト||</v>
      </c>
      <c r="B190" s="3" t="s">
        <v>0</v>
      </c>
      <c r="C190" s="3" t="s">
        <v>83</v>
      </c>
      <c r="D190" s="7" t="s">
        <v>6</v>
      </c>
      <c r="E190" s="3" t="s">
        <v>83</v>
      </c>
      <c r="F190" s="3" t="str">
        <f>IF(R189=0,"",R189)</f>
        <v>白</v>
      </c>
      <c r="G190" s="3" t="s">
        <v>83</v>
      </c>
      <c r="H190" s="7" t="s">
        <v>92</v>
      </c>
      <c r="I190" s="3" t="s">
        <v>83</v>
      </c>
      <c r="J190" s="3" t="str">
        <f>IF(T189=0,"",T189)</f>
        <v/>
      </c>
      <c r="K190" s="3" t="s">
        <v>83</v>
      </c>
      <c r="L190" s="7" t="s">
        <v>93</v>
      </c>
      <c r="M190" s="3" t="s">
        <v>83</v>
      </c>
      <c r="N190" s="3" t="str">
        <f>IF(V189=0,"",V189)</f>
        <v/>
      </c>
      <c r="O190" s="3" t="s">
        <v>83</v>
      </c>
      <c r="Q190" s="12" t="s">
        <v>11</v>
      </c>
      <c r="R190" s="13">
        <f>INDEX(AL:AL,W187+1)</f>
        <v>0</v>
      </c>
      <c r="S190" s="18" t="s">
        <v>94</v>
      </c>
      <c r="T190" s="13">
        <f>INDEX(AN:AN,W187+1)</f>
        <v>0</v>
      </c>
      <c r="U190" s="13">
        <f>INDEX(AO:AO,W187+1)</f>
        <v>0</v>
      </c>
      <c r="V190" s="13">
        <f>INDEX(AP:AP,W187+1)</f>
        <v>0</v>
      </c>
      <c r="W190" s="19"/>
      <c r="X190" s="13" t="str">
        <f>INDEX(AZ:AZ,W187+1)</f>
        <v/>
      </c>
      <c r="Y190" s="13" t="str">
        <f>INDEX(BA:BA,W187+1)</f>
        <v/>
      </c>
      <c r="Z190" s="13" t="str">
        <f>INDEX(BB:BB,W187+1)</f>
        <v/>
      </c>
      <c r="AA190" s="13">
        <f>INDEX(BC:BC,W187+1)</f>
        <v>0</v>
      </c>
      <c r="BF190" s="12" t="s">
        <v>0</v>
      </c>
      <c r="BG190" s="3">
        <v>189</v>
      </c>
    </row>
    <row r="191" spans="1:59">
      <c r="A191" s="3" t="str">
        <f t="shared" si="29"/>
        <v>|種別||サブタイプ||||</v>
      </c>
      <c r="B191" s="3" t="s">
        <v>0</v>
      </c>
      <c r="C191" s="3" t="s">
        <v>83</v>
      </c>
      <c r="D191" s="7" t="s">
        <v>11</v>
      </c>
      <c r="E191" s="3" t="s">
        <v>83</v>
      </c>
      <c r="F191" s="3" t="str">
        <f>IF(R190=0,"",R190)</f>
        <v/>
      </c>
      <c r="G191" s="3" t="s">
        <v>83</v>
      </c>
      <c r="H191" s="7" t="s">
        <v>104</v>
      </c>
      <c r="I191" s="3" t="s">
        <v>83</v>
      </c>
      <c r="J191" s="3" t="str">
        <f>IF(T190=0,"",T190)</f>
        <v/>
      </c>
      <c r="K191" s="3" t="s">
        <v>83</v>
      </c>
      <c r="L191" s="3" t="str">
        <f>IF(U190=0,"",U190)</f>
        <v/>
      </c>
      <c r="M191" s="3" t="s">
        <v>83</v>
      </c>
      <c r="N191" s="3" t="str">
        <f>IF(V190=0,"",V190)</f>
        <v/>
      </c>
      <c r="O191" s="3" t="s">
        <v>83</v>
      </c>
      <c r="Q191" s="12" t="s">
        <v>105</v>
      </c>
      <c r="R191" s="13" t="str">
        <f>INDEX(BD:BD,W187+1)</f>
        <v/>
      </c>
      <c r="S191" s="14"/>
      <c r="T191" s="14"/>
      <c r="U191" s="14"/>
      <c r="V191" s="15"/>
      <c r="W191" s="19"/>
      <c r="X191" s="11"/>
      <c r="Y191" s="11"/>
      <c r="Z191" s="11"/>
      <c r="AA191" s="33"/>
      <c r="BF191" s="12" t="s">
        <v>0</v>
      </c>
      <c r="BG191" s="3">
        <v>190</v>
      </c>
    </row>
    <row r="192" spans="1:59">
      <c r="A192" s="3" t="str">
        <f t="shared" si="29"/>
        <v>|テキスト|&gt;|&gt;|&gt;|&gt;||</v>
      </c>
      <c r="B192" s="3" t="s">
        <v>0</v>
      </c>
      <c r="C192" s="3" t="s">
        <v>83</v>
      </c>
      <c r="D192" s="7" t="s">
        <v>105</v>
      </c>
      <c r="E192" s="3" t="s">
        <v>83</v>
      </c>
      <c r="F192" s="7" t="s">
        <v>115</v>
      </c>
      <c r="G192" s="3" t="s">
        <v>83</v>
      </c>
      <c r="H192" s="7" t="s">
        <v>115</v>
      </c>
      <c r="I192" s="3" t="s">
        <v>83</v>
      </c>
      <c r="J192" s="7" t="s">
        <v>115</v>
      </c>
      <c r="K192" s="3" t="s">
        <v>83</v>
      </c>
      <c r="L192" s="7" t="s">
        <v>115</v>
      </c>
      <c r="M192" s="3" t="s">
        <v>83</v>
      </c>
      <c r="N192" s="3" t="str">
        <f>IF(R191=0,"",R191)</f>
        <v/>
      </c>
      <c r="O192" s="3" t="s">
        <v>83</v>
      </c>
      <c r="Q192" s="17" t="s">
        <v>27</v>
      </c>
      <c r="R192" s="13" t="str">
        <f>INDEX(BE:BE,W187+1)</f>
        <v/>
      </c>
      <c r="S192" s="14" t="s">
        <v>324</v>
      </c>
      <c r="T192" s="13" t="str">
        <f>IF(X192="","",X192&amp;IF(Y192="",""," "&amp;Y192)&amp;IF(Z192="",""," "&amp;Z192)&amp;IF(AA192="",""," "&amp;AA192))</f>
        <v/>
      </c>
      <c r="U192" s="14"/>
      <c r="V192" s="15"/>
      <c r="W192" s="19" t="s">
        <v>116</v>
      </c>
      <c r="X192" s="12" t="str">
        <f t="shared" ref="X192:AA192" si="39">IF(ISERROR(IF(LEN(X191)&gt;1,X191,VLOOKUP(X190,$AC:$AD,2,FALSE))),"",IF(LEN(X191)&gt;1,X191,VLOOKUP(X190,$AC:$AD,2,FALSE)))</f>
        <v/>
      </c>
      <c r="Y192" s="12" t="str">
        <f t="shared" si="39"/>
        <v/>
      </c>
      <c r="Z192" s="12" t="str">
        <f t="shared" si="39"/>
        <v/>
      </c>
      <c r="AA192" s="12" t="str">
        <f t="shared" si="39"/>
        <v> </v>
      </c>
      <c r="BF192" s="12" t="s">
        <v>0</v>
      </c>
      <c r="BG192" s="3">
        <v>191</v>
      </c>
    </row>
    <row r="193" spans="1:59">
      <c r="A193" s="3" t="str">
        <f t="shared" si="29"/>
        <v>|英テキスト|&gt;|&gt;|&gt;|&gt;||</v>
      </c>
      <c r="B193" s="3" t="s">
        <v>0</v>
      </c>
      <c r="C193" s="3" t="s">
        <v>83</v>
      </c>
      <c r="D193" s="7" t="s">
        <v>125</v>
      </c>
      <c r="E193" s="3" t="s">
        <v>83</v>
      </c>
      <c r="F193" s="7" t="s">
        <v>115</v>
      </c>
      <c r="G193" s="3" t="s">
        <v>83</v>
      </c>
      <c r="H193" s="7" t="s">
        <v>115</v>
      </c>
      <c r="I193" s="3" t="s">
        <v>83</v>
      </c>
      <c r="J193" s="7" t="s">
        <v>115</v>
      </c>
      <c r="K193" s="3" t="s">
        <v>83</v>
      </c>
      <c r="L193" s="7" t="s">
        <v>115</v>
      </c>
      <c r="M193" s="3" t="s">
        <v>83</v>
      </c>
      <c r="N193" s="3" t="str">
        <f>IF(T192="","",T192&amp;"&amp;br;")&amp;IF(R192=0,"",R192)</f>
        <v/>
      </c>
      <c r="O193" s="3" t="s">
        <v>83</v>
      </c>
      <c r="Q193" s="12" t="s">
        <v>18</v>
      </c>
      <c r="R193" s="13">
        <f>IF(INDEX(AX:AX,W187+1)="",0,INDEX(AX:AX,W187+1)&amp;"/"&amp;INDEX(AY:AY,W187+1))</f>
        <v>0</v>
      </c>
      <c r="S193" s="14"/>
      <c r="T193" s="14"/>
      <c r="U193" s="14"/>
      <c r="V193" s="15"/>
      <c r="W193" s="19"/>
      <c r="X193" s="12"/>
      <c r="Y193" s="31"/>
      <c r="Z193" s="31"/>
      <c r="AA193" s="32"/>
      <c r="BF193" s="12" t="s">
        <v>0</v>
      </c>
      <c r="BG193" s="3">
        <v>192</v>
      </c>
    </row>
    <row r="194" spans="1:59">
      <c r="A194" s="3" t="str">
        <f t="shared" si="29"/>
        <v>|PT|&gt;||シールド数|&gt;||</v>
      </c>
      <c r="B194" s="3" t="s">
        <v>0</v>
      </c>
      <c r="C194" s="3" t="s">
        <v>83</v>
      </c>
      <c r="D194" s="3" t="s">
        <v>18</v>
      </c>
      <c r="E194" s="3" t="s">
        <v>83</v>
      </c>
      <c r="F194" s="3" t="s">
        <v>115</v>
      </c>
      <c r="G194" s="3" t="s">
        <v>83</v>
      </c>
      <c r="H194" s="3" t="str">
        <f>IF(R193=0,"",R193)</f>
        <v/>
      </c>
      <c r="I194" s="3" t="s">
        <v>83</v>
      </c>
      <c r="J194" s="3" t="s">
        <v>134</v>
      </c>
      <c r="K194" s="3" t="s">
        <v>83</v>
      </c>
      <c r="L194" s="3" t="s">
        <v>115</v>
      </c>
      <c r="M194" s="3" t="s">
        <v>83</v>
      </c>
      <c r="N194" s="3" t="str">
        <f>IF(R194=0,"",R194)</f>
        <v/>
      </c>
      <c r="O194" s="3" t="s">
        <v>83</v>
      </c>
      <c r="Q194" s="20" t="s">
        <v>19</v>
      </c>
      <c r="R194" s="13">
        <f>INDEX(AW:AW,W187+1)</f>
        <v>0</v>
      </c>
      <c r="S194" s="21"/>
      <c r="T194" s="21"/>
      <c r="U194" s="21"/>
      <c r="V194" s="22"/>
      <c r="W194" s="23"/>
      <c r="X194" s="24"/>
      <c r="Y194" s="34"/>
      <c r="Z194" s="34"/>
      <c r="AA194" s="35"/>
      <c r="BF194" s="12" t="s">
        <v>0</v>
      </c>
      <c r="BG194" s="3">
        <v>193</v>
      </c>
    </row>
    <row r="195" spans="1:59">
      <c r="A195" s="3" t="str">
        <f t="shared" si="29"/>
        <v>&amp;br;&amp;br;</v>
      </c>
      <c r="B195" s="3" t="s">
        <v>0</v>
      </c>
      <c r="C195" s="3" t="s">
        <v>142</v>
      </c>
      <c r="R195" s="3"/>
      <c r="S195" s="3"/>
      <c r="T195" s="3"/>
      <c r="U195" s="3"/>
      <c r="V195" s="3"/>
      <c r="BF195" s="12" t="s">
        <v>0</v>
      </c>
      <c r="BG195" s="3">
        <v>194</v>
      </c>
    </row>
    <row r="196" spans="1:59">
      <c r="A196" s="3" t="str">
        <f t="shared" si="29"/>
        <v>#back(text=戻る,left)</v>
      </c>
      <c r="B196" s="3" t="s">
        <v>0</v>
      </c>
      <c r="C196" s="3" t="s">
        <v>151</v>
      </c>
      <c r="R196" s="3"/>
      <c r="S196" s="3"/>
      <c r="T196" s="3"/>
      <c r="U196" s="3"/>
      <c r="V196" s="3"/>
      <c r="BF196" s="12" t="s">
        <v>0</v>
      </c>
      <c r="BG196" s="3">
        <v>195</v>
      </c>
    </row>
    <row r="197" spans="1:59">
      <c r="A197" s="3" t="str">
        <f t="shared" si="29"/>
        <v>&amp;br;</v>
      </c>
      <c r="B197" s="3" t="s">
        <v>0</v>
      </c>
      <c r="C197" s="3" t="s">
        <v>161</v>
      </c>
      <c r="R197" s="3"/>
      <c r="S197" s="3"/>
      <c r="T197" s="3"/>
      <c r="U197" s="3"/>
      <c r="V197" s="3"/>
      <c r="BF197" s="12" t="s">
        <v>0</v>
      </c>
      <c r="BG197" s="3">
        <v>196</v>
      </c>
    </row>
    <row r="198" spans="1:59">
      <c r="A198" s="3" t="str">
        <f t="shared" ref="A198:A261" si="40">CONCATENATE(C198,D198,E198,F198,G198,H198,I198,J198,K198,L198,M198,N198,O198,P198)</f>
        <v>#comment(above,nsize=[15],size=[30],num=[10])</v>
      </c>
      <c r="B198" s="3" t="s">
        <v>0</v>
      </c>
      <c r="C198" s="3" t="s">
        <v>170</v>
      </c>
      <c r="R198" s="3"/>
      <c r="S198" s="3"/>
      <c r="T198" s="3"/>
      <c r="U198" s="3"/>
      <c r="V198" s="3"/>
      <c r="BF198" s="12" t="s">
        <v>0</v>
      </c>
      <c r="BG198" s="3">
        <v>197</v>
      </c>
    </row>
    <row r="199" spans="1:59">
      <c r="A199" s="3" t="str">
        <f t="shared" si="40"/>
        <v>&amp;br;&amp;br;</v>
      </c>
      <c r="B199" s="3" t="s">
        <v>0</v>
      </c>
      <c r="C199" s="3" t="s">
        <v>142</v>
      </c>
      <c r="R199" s="3"/>
      <c r="S199" s="3"/>
      <c r="T199" s="3"/>
      <c r="U199" s="3"/>
      <c r="V199" s="3"/>
      <c r="BF199" s="12" t="s">
        <v>0</v>
      </c>
      <c r="BG199" s="3">
        <v>198</v>
      </c>
    </row>
    <row r="200" spans="1:59">
      <c r="A200" s="3" t="str">
        <f t="shared" si="40"/>
        <v/>
      </c>
      <c r="B200" s="3" t="s">
        <v>0</v>
      </c>
      <c r="Q200" s="8"/>
      <c r="R200" s="9"/>
      <c r="S200" s="9"/>
      <c r="T200" s="9"/>
      <c r="U200" s="9"/>
      <c r="V200" s="10"/>
      <c r="W200" s="11">
        <v>16</v>
      </c>
      <c r="X200" s="8"/>
      <c r="Y200" s="29"/>
      <c r="Z200" s="29"/>
      <c r="AA200" s="30"/>
      <c r="BF200" s="12" t="s">
        <v>0</v>
      </c>
      <c r="BG200" s="3">
        <v>199</v>
      </c>
    </row>
    <row r="201" spans="1:59">
      <c r="A201" s="3" t="str">
        <f t="shared" si="40"/>
        <v>*0/0</v>
      </c>
      <c r="B201" s="3" t="s">
        <v>0</v>
      </c>
      <c r="C201" s="3" t="str">
        <f>"*"&amp;R201&amp;"/"&amp;T201</f>
        <v>*0/0</v>
      </c>
      <c r="Q201" s="12" t="s">
        <v>9</v>
      </c>
      <c r="R201" s="13">
        <f>INDEX(AJ:AJ,W200+1)</f>
        <v>0</v>
      </c>
      <c r="S201" s="14" t="s">
        <v>10</v>
      </c>
      <c r="T201" s="13">
        <f>INDEX(AK:AK,W200+1)</f>
        <v>0</v>
      </c>
      <c r="U201" s="14"/>
      <c r="V201" s="15"/>
      <c r="W201" s="16"/>
      <c r="X201" s="12"/>
      <c r="Y201" s="31"/>
      <c r="Z201" s="31"/>
      <c r="AA201" s="32"/>
      <c r="BF201" s="12" t="s">
        <v>0</v>
      </c>
      <c r="BG201" s="3">
        <v>200</v>
      </c>
    </row>
    <row r="202" spans="1:59">
      <c r="A202" s="3" t="str">
        <f t="shared" si="40"/>
        <v>|LEFT:80|LEFT:100|LEFT:100|LEFT:100|LEFT:100|LEFT:100|c</v>
      </c>
      <c r="B202" s="3" t="s">
        <v>0</v>
      </c>
      <c r="C202" s="3" t="s">
        <v>83</v>
      </c>
      <c r="D202" s="6" t="str">
        <f>$Q$1</f>
        <v>LEFT:80</v>
      </c>
      <c r="E202" s="6" t="s">
        <v>83</v>
      </c>
      <c r="F202" s="6" t="str">
        <f t="shared" ref="F202:J202" si="41">$R$1</f>
        <v>LEFT:100</v>
      </c>
      <c r="G202" s="6" t="s">
        <v>83</v>
      </c>
      <c r="H202" s="6" t="str">
        <f t="shared" si="41"/>
        <v>LEFT:100</v>
      </c>
      <c r="I202" s="6" t="s">
        <v>83</v>
      </c>
      <c r="J202" s="6" t="str">
        <f t="shared" si="41"/>
        <v>LEFT:100</v>
      </c>
      <c r="K202" s="6" t="s">
        <v>83</v>
      </c>
      <c r="L202" s="6" t="str">
        <f>$R$1</f>
        <v>LEFT:100</v>
      </c>
      <c r="M202" s="6" t="s">
        <v>83</v>
      </c>
      <c r="N202" s="6" t="str">
        <f>$R$1</f>
        <v>LEFT:100</v>
      </c>
      <c r="O202" s="3" t="s">
        <v>83</v>
      </c>
      <c r="P202" s="3" t="s">
        <v>84</v>
      </c>
      <c r="Q202" s="17" t="s">
        <v>6</v>
      </c>
      <c r="R202" s="13" t="str">
        <f>INDEX(AF:AF,W200+1)</f>
        <v>白</v>
      </c>
      <c r="S202" s="18" t="s">
        <v>7</v>
      </c>
      <c r="T202" s="13">
        <f>INDEX(AG:AG,W200+1)</f>
        <v>0</v>
      </c>
      <c r="U202" s="18" t="s">
        <v>8</v>
      </c>
      <c r="V202" s="13">
        <f>INDEX(AI:AI,W200+1)</f>
        <v>0</v>
      </c>
      <c r="W202" s="19"/>
      <c r="X202" s="13">
        <f>INDEX(AQ:AQ,W200+1)</f>
        <v>0</v>
      </c>
      <c r="Y202" s="31"/>
      <c r="Z202" s="31"/>
      <c r="AA202" s="32"/>
      <c r="BF202" s="12" t="s">
        <v>0</v>
      </c>
      <c r="BG202" s="3">
        <v>201</v>
      </c>
    </row>
    <row r="203" spans="1:59">
      <c r="A203" s="3" t="str">
        <f t="shared" si="40"/>
        <v>|色|白|レアリティ||マナコスト||</v>
      </c>
      <c r="B203" s="3" t="s">
        <v>0</v>
      </c>
      <c r="C203" s="3" t="s">
        <v>83</v>
      </c>
      <c r="D203" s="7" t="s">
        <v>6</v>
      </c>
      <c r="E203" s="3" t="s">
        <v>83</v>
      </c>
      <c r="F203" s="3" t="str">
        <f>IF(R202=0,"",R202)</f>
        <v>白</v>
      </c>
      <c r="G203" s="3" t="s">
        <v>83</v>
      </c>
      <c r="H203" s="7" t="s">
        <v>92</v>
      </c>
      <c r="I203" s="3" t="s">
        <v>83</v>
      </c>
      <c r="J203" s="3" t="str">
        <f>IF(T202=0,"",T202)</f>
        <v/>
      </c>
      <c r="K203" s="3" t="s">
        <v>83</v>
      </c>
      <c r="L203" s="7" t="s">
        <v>93</v>
      </c>
      <c r="M203" s="3" t="s">
        <v>83</v>
      </c>
      <c r="N203" s="3" t="str">
        <f>IF(V202=0,"",V202)</f>
        <v/>
      </c>
      <c r="O203" s="3" t="s">
        <v>83</v>
      </c>
      <c r="Q203" s="12" t="s">
        <v>11</v>
      </c>
      <c r="R203" s="13">
        <f>INDEX(AL:AL,W200+1)</f>
        <v>0</v>
      </c>
      <c r="S203" s="18" t="s">
        <v>94</v>
      </c>
      <c r="T203" s="13">
        <f>INDEX(AN:AN,W200+1)</f>
        <v>0</v>
      </c>
      <c r="U203" s="13">
        <f>INDEX(AO:AO,W200+1)</f>
        <v>0</v>
      </c>
      <c r="V203" s="13">
        <f>INDEX(AP:AP,W200+1)</f>
        <v>0</v>
      </c>
      <c r="W203" s="19"/>
      <c r="X203" s="13" t="str">
        <f>INDEX(AZ:AZ,W200+1)</f>
        <v/>
      </c>
      <c r="Y203" s="13" t="str">
        <f>INDEX(BA:BA,W200+1)</f>
        <v/>
      </c>
      <c r="Z203" s="13" t="str">
        <f>INDEX(BB:BB,W200+1)</f>
        <v/>
      </c>
      <c r="AA203" s="13">
        <f>INDEX(BC:BC,W200+1)</f>
        <v>0</v>
      </c>
      <c r="BF203" s="12" t="s">
        <v>0</v>
      </c>
      <c r="BG203" s="3">
        <v>202</v>
      </c>
    </row>
    <row r="204" spans="1:59">
      <c r="A204" s="3" t="str">
        <f t="shared" si="40"/>
        <v>|種別||サブタイプ||||</v>
      </c>
      <c r="B204" s="3" t="s">
        <v>0</v>
      </c>
      <c r="C204" s="3" t="s">
        <v>83</v>
      </c>
      <c r="D204" s="7" t="s">
        <v>11</v>
      </c>
      <c r="E204" s="3" t="s">
        <v>83</v>
      </c>
      <c r="F204" s="3" t="str">
        <f>IF(R203=0,"",R203)</f>
        <v/>
      </c>
      <c r="G204" s="3" t="s">
        <v>83</v>
      </c>
      <c r="H204" s="7" t="s">
        <v>104</v>
      </c>
      <c r="I204" s="3" t="s">
        <v>83</v>
      </c>
      <c r="J204" s="3" t="str">
        <f>IF(T203=0,"",T203)</f>
        <v/>
      </c>
      <c r="K204" s="3" t="s">
        <v>83</v>
      </c>
      <c r="L204" s="3" t="str">
        <f>IF(U203=0,"",U203)</f>
        <v/>
      </c>
      <c r="M204" s="3" t="s">
        <v>83</v>
      </c>
      <c r="N204" s="3" t="str">
        <f>IF(V203=0,"",V203)</f>
        <v/>
      </c>
      <c r="O204" s="3" t="s">
        <v>83</v>
      </c>
      <c r="Q204" s="12" t="s">
        <v>105</v>
      </c>
      <c r="R204" s="13" t="str">
        <f>INDEX(BD:BD,W200+1)</f>
        <v/>
      </c>
      <c r="S204" s="14"/>
      <c r="T204" s="14"/>
      <c r="U204" s="14"/>
      <c r="V204" s="15"/>
      <c r="W204" s="19"/>
      <c r="X204" s="11"/>
      <c r="Y204" s="11"/>
      <c r="Z204" s="11"/>
      <c r="AA204" s="33"/>
      <c r="BF204" s="12" t="s">
        <v>0</v>
      </c>
      <c r="BG204" s="3">
        <v>203</v>
      </c>
    </row>
    <row r="205" spans="1:59">
      <c r="A205" s="3" t="str">
        <f t="shared" si="40"/>
        <v>|テキスト|&gt;|&gt;|&gt;|&gt;||</v>
      </c>
      <c r="B205" s="3" t="s">
        <v>0</v>
      </c>
      <c r="C205" s="3" t="s">
        <v>83</v>
      </c>
      <c r="D205" s="7" t="s">
        <v>105</v>
      </c>
      <c r="E205" s="3" t="s">
        <v>83</v>
      </c>
      <c r="F205" s="7" t="s">
        <v>115</v>
      </c>
      <c r="G205" s="3" t="s">
        <v>83</v>
      </c>
      <c r="H205" s="7" t="s">
        <v>115</v>
      </c>
      <c r="I205" s="3" t="s">
        <v>83</v>
      </c>
      <c r="J205" s="7" t="s">
        <v>115</v>
      </c>
      <c r="K205" s="3" t="s">
        <v>83</v>
      </c>
      <c r="L205" s="7" t="s">
        <v>115</v>
      </c>
      <c r="M205" s="3" t="s">
        <v>83</v>
      </c>
      <c r="N205" s="3" t="str">
        <f>IF(R204=0,"",R204)</f>
        <v/>
      </c>
      <c r="O205" s="3" t="s">
        <v>83</v>
      </c>
      <c r="Q205" s="17" t="s">
        <v>27</v>
      </c>
      <c r="R205" s="13" t="str">
        <f>INDEX(BE:BE,W200+1)</f>
        <v/>
      </c>
      <c r="S205" s="14" t="s">
        <v>324</v>
      </c>
      <c r="T205" s="13" t="str">
        <f>IF(X205="","",X205&amp;IF(Y205="",""," "&amp;Y205)&amp;IF(Z205="",""," "&amp;Z205)&amp;IF(AA205="",""," "&amp;AA205))</f>
        <v/>
      </c>
      <c r="U205" s="14"/>
      <c r="V205" s="15"/>
      <c r="W205" s="19" t="s">
        <v>116</v>
      </c>
      <c r="X205" s="12" t="str">
        <f t="shared" ref="X205:AA205" si="42">IF(ISERROR(IF(LEN(X204)&gt;1,X204,VLOOKUP(X203,$AC:$AD,2,FALSE))),"",IF(LEN(X204)&gt;1,X204,VLOOKUP(X203,$AC:$AD,2,FALSE)))</f>
        <v/>
      </c>
      <c r="Y205" s="12" t="str">
        <f t="shared" si="42"/>
        <v/>
      </c>
      <c r="Z205" s="12" t="str">
        <f t="shared" si="42"/>
        <v/>
      </c>
      <c r="AA205" s="12" t="str">
        <f t="shared" si="42"/>
        <v> </v>
      </c>
      <c r="BF205" s="12" t="s">
        <v>0</v>
      </c>
      <c r="BG205" s="3">
        <v>204</v>
      </c>
    </row>
    <row r="206" spans="1:59">
      <c r="A206" s="3" t="str">
        <f t="shared" si="40"/>
        <v>|英テキスト|&gt;|&gt;|&gt;|&gt;||</v>
      </c>
      <c r="B206" s="3" t="s">
        <v>0</v>
      </c>
      <c r="C206" s="3" t="s">
        <v>83</v>
      </c>
      <c r="D206" s="7" t="s">
        <v>125</v>
      </c>
      <c r="E206" s="3" t="s">
        <v>83</v>
      </c>
      <c r="F206" s="7" t="s">
        <v>115</v>
      </c>
      <c r="G206" s="3" t="s">
        <v>83</v>
      </c>
      <c r="H206" s="7" t="s">
        <v>115</v>
      </c>
      <c r="I206" s="3" t="s">
        <v>83</v>
      </c>
      <c r="J206" s="7" t="s">
        <v>115</v>
      </c>
      <c r="K206" s="3" t="s">
        <v>83</v>
      </c>
      <c r="L206" s="7" t="s">
        <v>115</v>
      </c>
      <c r="M206" s="3" t="s">
        <v>83</v>
      </c>
      <c r="N206" s="3" t="str">
        <f>IF(T205="","",T205&amp;"&amp;br;")&amp;IF(R205=0,"",R205)</f>
        <v/>
      </c>
      <c r="O206" s="3" t="s">
        <v>83</v>
      </c>
      <c r="Q206" s="12" t="s">
        <v>18</v>
      </c>
      <c r="R206" s="13">
        <f>IF(INDEX(AX:AX,W200+1)="",0,INDEX(AX:AX,W200+1)&amp;"/"&amp;INDEX(AY:AY,W200+1))</f>
        <v>0</v>
      </c>
      <c r="S206" s="14"/>
      <c r="T206" s="14"/>
      <c r="U206" s="14"/>
      <c r="V206" s="15"/>
      <c r="W206" s="19"/>
      <c r="X206" s="12"/>
      <c r="Y206" s="31"/>
      <c r="Z206" s="31"/>
      <c r="AA206" s="32"/>
      <c r="BF206" s="12" t="s">
        <v>0</v>
      </c>
      <c r="BG206" s="3">
        <v>205</v>
      </c>
    </row>
    <row r="207" spans="1:59">
      <c r="A207" s="3" t="str">
        <f t="shared" si="40"/>
        <v>|PT|&gt;||シールド数|&gt;||</v>
      </c>
      <c r="B207" s="3" t="s">
        <v>0</v>
      </c>
      <c r="C207" s="3" t="s">
        <v>83</v>
      </c>
      <c r="D207" s="3" t="s">
        <v>18</v>
      </c>
      <c r="E207" s="3" t="s">
        <v>83</v>
      </c>
      <c r="F207" s="3" t="s">
        <v>115</v>
      </c>
      <c r="G207" s="3" t="s">
        <v>83</v>
      </c>
      <c r="H207" s="3" t="str">
        <f>IF(R206=0,"",R206)</f>
        <v/>
      </c>
      <c r="I207" s="3" t="s">
        <v>83</v>
      </c>
      <c r="J207" s="3" t="s">
        <v>134</v>
      </c>
      <c r="K207" s="3" t="s">
        <v>83</v>
      </c>
      <c r="L207" s="3" t="s">
        <v>115</v>
      </c>
      <c r="M207" s="3" t="s">
        <v>83</v>
      </c>
      <c r="N207" s="3" t="str">
        <f>IF(R207=0,"",R207)</f>
        <v/>
      </c>
      <c r="O207" s="3" t="s">
        <v>83</v>
      </c>
      <c r="Q207" s="20" t="s">
        <v>19</v>
      </c>
      <c r="R207" s="13">
        <f>INDEX(AW:AW,W200+1)</f>
        <v>0</v>
      </c>
      <c r="S207" s="21"/>
      <c r="T207" s="21"/>
      <c r="U207" s="21"/>
      <c r="V207" s="22"/>
      <c r="W207" s="23"/>
      <c r="X207" s="24"/>
      <c r="Y207" s="34"/>
      <c r="Z207" s="34"/>
      <c r="AA207" s="35"/>
      <c r="BF207" s="12" t="s">
        <v>0</v>
      </c>
      <c r="BG207" s="3">
        <v>206</v>
      </c>
    </row>
    <row r="208" spans="1:59">
      <c r="A208" s="3" t="str">
        <f t="shared" si="40"/>
        <v>&amp;br;&amp;br;</v>
      </c>
      <c r="B208" s="3" t="s">
        <v>0</v>
      </c>
      <c r="C208" s="3" t="s">
        <v>142</v>
      </c>
      <c r="R208" s="3"/>
      <c r="S208" s="3"/>
      <c r="T208" s="3"/>
      <c r="U208" s="3"/>
      <c r="V208" s="3"/>
      <c r="BF208" s="12" t="s">
        <v>0</v>
      </c>
      <c r="BG208" s="3">
        <v>207</v>
      </c>
    </row>
    <row r="209" spans="1:59">
      <c r="A209" s="3" t="str">
        <f t="shared" si="40"/>
        <v>#back(text=戻る,left)</v>
      </c>
      <c r="B209" s="3" t="s">
        <v>0</v>
      </c>
      <c r="C209" s="3" t="s">
        <v>151</v>
      </c>
      <c r="R209" s="3"/>
      <c r="S209" s="3"/>
      <c r="T209" s="3"/>
      <c r="U209" s="3"/>
      <c r="V209" s="3"/>
      <c r="BF209" s="12" t="s">
        <v>0</v>
      </c>
      <c r="BG209" s="3">
        <v>208</v>
      </c>
    </row>
    <row r="210" spans="1:59">
      <c r="A210" s="3" t="str">
        <f t="shared" si="40"/>
        <v>&amp;br;</v>
      </c>
      <c r="B210" s="3" t="s">
        <v>0</v>
      </c>
      <c r="C210" s="3" t="s">
        <v>161</v>
      </c>
      <c r="R210" s="3"/>
      <c r="S210" s="3"/>
      <c r="T210" s="3"/>
      <c r="U210" s="3"/>
      <c r="V210" s="3"/>
      <c r="BF210" s="12" t="s">
        <v>0</v>
      </c>
      <c r="BG210" s="3">
        <v>209</v>
      </c>
    </row>
    <row r="211" spans="1:59">
      <c r="A211" s="3" t="str">
        <f t="shared" si="40"/>
        <v>#comment(above,nsize=[15],size=[30],num=[10])</v>
      </c>
      <c r="B211" s="3" t="s">
        <v>0</v>
      </c>
      <c r="C211" s="3" t="s">
        <v>170</v>
      </c>
      <c r="R211" s="3"/>
      <c r="S211" s="3"/>
      <c r="T211" s="3"/>
      <c r="U211" s="3"/>
      <c r="V211" s="3"/>
      <c r="BF211" s="12" t="s">
        <v>0</v>
      </c>
      <c r="BG211" s="3">
        <v>210</v>
      </c>
    </row>
    <row r="212" spans="1:59">
      <c r="A212" s="3" t="str">
        <f t="shared" si="40"/>
        <v>&amp;br;&amp;br;</v>
      </c>
      <c r="B212" s="3" t="s">
        <v>0</v>
      </c>
      <c r="C212" s="3" t="s">
        <v>142</v>
      </c>
      <c r="R212" s="3"/>
      <c r="S212" s="3"/>
      <c r="T212" s="3"/>
      <c r="U212" s="3"/>
      <c r="V212" s="3"/>
      <c r="BF212" s="12" t="s">
        <v>0</v>
      </c>
      <c r="BG212" s="3">
        <v>211</v>
      </c>
    </row>
    <row r="213" spans="1:59">
      <c r="A213" s="3" t="str">
        <f t="shared" si="40"/>
        <v/>
      </c>
      <c r="B213" s="3" t="s">
        <v>0</v>
      </c>
      <c r="Q213" s="8"/>
      <c r="R213" s="9"/>
      <c r="S213" s="9"/>
      <c r="T213" s="9"/>
      <c r="U213" s="9"/>
      <c r="V213" s="10"/>
      <c r="W213" s="11">
        <v>17</v>
      </c>
      <c r="X213" s="8"/>
      <c r="Y213" s="29"/>
      <c r="Z213" s="29"/>
      <c r="AA213" s="30"/>
      <c r="BF213" s="12" t="s">
        <v>0</v>
      </c>
      <c r="BG213" s="3">
        <v>212</v>
      </c>
    </row>
    <row r="214" spans="1:59">
      <c r="A214" s="3" t="str">
        <f t="shared" si="40"/>
        <v>*0/0</v>
      </c>
      <c r="B214" s="3" t="s">
        <v>0</v>
      </c>
      <c r="C214" s="3" t="str">
        <f>"*"&amp;R214&amp;"/"&amp;T214</f>
        <v>*0/0</v>
      </c>
      <c r="Q214" s="12" t="s">
        <v>9</v>
      </c>
      <c r="R214" s="13">
        <f>INDEX(AJ:AJ,W213+1)</f>
        <v>0</v>
      </c>
      <c r="S214" s="14" t="s">
        <v>10</v>
      </c>
      <c r="T214" s="13">
        <f>INDEX(AK:AK,W213+1)</f>
        <v>0</v>
      </c>
      <c r="U214" s="14"/>
      <c r="V214" s="15"/>
      <c r="W214" s="16"/>
      <c r="X214" s="12"/>
      <c r="Y214" s="31"/>
      <c r="Z214" s="31"/>
      <c r="AA214" s="32"/>
      <c r="BF214" s="12" t="s">
        <v>0</v>
      </c>
      <c r="BG214" s="3">
        <v>213</v>
      </c>
    </row>
    <row r="215" spans="1:59">
      <c r="A215" s="3" t="str">
        <f t="shared" si="40"/>
        <v>|LEFT:80|LEFT:100|LEFT:100|LEFT:100|LEFT:100|LEFT:100|c</v>
      </c>
      <c r="B215" s="3" t="s">
        <v>0</v>
      </c>
      <c r="C215" s="3" t="s">
        <v>83</v>
      </c>
      <c r="D215" s="6" t="str">
        <f>$Q$1</f>
        <v>LEFT:80</v>
      </c>
      <c r="E215" s="6" t="s">
        <v>83</v>
      </c>
      <c r="F215" s="6" t="str">
        <f t="shared" ref="F215:J215" si="43">$R$1</f>
        <v>LEFT:100</v>
      </c>
      <c r="G215" s="6" t="s">
        <v>83</v>
      </c>
      <c r="H215" s="6" t="str">
        <f t="shared" si="43"/>
        <v>LEFT:100</v>
      </c>
      <c r="I215" s="6" t="s">
        <v>83</v>
      </c>
      <c r="J215" s="6" t="str">
        <f t="shared" si="43"/>
        <v>LEFT:100</v>
      </c>
      <c r="K215" s="6" t="s">
        <v>83</v>
      </c>
      <c r="L215" s="6" t="str">
        <f>$R$1</f>
        <v>LEFT:100</v>
      </c>
      <c r="M215" s="6" t="s">
        <v>83</v>
      </c>
      <c r="N215" s="6" t="str">
        <f>$R$1</f>
        <v>LEFT:100</v>
      </c>
      <c r="O215" s="3" t="s">
        <v>83</v>
      </c>
      <c r="P215" s="3" t="s">
        <v>84</v>
      </c>
      <c r="Q215" s="17" t="s">
        <v>6</v>
      </c>
      <c r="R215" s="13" t="str">
        <f>INDEX(AF:AF,W213+1)</f>
        <v>白</v>
      </c>
      <c r="S215" s="18" t="s">
        <v>7</v>
      </c>
      <c r="T215" s="13">
        <f>INDEX(AG:AG,W213+1)</f>
        <v>0</v>
      </c>
      <c r="U215" s="18" t="s">
        <v>8</v>
      </c>
      <c r="V215" s="13">
        <f>INDEX(AI:AI,W213+1)</f>
        <v>0</v>
      </c>
      <c r="W215" s="19"/>
      <c r="X215" s="13">
        <f>INDEX(AQ:AQ,W213+1)</f>
        <v>0</v>
      </c>
      <c r="Y215" s="31"/>
      <c r="Z215" s="31"/>
      <c r="AA215" s="32"/>
      <c r="BF215" s="12" t="s">
        <v>0</v>
      </c>
      <c r="BG215" s="3">
        <v>214</v>
      </c>
    </row>
    <row r="216" spans="1:59">
      <c r="A216" s="3" t="str">
        <f t="shared" si="40"/>
        <v>|色|白|レアリティ||マナコスト||</v>
      </c>
      <c r="B216" s="3" t="s">
        <v>0</v>
      </c>
      <c r="C216" s="3" t="s">
        <v>83</v>
      </c>
      <c r="D216" s="7" t="s">
        <v>6</v>
      </c>
      <c r="E216" s="3" t="s">
        <v>83</v>
      </c>
      <c r="F216" s="3" t="str">
        <f>IF(R215=0,"",R215)</f>
        <v>白</v>
      </c>
      <c r="G216" s="3" t="s">
        <v>83</v>
      </c>
      <c r="H216" s="7" t="s">
        <v>92</v>
      </c>
      <c r="I216" s="3" t="s">
        <v>83</v>
      </c>
      <c r="J216" s="3" t="str">
        <f>IF(T215=0,"",T215)</f>
        <v/>
      </c>
      <c r="K216" s="3" t="s">
        <v>83</v>
      </c>
      <c r="L216" s="7" t="s">
        <v>93</v>
      </c>
      <c r="M216" s="3" t="s">
        <v>83</v>
      </c>
      <c r="N216" s="3" t="str">
        <f>IF(V215=0,"",V215)</f>
        <v/>
      </c>
      <c r="O216" s="3" t="s">
        <v>83</v>
      </c>
      <c r="Q216" s="12" t="s">
        <v>11</v>
      </c>
      <c r="R216" s="13">
        <f>INDEX(AL:AL,W213+1)</f>
        <v>0</v>
      </c>
      <c r="S216" s="18" t="s">
        <v>94</v>
      </c>
      <c r="T216" s="13">
        <f>INDEX(AN:AN,W213+1)</f>
        <v>0</v>
      </c>
      <c r="U216" s="13">
        <f>INDEX(AO:AO,W213+1)</f>
        <v>0</v>
      </c>
      <c r="V216" s="13">
        <f>INDEX(AP:AP,W213+1)</f>
        <v>0</v>
      </c>
      <c r="W216" s="19"/>
      <c r="X216" s="13" t="str">
        <f>INDEX(AZ:AZ,W213+1)</f>
        <v/>
      </c>
      <c r="Y216" s="13" t="str">
        <f>INDEX(BA:BA,W213+1)</f>
        <v/>
      </c>
      <c r="Z216" s="13" t="str">
        <f>INDEX(BB:BB,W213+1)</f>
        <v/>
      </c>
      <c r="AA216" s="13">
        <f>INDEX(BC:BC,W213+1)</f>
        <v>0</v>
      </c>
      <c r="BF216" s="12" t="s">
        <v>0</v>
      </c>
      <c r="BG216" s="3">
        <v>215</v>
      </c>
    </row>
    <row r="217" spans="1:59">
      <c r="A217" s="3" t="str">
        <f t="shared" si="40"/>
        <v>|種別||サブタイプ||||</v>
      </c>
      <c r="B217" s="3" t="s">
        <v>0</v>
      </c>
      <c r="C217" s="3" t="s">
        <v>83</v>
      </c>
      <c r="D217" s="7" t="s">
        <v>11</v>
      </c>
      <c r="E217" s="3" t="s">
        <v>83</v>
      </c>
      <c r="F217" s="3" t="str">
        <f>IF(R216=0,"",R216)</f>
        <v/>
      </c>
      <c r="G217" s="3" t="s">
        <v>83</v>
      </c>
      <c r="H217" s="7" t="s">
        <v>104</v>
      </c>
      <c r="I217" s="3" t="s">
        <v>83</v>
      </c>
      <c r="J217" s="3" t="str">
        <f>IF(T216=0,"",T216)</f>
        <v/>
      </c>
      <c r="K217" s="3" t="s">
        <v>83</v>
      </c>
      <c r="L217" s="3" t="str">
        <f>IF(U216=0,"",U216)</f>
        <v/>
      </c>
      <c r="M217" s="3" t="s">
        <v>83</v>
      </c>
      <c r="N217" s="3" t="str">
        <f>IF(V216=0,"",V216)</f>
        <v/>
      </c>
      <c r="O217" s="3" t="s">
        <v>83</v>
      </c>
      <c r="Q217" s="12" t="s">
        <v>105</v>
      </c>
      <c r="R217" s="13" t="str">
        <f>INDEX(BD:BD,W213+1)</f>
        <v/>
      </c>
      <c r="S217" s="14"/>
      <c r="T217" s="14"/>
      <c r="U217" s="14"/>
      <c r="V217" s="15"/>
      <c r="W217" s="19"/>
      <c r="X217" s="11"/>
      <c r="Y217" s="11"/>
      <c r="Z217" s="11"/>
      <c r="AA217" s="33"/>
      <c r="BF217" s="12" t="s">
        <v>0</v>
      </c>
      <c r="BG217" s="3">
        <v>216</v>
      </c>
    </row>
    <row r="218" spans="1:59">
      <c r="A218" s="3" t="str">
        <f t="shared" si="40"/>
        <v>|テキスト|&gt;|&gt;|&gt;|&gt;||</v>
      </c>
      <c r="B218" s="3" t="s">
        <v>0</v>
      </c>
      <c r="C218" s="3" t="s">
        <v>83</v>
      </c>
      <c r="D218" s="7" t="s">
        <v>105</v>
      </c>
      <c r="E218" s="3" t="s">
        <v>83</v>
      </c>
      <c r="F218" s="7" t="s">
        <v>115</v>
      </c>
      <c r="G218" s="3" t="s">
        <v>83</v>
      </c>
      <c r="H218" s="7" t="s">
        <v>115</v>
      </c>
      <c r="I218" s="3" t="s">
        <v>83</v>
      </c>
      <c r="J218" s="7" t="s">
        <v>115</v>
      </c>
      <c r="K218" s="3" t="s">
        <v>83</v>
      </c>
      <c r="L218" s="7" t="s">
        <v>115</v>
      </c>
      <c r="M218" s="3" t="s">
        <v>83</v>
      </c>
      <c r="N218" s="3" t="str">
        <f>IF(R217=0,"",R217)</f>
        <v/>
      </c>
      <c r="O218" s="3" t="s">
        <v>83</v>
      </c>
      <c r="Q218" s="17" t="s">
        <v>27</v>
      </c>
      <c r="R218" s="13" t="str">
        <f>INDEX(BE:BE,W213+1)</f>
        <v/>
      </c>
      <c r="S218" s="14" t="s">
        <v>324</v>
      </c>
      <c r="T218" s="13" t="str">
        <f>IF(X218="","",X218&amp;IF(Y218="",""," "&amp;Y218)&amp;IF(Z218="",""," "&amp;Z218)&amp;IF(AA218="",""," "&amp;AA218))</f>
        <v/>
      </c>
      <c r="U218" s="14"/>
      <c r="V218" s="15"/>
      <c r="W218" s="19" t="s">
        <v>116</v>
      </c>
      <c r="X218" s="12" t="str">
        <f t="shared" ref="X218:AA218" si="44">IF(ISERROR(IF(LEN(X217)&gt;1,X217,VLOOKUP(X216,$AC:$AD,2,FALSE))),"",IF(LEN(X217)&gt;1,X217,VLOOKUP(X216,$AC:$AD,2,FALSE)))</f>
        <v/>
      </c>
      <c r="Y218" s="12" t="str">
        <f t="shared" si="44"/>
        <v/>
      </c>
      <c r="Z218" s="12" t="str">
        <f t="shared" si="44"/>
        <v/>
      </c>
      <c r="AA218" s="12" t="str">
        <f t="shared" si="44"/>
        <v> </v>
      </c>
      <c r="BF218" s="12" t="s">
        <v>0</v>
      </c>
      <c r="BG218" s="3">
        <v>217</v>
      </c>
    </row>
    <row r="219" spans="1:59">
      <c r="A219" s="3" t="str">
        <f t="shared" si="40"/>
        <v>|英テキスト|&gt;|&gt;|&gt;|&gt;||</v>
      </c>
      <c r="B219" s="3" t="s">
        <v>0</v>
      </c>
      <c r="C219" s="3" t="s">
        <v>83</v>
      </c>
      <c r="D219" s="7" t="s">
        <v>125</v>
      </c>
      <c r="E219" s="3" t="s">
        <v>83</v>
      </c>
      <c r="F219" s="7" t="s">
        <v>115</v>
      </c>
      <c r="G219" s="3" t="s">
        <v>83</v>
      </c>
      <c r="H219" s="7" t="s">
        <v>115</v>
      </c>
      <c r="I219" s="3" t="s">
        <v>83</v>
      </c>
      <c r="J219" s="7" t="s">
        <v>115</v>
      </c>
      <c r="K219" s="3" t="s">
        <v>83</v>
      </c>
      <c r="L219" s="7" t="s">
        <v>115</v>
      </c>
      <c r="M219" s="3" t="s">
        <v>83</v>
      </c>
      <c r="N219" s="3" t="str">
        <f>IF(T218="","",T218&amp;"&amp;br;")&amp;IF(R218=0,"",R218)</f>
        <v/>
      </c>
      <c r="O219" s="3" t="s">
        <v>83</v>
      </c>
      <c r="Q219" s="12" t="s">
        <v>18</v>
      </c>
      <c r="R219" s="13">
        <f>IF(INDEX(AX:AX,W213+1)="",0,INDEX(AX:AX,W213+1)&amp;"/"&amp;INDEX(AY:AY,W213+1))</f>
        <v>0</v>
      </c>
      <c r="S219" s="14"/>
      <c r="T219" s="14"/>
      <c r="U219" s="14"/>
      <c r="V219" s="15"/>
      <c r="W219" s="19"/>
      <c r="X219" s="12"/>
      <c r="Y219" s="31"/>
      <c r="Z219" s="31"/>
      <c r="AA219" s="32"/>
      <c r="BF219" s="12" t="s">
        <v>0</v>
      </c>
      <c r="BG219" s="3">
        <v>218</v>
      </c>
    </row>
    <row r="220" spans="1:59">
      <c r="A220" s="3" t="str">
        <f t="shared" si="40"/>
        <v>|PT|&gt;||シールド数|&gt;||</v>
      </c>
      <c r="B220" s="3" t="s">
        <v>0</v>
      </c>
      <c r="C220" s="3" t="s">
        <v>83</v>
      </c>
      <c r="D220" s="3" t="s">
        <v>18</v>
      </c>
      <c r="E220" s="3" t="s">
        <v>83</v>
      </c>
      <c r="F220" s="3" t="s">
        <v>115</v>
      </c>
      <c r="G220" s="3" t="s">
        <v>83</v>
      </c>
      <c r="H220" s="3" t="str">
        <f>IF(R219=0,"",R219)</f>
        <v/>
      </c>
      <c r="I220" s="3" t="s">
        <v>83</v>
      </c>
      <c r="J220" s="3" t="s">
        <v>134</v>
      </c>
      <c r="K220" s="3" t="s">
        <v>83</v>
      </c>
      <c r="L220" s="3" t="s">
        <v>115</v>
      </c>
      <c r="M220" s="3" t="s">
        <v>83</v>
      </c>
      <c r="N220" s="3" t="str">
        <f>IF(R220=0,"",R220)</f>
        <v/>
      </c>
      <c r="O220" s="3" t="s">
        <v>83</v>
      </c>
      <c r="Q220" s="20" t="s">
        <v>19</v>
      </c>
      <c r="R220" s="13">
        <f>INDEX(AW:AW,W213+1)</f>
        <v>0</v>
      </c>
      <c r="S220" s="21"/>
      <c r="T220" s="21"/>
      <c r="U220" s="21"/>
      <c r="V220" s="22"/>
      <c r="W220" s="23"/>
      <c r="X220" s="24"/>
      <c r="Y220" s="34"/>
      <c r="Z220" s="34"/>
      <c r="AA220" s="35"/>
      <c r="BF220" s="12" t="s">
        <v>0</v>
      </c>
      <c r="BG220" s="3">
        <v>219</v>
      </c>
    </row>
    <row r="221" spans="1:59">
      <c r="A221" s="3" t="str">
        <f t="shared" si="40"/>
        <v>&amp;br;&amp;br;</v>
      </c>
      <c r="B221" s="3" t="s">
        <v>0</v>
      </c>
      <c r="C221" s="3" t="s">
        <v>142</v>
      </c>
      <c r="R221" s="3"/>
      <c r="S221" s="3"/>
      <c r="T221" s="3"/>
      <c r="U221" s="3"/>
      <c r="V221" s="3"/>
      <c r="BF221" s="12" t="s">
        <v>0</v>
      </c>
      <c r="BG221" s="3">
        <v>220</v>
      </c>
    </row>
    <row r="222" spans="1:59">
      <c r="A222" s="3" t="str">
        <f t="shared" si="40"/>
        <v>#back(text=戻る,left)</v>
      </c>
      <c r="B222" s="3" t="s">
        <v>0</v>
      </c>
      <c r="C222" s="3" t="s">
        <v>151</v>
      </c>
      <c r="R222" s="3"/>
      <c r="S222" s="3"/>
      <c r="T222" s="3"/>
      <c r="U222" s="3"/>
      <c r="V222" s="3"/>
      <c r="BF222" s="12" t="s">
        <v>0</v>
      </c>
      <c r="BG222" s="3">
        <v>221</v>
      </c>
    </row>
    <row r="223" spans="1:59">
      <c r="A223" s="3" t="str">
        <f t="shared" si="40"/>
        <v>&amp;br;</v>
      </c>
      <c r="B223" s="3" t="s">
        <v>0</v>
      </c>
      <c r="C223" s="3" t="s">
        <v>161</v>
      </c>
      <c r="R223" s="3"/>
      <c r="S223" s="3"/>
      <c r="T223" s="3"/>
      <c r="U223" s="3"/>
      <c r="V223" s="3"/>
      <c r="BF223" s="12" t="s">
        <v>0</v>
      </c>
      <c r="BG223" s="3">
        <v>222</v>
      </c>
    </row>
    <row r="224" spans="1:59">
      <c r="A224" s="3" t="str">
        <f t="shared" si="40"/>
        <v>#comment(above,nsize=[15],size=[30],num=[10])</v>
      </c>
      <c r="B224" s="3" t="s">
        <v>0</v>
      </c>
      <c r="C224" s="3" t="s">
        <v>170</v>
      </c>
      <c r="R224" s="3"/>
      <c r="S224" s="3"/>
      <c r="T224" s="3"/>
      <c r="U224" s="3"/>
      <c r="V224" s="3"/>
      <c r="BF224" s="12" t="s">
        <v>0</v>
      </c>
      <c r="BG224" s="3">
        <v>223</v>
      </c>
    </row>
    <row r="225" spans="1:59">
      <c r="A225" s="3" t="str">
        <f t="shared" si="40"/>
        <v>&amp;br;&amp;br;</v>
      </c>
      <c r="B225" s="3" t="s">
        <v>0</v>
      </c>
      <c r="C225" s="3" t="s">
        <v>142</v>
      </c>
      <c r="R225" s="3"/>
      <c r="S225" s="3"/>
      <c r="T225" s="3"/>
      <c r="U225" s="3"/>
      <c r="V225" s="3"/>
      <c r="BF225" s="12" t="s">
        <v>0</v>
      </c>
      <c r="BG225" s="3">
        <v>224</v>
      </c>
    </row>
    <row r="226" spans="1:59">
      <c r="A226" s="3" t="str">
        <f t="shared" si="40"/>
        <v/>
      </c>
      <c r="B226" s="3" t="s">
        <v>0</v>
      </c>
      <c r="Q226" s="8"/>
      <c r="R226" s="9"/>
      <c r="S226" s="9"/>
      <c r="T226" s="9"/>
      <c r="U226" s="9"/>
      <c r="V226" s="10"/>
      <c r="W226" s="11">
        <v>18</v>
      </c>
      <c r="X226" s="8"/>
      <c r="Y226" s="29"/>
      <c r="Z226" s="29"/>
      <c r="AA226" s="30"/>
      <c r="BF226" s="12" t="s">
        <v>0</v>
      </c>
      <c r="BG226" s="3">
        <v>225</v>
      </c>
    </row>
    <row r="227" spans="1:59">
      <c r="A227" s="3" t="str">
        <f t="shared" si="40"/>
        <v>*0/0</v>
      </c>
      <c r="B227" s="3" t="s">
        <v>0</v>
      </c>
      <c r="C227" s="3" t="str">
        <f>"*"&amp;R227&amp;"/"&amp;T227</f>
        <v>*0/0</v>
      </c>
      <c r="Q227" s="12" t="s">
        <v>9</v>
      </c>
      <c r="R227" s="13">
        <f>INDEX(AJ:AJ,W226+1)</f>
        <v>0</v>
      </c>
      <c r="S227" s="14" t="s">
        <v>10</v>
      </c>
      <c r="T227" s="13">
        <f>INDEX(AK:AK,W226+1)</f>
        <v>0</v>
      </c>
      <c r="U227" s="14"/>
      <c r="V227" s="15"/>
      <c r="W227" s="16"/>
      <c r="X227" s="12"/>
      <c r="Y227" s="31"/>
      <c r="Z227" s="31"/>
      <c r="AA227" s="32"/>
      <c r="BF227" s="12" t="s">
        <v>0</v>
      </c>
      <c r="BG227" s="3">
        <v>226</v>
      </c>
    </row>
    <row r="228" spans="1:59">
      <c r="A228" s="3" t="str">
        <f t="shared" si="40"/>
        <v>|LEFT:80|LEFT:100|LEFT:100|LEFT:100|LEFT:100|LEFT:100|c</v>
      </c>
      <c r="B228" s="3" t="s">
        <v>0</v>
      </c>
      <c r="C228" s="3" t="s">
        <v>83</v>
      </c>
      <c r="D228" s="6" t="str">
        <f>$Q$1</f>
        <v>LEFT:80</v>
      </c>
      <c r="E228" s="6" t="s">
        <v>83</v>
      </c>
      <c r="F228" s="6" t="str">
        <f t="shared" ref="F228:J228" si="45">$R$1</f>
        <v>LEFT:100</v>
      </c>
      <c r="G228" s="6" t="s">
        <v>83</v>
      </c>
      <c r="H228" s="6" t="str">
        <f t="shared" si="45"/>
        <v>LEFT:100</v>
      </c>
      <c r="I228" s="6" t="s">
        <v>83</v>
      </c>
      <c r="J228" s="6" t="str">
        <f t="shared" si="45"/>
        <v>LEFT:100</v>
      </c>
      <c r="K228" s="6" t="s">
        <v>83</v>
      </c>
      <c r="L228" s="6" t="str">
        <f>$R$1</f>
        <v>LEFT:100</v>
      </c>
      <c r="M228" s="6" t="s">
        <v>83</v>
      </c>
      <c r="N228" s="6" t="str">
        <f>$R$1</f>
        <v>LEFT:100</v>
      </c>
      <c r="O228" s="3" t="s">
        <v>83</v>
      </c>
      <c r="P228" s="3" t="s">
        <v>84</v>
      </c>
      <c r="Q228" s="17" t="s">
        <v>6</v>
      </c>
      <c r="R228" s="13" t="str">
        <f>INDEX(AF:AF,W226+1)</f>
        <v>白</v>
      </c>
      <c r="S228" s="18" t="s">
        <v>7</v>
      </c>
      <c r="T228" s="13">
        <f>INDEX(AG:AG,W226+1)</f>
        <v>0</v>
      </c>
      <c r="U228" s="18" t="s">
        <v>8</v>
      </c>
      <c r="V228" s="13">
        <f>INDEX(AI:AI,W226+1)</f>
        <v>0</v>
      </c>
      <c r="W228" s="19"/>
      <c r="X228" s="13">
        <f>INDEX(AQ:AQ,W226+1)</f>
        <v>0</v>
      </c>
      <c r="Y228" s="31"/>
      <c r="Z228" s="31"/>
      <c r="AA228" s="32"/>
      <c r="BF228" s="12" t="s">
        <v>0</v>
      </c>
      <c r="BG228" s="3">
        <v>227</v>
      </c>
    </row>
    <row r="229" spans="1:59">
      <c r="A229" s="3" t="str">
        <f t="shared" si="40"/>
        <v>|色|白|レアリティ||マナコスト||</v>
      </c>
      <c r="B229" s="3" t="s">
        <v>0</v>
      </c>
      <c r="C229" s="3" t="s">
        <v>83</v>
      </c>
      <c r="D229" s="7" t="s">
        <v>6</v>
      </c>
      <c r="E229" s="3" t="s">
        <v>83</v>
      </c>
      <c r="F229" s="3" t="str">
        <f>IF(R228=0,"",R228)</f>
        <v>白</v>
      </c>
      <c r="G229" s="3" t="s">
        <v>83</v>
      </c>
      <c r="H229" s="7" t="s">
        <v>92</v>
      </c>
      <c r="I229" s="3" t="s">
        <v>83</v>
      </c>
      <c r="J229" s="3" t="str">
        <f>IF(T228=0,"",T228)</f>
        <v/>
      </c>
      <c r="K229" s="3" t="s">
        <v>83</v>
      </c>
      <c r="L229" s="7" t="s">
        <v>93</v>
      </c>
      <c r="M229" s="3" t="s">
        <v>83</v>
      </c>
      <c r="N229" s="3" t="str">
        <f>IF(V228=0,"",V228)</f>
        <v/>
      </c>
      <c r="O229" s="3" t="s">
        <v>83</v>
      </c>
      <c r="Q229" s="12" t="s">
        <v>11</v>
      </c>
      <c r="R229" s="13">
        <f>INDEX(AL:AL,W226+1)</f>
        <v>0</v>
      </c>
      <c r="S229" s="18" t="s">
        <v>94</v>
      </c>
      <c r="T229" s="13">
        <f>INDEX(AN:AN,W226+1)</f>
        <v>0</v>
      </c>
      <c r="U229" s="13">
        <f>INDEX(AO:AO,W226+1)</f>
        <v>0</v>
      </c>
      <c r="V229" s="13">
        <f>INDEX(AP:AP,W226+1)</f>
        <v>0</v>
      </c>
      <c r="W229" s="19"/>
      <c r="X229" s="13" t="str">
        <f>INDEX(AZ:AZ,W226+1)</f>
        <v/>
      </c>
      <c r="Y229" s="13" t="str">
        <f>INDEX(BA:BA,W226+1)</f>
        <v/>
      </c>
      <c r="Z229" s="13" t="str">
        <f>INDEX(BB:BB,W226+1)</f>
        <v/>
      </c>
      <c r="AA229" s="13">
        <f>INDEX(BC:BC,W226+1)</f>
        <v>0</v>
      </c>
      <c r="BF229" s="12" t="s">
        <v>0</v>
      </c>
      <c r="BG229" s="3">
        <v>228</v>
      </c>
    </row>
    <row r="230" spans="1:59">
      <c r="A230" s="3" t="str">
        <f t="shared" si="40"/>
        <v>|種別||サブタイプ||||</v>
      </c>
      <c r="B230" s="3" t="s">
        <v>0</v>
      </c>
      <c r="C230" s="3" t="s">
        <v>83</v>
      </c>
      <c r="D230" s="7" t="s">
        <v>11</v>
      </c>
      <c r="E230" s="3" t="s">
        <v>83</v>
      </c>
      <c r="F230" s="3" t="str">
        <f>IF(R229=0,"",R229)</f>
        <v/>
      </c>
      <c r="G230" s="3" t="s">
        <v>83</v>
      </c>
      <c r="H230" s="7" t="s">
        <v>104</v>
      </c>
      <c r="I230" s="3" t="s">
        <v>83</v>
      </c>
      <c r="J230" s="3" t="str">
        <f>IF(T229=0,"",T229)</f>
        <v/>
      </c>
      <c r="K230" s="3" t="s">
        <v>83</v>
      </c>
      <c r="L230" s="3" t="str">
        <f>IF(U229=0,"",U229)</f>
        <v/>
      </c>
      <c r="M230" s="3" t="s">
        <v>83</v>
      </c>
      <c r="N230" s="3" t="str">
        <f>IF(V229=0,"",V229)</f>
        <v/>
      </c>
      <c r="O230" s="3" t="s">
        <v>83</v>
      </c>
      <c r="Q230" s="12" t="s">
        <v>105</v>
      </c>
      <c r="R230" s="13" t="str">
        <f>INDEX(BD:BD,W226+1)</f>
        <v/>
      </c>
      <c r="S230" s="14"/>
      <c r="T230" s="14"/>
      <c r="U230" s="14"/>
      <c r="V230" s="15"/>
      <c r="W230" s="19"/>
      <c r="X230" s="11"/>
      <c r="Y230" s="11"/>
      <c r="Z230" s="11"/>
      <c r="AA230" s="33"/>
      <c r="BF230" s="12" t="s">
        <v>0</v>
      </c>
      <c r="BG230" s="3">
        <v>229</v>
      </c>
    </row>
    <row r="231" spans="1:59">
      <c r="A231" s="3" t="str">
        <f t="shared" si="40"/>
        <v>|テキスト|&gt;|&gt;|&gt;|&gt;||</v>
      </c>
      <c r="B231" s="3" t="s">
        <v>0</v>
      </c>
      <c r="C231" s="3" t="s">
        <v>83</v>
      </c>
      <c r="D231" s="7" t="s">
        <v>105</v>
      </c>
      <c r="E231" s="3" t="s">
        <v>83</v>
      </c>
      <c r="F231" s="7" t="s">
        <v>115</v>
      </c>
      <c r="G231" s="3" t="s">
        <v>83</v>
      </c>
      <c r="H231" s="7" t="s">
        <v>115</v>
      </c>
      <c r="I231" s="3" t="s">
        <v>83</v>
      </c>
      <c r="J231" s="7" t="s">
        <v>115</v>
      </c>
      <c r="K231" s="3" t="s">
        <v>83</v>
      </c>
      <c r="L231" s="7" t="s">
        <v>115</v>
      </c>
      <c r="M231" s="3" t="s">
        <v>83</v>
      </c>
      <c r="N231" s="3" t="str">
        <f>IF(R230=0,"",R230)</f>
        <v/>
      </c>
      <c r="O231" s="3" t="s">
        <v>83</v>
      </c>
      <c r="Q231" s="17" t="s">
        <v>27</v>
      </c>
      <c r="R231" s="13" t="str">
        <f>INDEX(BE:BE,W226+1)</f>
        <v/>
      </c>
      <c r="S231" s="14" t="s">
        <v>324</v>
      </c>
      <c r="T231" s="13" t="str">
        <f>IF(X231="","",X231&amp;IF(Y231="",""," "&amp;Y231)&amp;IF(Z231="",""," "&amp;Z231)&amp;IF(AA231="",""," "&amp;AA231))</f>
        <v/>
      </c>
      <c r="U231" s="14"/>
      <c r="V231" s="15"/>
      <c r="W231" s="19" t="s">
        <v>116</v>
      </c>
      <c r="X231" s="12" t="str">
        <f t="shared" ref="X231:AA231" si="46">IF(ISERROR(IF(LEN(X230)&gt;1,X230,VLOOKUP(X229,$AC:$AD,2,FALSE))),"",IF(LEN(X230)&gt;1,X230,VLOOKUP(X229,$AC:$AD,2,FALSE)))</f>
        <v/>
      </c>
      <c r="Y231" s="12" t="str">
        <f t="shared" si="46"/>
        <v/>
      </c>
      <c r="Z231" s="12" t="str">
        <f t="shared" si="46"/>
        <v/>
      </c>
      <c r="AA231" s="12" t="str">
        <f t="shared" si="46"/>
        <v> </v>
      </c>
      <c r="BF231" s="12" t="s">
        <v>0</v>
      </c>
      <c r="BG231" s="3">
        <v>230</v>
      </c>
    </row>
    <row r="232" spans="1:59">
      <c r="A232" s="3" t="str">
        <f t="shared" si="40"/>
        <v>|英テキスト|&gt;|&gt;|&gt;|&gt;||</v>
      </c>
      <c r="B232" s="3" t="s">
        <v>0</v>
      </c>
      <c r="C232" s="3" t="s">
        <v>83</v>
      </c>
      <c r="D232" s="7" t="s">
        <v>125</v>
      </c>
      <c r="E232" s="3" t="s">
        <v>83</v>
      </c>
      <c r="F232" s="7" t="s">
        <v>115</v>
      </c>
      <c r="G232" s="3" t="s">
        <v>83</v>
      </c>
      <c r="H232" s="7" t="s">
        <v>115</v>
      </c>
      <c r="I232" s="3" t="s">
        <v>83</v>
      </c>
      <c r="J232" s="7" t="s">
        <v>115</v>
      </c>
      <c r="K232" s="3" t="s">
        <v>83</v>
      </c>
      <c r="L232" s="7" t="s">
        <v>115</v>
      </c>
      <c r="M232" s="3" t="s">
        <v>83</v>
      </c>
      <c r="N232" s="3" t="str">
        <f>IF(T231="","",T231&amp;"&amp;br;")&amp;IF(R231=0,"",R231)</f>
        <v/>
      </c>
      <c r="O232" s="3" t="s">
        <v>83</v>
      </c>
      <c r="Q232" s="12" t="s">
        <v>18</v>
      </c>
      <c r="R232" s="13">
        <f>IF(INDEX(AX:AX,W226+1)="",0,INDEX(AX:AX,W226+1)&amp;"/"&amp;INDEX(AY:AY,W226+1))</f>
        <v>0</v>
      </c>
      <c r="S232" s="14"/>
      <c r="T232" s="14"/>
      <c r="U232" s="14"/>
      <c r="V232" s="15"/>
      <c r="W232" s="19"/>
      <c r="X232" s="12"/>
      <c r="Y232" s="31"/>
      <c r="Z232" s="31"/>
      <c r="AA232" s="32"/>
      <c r="BF232" s="12" t="s">
        <v>0</v>
      </c>
      <c r="BG232" s="3">
        <v>231</v>
      </c>
    </row>
    <row r="233" spans="1:59">
      <c r="A233" s="3" t="str">
        <f t="shared" si="40"/>
        <v>|PT|&gt;||シールド数|&gt;||</v>
      </c>
      <c r="B233" s="3" t="s">
        <v>0</v>
      </c>
      <c r="C233" s="3" t="s">
        <v>83</v>
      </c>
      <c r="D233" s="3" t="s">
        <v>18</v>
      </c>
      <c r="E233" s="3" t="s">
        <v>83</v>
      </c>
      <c r="F233" s="3" t="s">
        <v>115</v>
      </c>
      <c r="G233" s="3" t="s">
        <v>83</v>
      </c>
      <c r="H233" s="3" t="str">
        <f>IF(R232=0,"",R232)</f>
        <v/>
      </c>
      <c r="I233" s="3" t="s">
        <v>83</v>
      </c>
      <c r="J233" s="3" t="s">
        <v>134</v>
      </c>
      <c r="K233" s="3" t="s">
        <v>83</v>
      </c>
      <c r="L233" s="3" t="s">
        <v>115</v>
      </c>
      <c r="M233" s="3" t="s">
        <v>83</v>
      </c>
      <c r="N233" s="3" t="str">
        <f>IF(R233=0,"",R233)</f>
        <v/>
      </c>
      <c r="O233" s="3" t="s">
        <v>83</v>
      </c>
      <c r="Q233" s="20" t="s">
        <v>19</v>
      </c>
      <c r="R233" s="13">
        <f>INDEX(AW:AW,W226+1)</f>
        <v>0</v>
      </c>
      <c r="S233" s="21"/>
      <c r="T233" s="21"/>
      <c r="U233" s="21"/>
      <c r="V233" s="22"/>
      <c r="W233" s="23"/>
      <c r="X233" s="24"/>
      <c r="Y233" s="34"/>
      <c r="Z233" s="34"/>
      <c r="AA233" s="35"/>
      <c r="BF233" s="12" t="s">
        <v>0</v>
      </c>
      <c r="BG233" s="3">
        <v>232</v>
      </c>
    </row>
    <row r="234" spans="1:59">
      <c r="A234" s="3" t="str">
        <f t="shared" si="40"/>
        <v>&amp;br;&amp;br;</v>
      </c>
      <c r="B234" s="3" t="s">
        <v>0</v>
      </c>
      <c r="C234" s="3" t="s">
        <v>142</v>
      </c>
      <c r="R234" s="3"/>
      <c r="S234" s="3"/>
      <c r="T234" s="3"/>
      <c r="U234" s="3"/>
      <c r="V234" s="3"/>
      <c r="BF234" s="12" t="s">
        <v>0</v>
      </c>
      <c r="BG234" s="3">
        <v>233</v>
      </c>
    </row>
    <row r="235" spans="1:59">
      <c r="A235" s="3" t="str">
        <f t="shared" si="40"/>
        <v>#back(text=戻る,left)</v>
      </c>
      <c r="B235" s="3" t="s">
        <v>0</v>
      </c>
      <c r="C235" s="3" t="s">
        <v>151</v>
      </c>
      <c r="R235" s="3"/>
      <c r="S235" s="3"/>
      <c r="T235" s="3"/>
      <c r="U235" s="3"/>
      <c r="V235" s="3"/>
      <c r="BF235" s="12" t="s">
        <v>0</v>
      </c>
      <c r="BG235" s="3">
        <v>234</v>
      </c>
    </row>
    <row r="236" spans="1:59">
      <c r="A236" s="3" t="str">
        <f t="shared" si="40"/>
        <v>&amp;br;</v>
      </c>
      <c r="B236" s="3" t="s">
        <v>0</v>
      </c>
      <c r="C236" s="3" t="s">
        <v>161</v>
      </c>
      <c r="R236" s="3"/>
      <c r="S236" s="3"/>
      <c r="T236" s="3"/>
      <c r="U236" s="3"/>
      <c r="V236" s="3"/>
      <c r="BF236" s="12" t="s">
        <v>0</v>
      </c>
      <c r="BG236" s="3">
        <v>235</v>
      </c>
    </row>
    <row r="237" spans="1:59">
      <c r="A237" s="3" t="str">
        <f t="shared" si="40"/>
        <v>#comment(above,nsize=[15],size=[30],num=[10])</v>
      </c>
      <c r="B237" s="3" t="s">
        <v>0</v>
      </c>
      <c r="C237" s="3" t="s">
        <v>170</v>
      </c>
      <c r="R237" s="3"/>
      <c r="S237" s="3"/>
      <c r="T237" s="3"/>
      <c r="U237" s="3"/>
      <c r="V237" s="3"/>
      <c r="BF237" s="12" t="s">
        <v>0</v>
      </c>
      <c r="BG237" s="3">
        <v>236</v>
      </c>
    </row>
    <row r="238" spans="1:59">
      <c r="A238" s="3" t="str">
        <f t="shared" si="40"/>
        <v>&amp;br;&amp;br;</v>
      </c>
      <c r="B238" s="3" t="s">
        <v>0</v>
      </c>
      <c r="C238" s="3" t="s">
        <v>142</v>
      </c>
      <c r="R238" s="3"/>
      <c r="S238" s="3"/>
      <c r="T238" s="3"/>
      <c r="U238" s="3"/>
      <c r="V238" s="3"/>
      <c r="BF238" s="12" t="s">
        <v>0</v>
      </c>
      <c r="BG238" s="3">
        <v>237</v>
      </c>
    </row>
    <row r="239" spans="1:59">
      <c r="A239" s="3" t="str">
        <f t="shared" si="40"/>
        <v/>
      </c>
      <c r="B239" s="3" t="s">
        <v>0</v>
      </c>
      <c r="Q239" s="8"/>
      <c r="R239" s="9"/>
      <c r="S239" s="9"/>
      <c r="T239" s="9"/>
      <c r="U239" s="9"/>
      <c r="V239" s="10"/>
      <c r="W239" s="11">
        <v>19</v>
      </c>
      <c r="X239" s="8"/>
      <c r="Y239" s="29"/>
      <c r="Z239" s="29"/>
      <c r="AA239" s="30"/>
      <c r="BF239" s="12" t="s">
        <v>0</v>
      </c>
      <c r="BG239" s="3">
        <v>238</v>
      </c>
    </row>
    <row r="240" spans="1:58">
      <c r="A240" s="3" t="str">
        <f t="shared" si="40"/>
        <v>*0/0</v>
      </c>
      <c r="B240" s="3" t="s">
        <v>0</v>
      </c>
      <c r="C240" s="3" t="str">
        <f>"*"&amp;R240&amp;"/"&amp;T240</f>
        <v>*0/0</v>
      </c>
      <c r="Q240" s="12" t="s">
        <v>9</v>
      </c>
      <c r="R240" s="13">
        <f>INDEX(AJ:AJ,W239+1)</f>
        <v>0</v>
      </c>
      <c r="S240" s="14" t="s">
        <v>10</v>
      </c>
      <c r="T240" s="13">
        <f>INDEX(AK:AK,W239+1)</f>
        <v>0</v>
      </c>
      <c r="U240" s="14"/>
      <c r="V240" s="15"/>
      <c r="W240" s="16"/>
      <c r="X240" s="12"/>
      <c r="Y240" s="31"/>
      <c r="Z240" s="31"/>
      <c r="AA240" s="32"/>
      <c r="BF240" s="12" t="s">
        <v>0</v>
      </c>
    </row>
    <row r="241" spans="1:58">
      <c r="A241" s="3" t="str">
        <f t="shared" si="40"/>
        <v>|LEFT:80|LEFT:100|LEFT:100|LEFT:100|LEFT:100|LEFT:100|c</v>
      </c>
      <c r="B241" s="3" t="s">
        <v>0</v>
      </c>
      <c r="C241" s="3" t="s">
        <v>83</v>
      </c>
      <c r="D241" s="6" t="str">
        <f>$Q$1</f>
        <v>LEFT:80</v>
      </c>
      <c r="E241" s="6" t="s">
        <v>83</v>
      </c>
      <c r="F241" s="6" t="str">
        <f t="shared" ref="F241:J241" si="47">$R$1</f>
        <v>LEFT:100</v>
      </c>
      <c r="G241" s="6" t="s">
        <v>83</v>
      </c>
      <c r="H241" s="6" t="str">
        <f t="shared" si="47"/>
        <v>LEFT:100</v>
      </c>
      <c r="I241" s="6" t="s">
        <v>83</v>
      </c>
      <c r="J241" s="6" t="str">
        <f t="shared" si="47"/>
        <v>LEFT:100</v>
      </c>
      <c r="K241" s="6" t="s">
        <v>83</v>
      </c>
      <c r="L241" s="6" t="str">
        <f>$R$1</f>
        <v>LEFT:100</v>
      </c>
      <c r="M241" s="6" t="s">
        <v>83</v>
      </c>
      <c r="N241" s="6" t="str">
        <f>$R$1</f>
        <v>LEFT:100</v>
      </c>
      <c r="O241" s="3" t="s">
        <v>83</v>
      </c>
      <c r="P241" s="3" t="s">
        <v>84</v>
      </c>
      <c r="Q241" s="17" t="s">
        <v>6</v>
      </c>
      <c r="R241" s="13" t="str">
        <f>INDEX(AF:AF,W239+1)</f>
        <v>白</v>
      </c>
      <c r="S241" s="18" t="s">
        <v>7</v>
      </c>
      <c r="T241" s="13">
        <f>INDEX(AG:AG,W239+1)</f>
        <v>0</v>
      </c>
      <c r="U241" s="18" t="s">
        <v>8</v>
      </c>
      <c r="V241" s="13">
        <f>INDEX(AI:AI,W239+1)</f>
        <v>0</v>
      </c>
      <c r="W241" s="19"/>
      <c r="X241" s="13">
        <f>INDEX(AQ:AQ,W239+1)</f>
        <v>0</v>
      </c>
      <c r="Y241" s="31"/>
      <c r="Z241" s="31"/>
      <c r="AA241" s="32"/>
      <c r="BF241" s="12" t="s">
        <v>0</v>
      </c>
    </row>
    <row r="242" spans="1:58">
      <c r="A242" s="3" t="str">
        <f t="shared" si="40"/>
        <v>|色|白|レアリティ||マナコスト||</v>
      </c>
      <c r="B242" s="3" t="s">
        <v>0</v>
      </c>
      <c r="C242" s="3" t="s">
        <v>83</v>
      </c>
      <c r="D242" s="7" t="s">
        <v>6</v>
      </c>
      <c r="E242" s="3" t="s">
        <v>83</v>
      </c>
      <c r="F242" s="3" t="str">
        <f>IF(R241=0,"",R241)</f>
        <v>白</v>
      </c>
      <c r="G242" s="3" t="s">
        <v>83</v>
      </c>
      <c r="H242" s="7" t="s">
        <v>92</v>
      </c>
      <c r="I242" s="3" t="s">
        <v>83</v>
      </c>
      <c r="J242" s="3" t="str">
        <f>IF(T241=0,"",T241)</f>
        <v/>
      </c>
      <c r="K242" s="3" t="s">
        <v>83</v>
      </c>
      <c r="L242" s="7" t="s">
        <v>93</v>
      </c>
      <c r="M242" s="3" t="s">
        <v>83</v>
      </c>
      <c r="N242" s="3" t="str">
        <f>IF(V241=0,"",V241)</f>
        <v/>
      </c>
      <c r="O242" s="3" t="s">
        <v>83</v>
      </c>
      <c r="Q242" s="12" t="s">
        <v>11</v>
      </c>
      <c r="R242" s="13">
        <f>INDEX(AL:AL,W239+1)</f>
        <v>0</v>
      </c>
      <c r="S242" s="18" t="s">
        <v>94</v>
      </c>
      <c r="T242" s="13">
        <f>INDEX(AN:AN,W239+1)</f>
        <v>0</v>
      </c>
      <c r="U242" s="13">
        <f>INDEX(AO:AO,W239+1)</f>
        <v>0</v>
      </c>
      <c r="V242" s="13">
        <f>INDEX(AP:AP,W239+1)</f>
        <v>0</v>
      </c>
      <c r="W242" s="19"/>
      <c r="X242" s="13" t="str">
        <f>INDEX(AZ:AZ,W239+1)</f>
        <v/>
      </c>
      <c r="Y242" s="13" t="str">
        <f>INDEX(BA:BA,W239+1)</f>
        <v/>
      </c>
      <c r="Z242" s="13" t="str">
        <f>INDEX(BB:BB,W239+1)</f>
        <v/>
      </c>
      <c r="AA242" s="13">
        <f>INDEX(BC:BC,W239+1)</f>
        <v>0</v>
      </c>
      <c r="BF242" s="12" t="s">
        <v>0</v>
      </c>
    </row>
    <row r="243" spans="1:58">
      <c r="A243" s="3" t="str">
        <f t="shared" si="40"/>
        <v>|種別||サブタイプ||||</v>
      </c>
      <c r="B243" s="3" t="s">
        <v>0</v>
      </c>
      <c r="C243" s="3" t="s">
        <v>83</v>
      </c>
      <c r="D243" s="7" t="s">
        <v>11</v>
      </c>
      <c r="E243" s="3" t="s">
        <v>83</v>
      </c>
      <c r="F243" s="3" t="str">
        <f>IF(R242=0,"",R242)</f>
        <v/>
      </c>
      <c r="G243" s="3" t="s">
        <v>83</v>
      </c>
      <c r="H243" s="7" t="s">
        <v>104</v>
      </c>
      <c r="I243" s="3" t="s">
        <v>83</v>
      </c>
      <c r="J243" s="3" t="str">
        <f>IF(T242=0,"",T242)</f>
        <v/>
      </c>
      <c r="K243" s="3" t="s">
        <v>83</v>
      </c>
      <c r="L243" s="3" t="str">
        <f>IF(U242=0,"",U242)</f>
        <v/>
      </c>
      <c r="M243" s="3" t="s">
        <v>83</v>
      </c>
      <c r="N243" s="3" t="str">
        <f>IF(V242=0,"",V242)</f>
        <v/>
      </c>
      <c r="O243" s="3" t="s">
        <v>83</v>
      </c>
      <c r="Q243" s="12" t="s">
        <v>105</v>
      </c>
      <c r="R243" s="13" t="str">
        <f>INDEX(BD:BD,W239+1)</f>
        <v/>
      </c>
      <c r="S243" s="14"/>
      <c r="T243" s="14"/>
      <c r="U243" s="14"/>
      <c r="V243" s="15"/>
      <c r="W243" s="19"/>
      <c r="X243" s="11"/>
      <c r="Y243" s="11"/>
      <c r="Z243" s="11"/>
      <c r="AA243" s="33"/>
      <c r="BF243" s="12" t="s">
        <v>0</v>
      </c>
    </row>
    <row r="244" spans="1:58">
      <c r="A244" s="3" t="str">
        <f t="shared" si="40"/>
        <v>|テキスト|&gt;|&gt;|&gt;|&gt;||</v>
      </c>
      <c r="B244" s="3" t="s">
        <v>0</v>
      </c>
      <c r="C244" s="3" t="s">
        <v>83</v>
      </c>
      <c r="D244" s="7" t="s">
        <v>105</v>
      </c>
      <c r="E244" s="3" t="s">
        <v>83</v>
      </c>
      <c r="F244" s="7" t="s">
        <v>115</v>
      </c>
      <c r="G244" s="3" t="s">
        <v>83</v>
      </c>
      <c r="H244" s="7" t="s">
        <v>115</v>
      </c>
      <c r="I244" s="3" t="s">
        <v>83</v>
      </c>
      <c r="J244" s="7" t="s">
        <v>115</v>
      </c>
      <c r="K244" s="3" t="s">
        <v>83</v>
      </c>
      <c r="L244" s="7" t="s">
        <v>115</v>
      </c>
      <c r="M244" s="3" t="s">
        <v>83</v>
      </c>
      <c r="N244" s="3" t="str">
        <f>IF(R243=0,"",R243)</f>
        <v/>
      </c>
      <c r="O244" s="3" t="s">
        <v>83</v>
      </c>
      <c r="Q244" s="17" t="s">
        <v>27</v>
      </c>
      <c r="R244" s="13" t="str">
        <f>INDEX(BE:BE,W239+1)</f>
        <v/>
      </c>
      <c r="S244" s="14" t="s">
        <v>324</v>
      </c>
      <c r="T244" s="13" t="str">
        <f>IF(X244="","",X244&amp;IF(Y244="",""," "&amp;Y244)&amp;IF(Z244="",""," "&amp;Z244)&amp;IF(AA244="",""," "&amp;AA244))</f>
        <v/>
      </c>
      <c r="U244" s="14"/>
      <c r="V244" s="15"/>
      <c r="W244" s="19" t="s">
        <v>116</v>
      </c>
      <c r="X244" s="12" t="str">
        <f t="shared" ref="X244:AA244" si="48">IF(ISERROR(IF(LEN(X243)&gt;1,X243,VLOOKUP(X242,$AC:$AD,2,FALSE))),"",IF(LEN(X243)&gt;1,X243,VLOOKUP(X242,$AC:$AD,2,FALSE)))</f>
        <v/>
      </c>
      <c r="Y244" s="12" t="str">
        <f t="shared" si="48"/>
        <v/>
      </c>
      <c r="Z244" s="12" t="str">
        <f t="shared" si="48"/>
        <v/>
      </c>
      <c r="AA244" s="12" t="str">
        <f t="shared" si="48"/>
        <v> </v>
      </c>
      <c r="BF244" s="12" t="s">
        <v>0</v>
      </c>
    </row>
    <row r="245" spans="1:58">
      <c r="A245" s="3" t="str">
        <f t="shared" si="40"/>
        <v>|英テキスト|&gt;|&gt;|&gt;|&gt;||</v>
      </c>
      <c r="B245" s="3" t="s">
        <v>0</v>
      </c>
      <c r="C245" s="3" t="s">
        <v>83</v>
      </c>
      <c r="D245" s="7" t="s">
        <v>125</v>
      </c>
      <c r="E245" s="3" t="s">
        <v>83</v>
      </c>
      <c r="F245" s="7" t="s">
        <v>115</v>
      </c>
      <c r="G245" s="3" t="s">
        <v>83</v>
      </c>
      <c r="H245" s="7" t="s">
        <v>115</v>
      </c>
      <c r="I245" s="3" t="s">
        <v>83</v>
      </c>
      <c r="J245" s="7" t="s">
        <v>115</v>
      </c>
      <c r="K245" s="3" t="s">
        <v>83</v>
      </c>
      <c r="L245" s="7" t="s">
        <v>115</v>
      </c>
      <c r="M245" s="3" t="s">
        <v>83</v>
      </c>
      <c r="N245" s="3" t="str">
        <f>IF(T244="","",T244&amp;"&amp;br;")&amp;IF(R244=0,"",R244)</f>
        <v/>
      </c>
      <c r="O245" s="3" t="s">
        <v>83</v>
      </c>
      <c r="Q245" s="12" t="s">
        <v>18</v>
      </c>
      <c r="R245" s="13">
        <f>IF(INDEX(AX:AX,W239+1)="",0,INDEX(AX:AX,W239+1)&amp;"/"&amp;INDEX(AY:AY,W239+1))</f>
        <v>0</v>
      </c>
      <c r="S245" s="14"/>
      <c r="T245" s="14"/>
      <c r="U245" s="14"/>
      <c r="V245" s="15"/>
      <c r="W245" s="19"/>
      <c r="X245" s="12"/>
      <c r="Y245" s="31"/>
      <c r="Z245" s="31"/>
      <c r="AA245" s="32"/>
      <c r="BF245" s="12" t="s">
        <v>0</v>
      </c>
    </row>
    <row r="246" spans="1:58">
      <c r="A246" s="3" t="str">
        <f t="shared" si="40"/>
        <v>|PT|&gt;||シールド数|&gt;||</v>
      </c>
      <c r="B246" s="3" t="s">
        <v>0</v>
      </c>
      <c r="C246" s="3" t="s">
        <v>83</v>
      </c>
      <c r="D246" s="3" t="s">
        <v>18</v>
      </c>
      <c r="E246" s="3" t="s">
        <v>83</v>
      </c>
      <c r="F246" s="3" t="s">
        <v>115</v>
      </c>
      <c r="G246" s="3" t="s">
        <v>83</v>
      </c>
      <c r="H246" s="3" t="str">
        <f>IF(R245=0,"",R245)</f>
        <v/>
      </c>
      <c r="I246" s="3" t="s">
        <v>83</v>
      </c>
      <c r="J246" s="3" t="s">
        <v>134</v>
      </c>
      <c r="K246" s="3" t="s">
        <v>83</v>
      </c>
      <c r="L246" s="3" t="s">
        <v>115</v>
      </c>
      <c r="M246" s="3" t="s">
        <v>83</v>
      </c>
      <c r="N246" s="3" t="str">
        <f>IF(R246=0,"",R246)</f>
        <v/>
      </c>
      <c r="O246" s="3" t="s">
        <v>83</v>
      </c>
      <c r="Q246" s="20" t="s">
        <v>19</v>
      </c>
      <c r="R246" s="13">
        <f>INDEX(AW:AW,W239+1)</f>
        <v>0</v>
      </c>
      <c r="S246" s="21"/>
      <c r="T246" s="21"/>
      <c r="U246" s="21"/>
      <c r="V246" s="22"/>
      <c r="W246" s="23"/>
      <c r="X246" s="24"/>
      <c r="Y246" s="34"/>
      <c r="Z246" s="34"/>
      <c r="AA246" s="35"/>
      <c r="BF246" s="12" t="s">
        <v>0</v>
      </c>
    </row>
    <row r="247" spans="1:58">
      <c r="A247" s="3" t="str">
        <f t="shared" si="40"/>
        <v>&amp;br;&amp;br;</v>
      </c>
      <c r="B247" s="3" t="s">
        <v>0</v>
      </c>
      <c r="C247" s="3" t="s">
        <v>142</v>
      </c>
      <c r="R247" s="3"/>
      <c r="S247" s="3"/>
      <c r="T247" s="3"/>
      <c r="U247" s="3"/>
      <c r="V247" s="3"/>
      <c r="BF247" s="12" t="s">
        <v>0</v>
      </c>
    </row>
    <row r="248" spans="1:58">
      <c r="A248" s="3" t="str">
        <f t="shared" si="40"/>
        <v>#back(text=戻る,left)</v>
      </c>
      <c r="B248" s="3" t="s">
        <v>0</v>
      </c>
      <c r="C248" s="3" t="s">
        <v>151</v>
      </c>
      <c r="R248" s="3"/>
      <c r="S248" s="3"/>
      <c r="T248" s="3"/>
      <c r="U248" s="3"/>
      <c r="V248" s="3"/>
      <c r="BF248" s="12" t="s">
        <v>0</v>
      </c>
    </row>
    <row r="249" spans="1:58">
      <c r="A249" s="3" t="str">
        <f t="shared" si="40"/>
        <v>&amp;br;</v>
      </c>
      <c r="B249" s="3" t="s">
        <v>0</v>
      </c>
      <c r="C249" s="3" t="s">
        <v>161</v>
      </c>
      <c r="R249" s="3"/>
      <c r="S249" s="3"/>
      <c r="T249" s="3"/>
      <c r="U249" s="3"/>
      <c r="V249" s="3"/>
      <c r="BF249" s="12" t="s">
        <v>0</v>
      </c>
    </row>
    <row r="250" spans="1:58">
      <c r="A250" s="3" t="str">
        <f t="shared" si="40"/>
        <v>#comment(above,nsize=[15],size=[30],num=[10])</v>
      </c>
      <c r="B250" s="3" t="s">
        <v>0</v>
      </c>
      <c r="C250" s="3" t="s">
        <v>170</v>
      </c>
      <c r="R250" s="3"/>
      <c r="S250" s="3"/>
      <c r="T250" s="3"/>
      <c r="U250" s="3"/>
      <c r="V250" s="3"/>
      <c r="BF250" s="12" t="s">
        <v>0</v>
      </c>
    </row>
    <row r="251" spans="1:58">
      <c r="A251" s="3" t="str">
        <f t="shared" si="40"/>
        <v>&amp;br;&amp;br;</v>
      </c>
      <c r="B251" s="3" t="s">
        <v>0</v>
      </c>
      <c r="C251" s="3" t="s">
        <v>142</v>
      </c>
      <c r="R251" s="3"/>
      <c r="S251" s="3"/>
      <c r="T251" s="3"/>
      <c r="U251" s="3"/>
      <c r="V251" s="3"/>
      <c r="BF251" s="12" t="s">
        <v>0</v>
      </c>
    </row>
    <row r="252" spans="1:58">
      <c r="A252" s="3" t="str">
        <f t="shared" si="40"/>
        <v/>
      </c>
      <c r="B252" s="3" t="s">
        <v>0</v>
      </c>
      <c r="Q252" s="8"/>
      <c r="R252" s="9"/>
      <c r="S252" s="9"/>
      <c r="T252" s="9"/>
      <c r="U252" s="9"/>
      <c r="V252" s="10"/>
      <c r="W252" s="11">
        <v>20</v>
      </c>
      <c r="X252" s="8"/>
      <c r="Y252" s="29"/>
      <c r="Z252" s="29"/>
      <c r="AA252" s="30"/>
      <c r="BF252" s="12" t="s">
        <v>0</v>
      </c>
    </row>
    <row r="253" spans="1:58">
      <c r="A253" s="3" t="str">
        <f t="shared" si="40"/>
        <v>*0/0</v>
      </c>
      <c r="B253" s="3" t="s">
        <v>0</v>
      </c>
      <c r="C253" s="3" t="str">
        <f>"*"&amp;R253&amp;"/"&amp;T253</f>
        <v>*0/0</v>
      </c>
      <c r="Q253" s="12" t="s">
        <v>9</v>
      </c>
      <c r="R253" s="13">
        <f>INDEX(AJ:AJ,W252+1)</f>
        <v>0</v>
      </c>
      <c r="S253" s="14" t="s">
        <v>10</v>
      </c>
      <c r="T253" s="13">
        <f>INDEX(AK:AK,W252+1)</f>
        <v>0</v>
      </c>
      <c r="U253" s="14"/>
      <c r="V253" s="15"/>
      <c r="W253" s="16"/>
      <c r="X253" s="12"/>
      <c r="Y253" s="31"/>
      <c r="Z253" s="31"/>
      <c r="AA253" s="32"/>
      <c r="BF253" s="12" t="s">
        <v>0</v>
      </c>
    </row>
    <row r="254" spans="1:58">
      <c r="A254" s="3" t="str">
        <f t="shared" si="40"/>
        <v>|LEFT:80|LEFT:100|LEFT:100|LEFT:100|LEFT:100|LEFT:100|c</v>
      </c>
      <c r="B254" s="3" t="s">
        <v>0</v>
      </c>
      <c r="C254" s="3" t="s">
        <v>83</v>
      </c>
      <c r="D254" s="6" t="str">
        <f>$Q$1</f>
        <v>LEFT:80</v>
      </c>
      <c r="E254" s="6" t="s">
        <v>83</v>
      </c>
      <c r="F254" s="6" t="str">
        <f t="shared" ref="F254:J254" si="49">$R$1</f>
        <v>LEFT:100</v>
      </c>
      <c r="G254" s="6" t="s">
        <v>83</v>
      </c>
      <c r="H254" s="6" t="str">
        <f t="shared" si="49"/>
        <v>LEFT:100</v>
      </c>
      <c r="I254" s="6" t="s">
        <v>83</v>
      </c>
      <c r="J254" s="6" t="str">
        <f t="shared" si="49"/>
        <v>LEFT:100</v>
      </c>
      <c r="K254" s="6" t="s">
        <v>83</v>
      </c>
      <c r="L254" s="6" t="str">
        <f>$R$1</f>
        <v>LEFT:100</v>
      </c>
      <c r="M254" s="6" t="s">
        <v>83</v>
      </c>
      <c r="N254" s="6" t="str">
        <f>$R$1</f>
        <v>LEFT:100</v>
      </c>
      <c r="O254" s="3" t="s">
        <v>83</v>
      </c>
      <c r="P254" s="3" t="s">
        <v>84</v>
      </c>
      <c r="Q254" s="17" t="s">
        <v>6</v>
      </c>
      <c r="R254" s="13" t="str">
        <f>INDEX(AF:AF,W252+1)</f>
        <v>白</v>
      </c>
      <c r="S254" s="18" t="s">
        <v>7</v>
      </c>
      <c r="T254" s="13">
        <f>INDEX(AG:AG,W252+1)</f>
        <v>0</v>
      </c>
      <c r="U254" s="18" t="s">
        <v>8</v>
      </c>
      <c r="V254" s="13">
        <f>INDEX(AI:AI,W252+1)</f>
        <v>0</v>
      </c>
      <c r="W254" s="19"/>
      <c r="X254" s="13">
        <f>INDEX(AQ:AQ,W252+1)</f>
        <v>0</v>
      </c>
      <c r="Y254" s="31"/>
      <c r="Z254" s="31"/>
      <c r="AA254" s="32"/>
      <c r="BF254" s="12" t="s">
        <v>0</v>
      </c>
    </row>
    <row r="255" spans="1:58">
      <c r="A255" s="3" t="str">
        <f t="shared" si="40"/>
        <v>|色|白|レアリティ||マナコスト||</v>
      </c>
      <c r="B255" s="3" t="s">
        <v>0</v>
      </c>
      <c r="C255" s="3" t="s">
        <v>83</v>
      </c>
      <c r="D255" s="7" t="s">
        <v>6</v>
      </c>
      <c r="E255" s="3" t="s">
        <v>83</v>
      </c>
      <c r="F255" s="3" t="str">
        <f>IF(R254=0,"",R254)</f>
        <v>白</v>
      </c>
      <c r="G255" s="3" t="s">
        <v>83</v>
      </c>
      <c r="H255" s="7" t="s">
        <v>92</v>
      </c>
      <c r="I255" s="3" t="s">
        <v>83</v>
      </c>
      <c r="J255" s="3" t="str">
        <f>IF(T254=0,"",T254)</f>
        <v/>
      </c>
      <c r="K255" s="3" t="s">
        <v>83</v>
      </c>
      <c r="L255" s="7" t="s">
        <v>93</v>
      </c>
      <c r="M255" s="3" t="s">
        <v>83</v>
      </c>
      <c r="N255" s="3" t="str">
        <f>IF(V254=0,"",V254)</f>
        <v/>
      </c>
      <c r="O255" s="3" t="s">
        <v>83</v>
      </c>
      <c r="Q255" s="12" t="s">
        <v>11</v>
      </c>
      <c r="R255" s="13">
        <f>INDEX(AL:AL,W252+1)</f>
        <v>0</v>
      </c>
      <c r="S255" s="18" t="s">
        <v>94</v>
      </c>
      <c r="T255" s="13">
        <f>INDEX(AN:AN,W252+1)</f>
        <v>0</v>
      </c>
      <c r="U255" s="13">
        <f>INDEX(AO:AO,W252+1)</f>
        <v>0</v>
      </c>
      <c r="V255" s="13">
        <f>INDEX(AP:AP,W252+1)</f>
        <v>0</v>
      </c>
      <c r="W255" s="19"/>
      <c r="X255" s="13" t="str">
        <f>INDEX(AZ:AZ,W252+1)</f>
        <v/>
      </c>
      <c r="Y255" s="13" t="str">
        <f>INDEX(BA:BA,W252+1)</f>
        <v/>
      </c>
      <c r="Z255" s="13" t="str">
        <f>INDEX(BB:BB,W252+1)</f>
        <v/>
      </c>
      <c r="AA255" s="13">
        <f>INDEX(BC:BC,W252+1)</f>
        <v>0</v>
      </c>
      <c r="BF255" s="12" t="s">
        <v>0</v>
      </c>
    </row>
    <row r="256" spans="1:58">
      <c r="A256" s="3" t="str">
        <f t="shared" si="40"/>
        <v>|種別||サブタイプ||||</v>
      </c>
      <c r="B256" s="3" t="s">
        <v>0</v>
      </c>
      <c r="C256" s="3" t="s">
        <v>83</v>
      </c>
      <c r="D256" s="7" t="s">
        <v>11</v>
      </c>
      <c r="E256" s="3" t="s">
        <v>83</v>
      </c>
      <c r="F256" s="3" t="str">
        <f>IF(R255=0,"",R255)</f>
        <v/>
      </c>
      <c r="G256" s="3" t="s">
        <v>83</v>
      </c>
      <c r="H256" s="7" t="s">
        <v>104</v>
      </c>
      <c r="I256" s="3" t="s">
        <v>83</v>
      </c>
      <c r="J256" s="3" t="str">
        <f>IF(T255=0,"",T255)</f>
        <v/>
      </c>
      <c r="K256" s="3" t="s">
        <v>83</v>
      </c>
      <c r="L256" s="3" t="str">
        <f>IF(U255=0,"",U255)</f>
        <v/>
      </c>
      <c r="M256" s="3" t="s">
        <v>83</v>
      </c>
      <c r="N256" s="3" t="str">
        <f>IF(V255=0,"",V255)</f>
        <v/>
      </c>
      <c r="O256" s="3" t="s">
        <v>83</v>
      </c>
      <c r="Q256" s="12" t="s">
        <v>105</v>
      </c>
      <c r="R256" s="13" t="str">
        <f>INDEX(BD:BD,W252+1)</f>
        <v/>
      </c>
      <c r="S256" s="14"/>
      <c r="T256" s="14"/>
      <c r="U256" s="14"/>
      <c r="V256" s="15"/>
      <c r="W256" s="19"/>
      <c r="X256" s="11"/>
      <c r="Y256" s="11"/>
      <c r="Z256" s="11"/>
      <c r="AA256" s="33"/>
      <c r="BF256" s="12" t="s">
        <v>0</v>
      </c>
    </row>
    <row r="257" spans="1:58">
      <c r="A257" s="3" t="str">
        <f t="shared" si="40"/>
        <v>|テキスト|&gt;|&gt;|&gt;|&gt;||</v>
      </c>
      <c r="B257" s="3" t="s">
        <v>0</v>
      </c>
      <c r="C257" s="3" t="s">
        <v>83</v>
      </c>
      <c r="D257" s="7" t="s">
        <v>105</v>
      </c>
      <c r="E257" s="3" t="s">
        <v>83</v>
      </c>
      <c r="F257" s="7" t="s">
        <v>115</v>
      </c>
      <c r="G257" s="3" t="s">
        <v>83</v>
      </c>
      <c r="H257" s="7" t="s">
        <v>115</v>
      </c>
      <c r="I257" s="3" t="s">
        <v>83</v>
      </c>
      <c r="J257" s="7" t="s">
        <v>115</v>
      </c>
      <c r="K257" s="3" t="s">
        <v>83</v>
      </c>
      <c r="L257" s="7" t="s">
        <v>115</v>
      </c>
      <c r="M257" s="3" t="s">
        <v>83</v>
      </c>
      <c r="N257" s="3" t="str">
        <f>IF(R256=0,"",R256)</f>
        <v/>
      </c>
      <c r="O257" s="3" t="s">
        <v>83</v>
      </c>
      <c r="Q257" s="17" t="s">
        <v>27</v>
      </c>
      <c r="R257" s="13" t="str">
        <f>INDEX(BE:BE,W252+1)</f>
        <v/>
      </c>
      <c r="S257" s="14" t="s">
        <v>324</v>
      </c>
      <c r="T257" s="13" t="str">
        <f>IF(X257="","",X257&amp;IF(Y257="",""," "&amp;Y257)&amp;IF(Z257="",""," "&amp;Z257)&amp;IF(AA257="",""," "&amp;AA257))</f>
        <v/>
      </c>
      <c r="U257" s="14"/>
      <c r="V257" s="15"/>
      <c r="W257" s="19" t="s">
        <v>116</v>
      </c>
      <c r="X257" s="12" t="str">
        <f t="shared" ref="X257:AA257" si="50">IF(ISERROR(IF(LEN(X256)&gt;1,X256,VLOOKUP(X255,$AC:$AD,2,FALSE))),"",IF(LEN(X256)&gt;1,X256,VLOOKUP(X255,$AC:$AD,2,FALSE)))</f>
        <v/>
      </c>
      <c r="Y257" s="12" t="str">
        <f t="shared" si="50"/>
        <v/>
      </c>
      <c r="Z257" s="12" t="str">
        <f t="shared" si="50"/>
        <v/>
      </c>
      <c r="AA257" s="12" t="str">
        <f t="shared" si="50"/>
        <v> </v>
      </c>
      <c r="BF257" s="12" t="s">
        <v>0</v>
      </c>
    </row>
    <row r="258" spans="1:58">
      <c r="A258" s="3" t="str">
        <f t="shared" si="40"/>
        <v>|英テキスト|&gt;|&gt;|&gt;|&gt;||</v>
      </c>
      <c r="B258" s="3" t="s">
        <v>0</v>
      </c>
      <c r="C258" s="3" t="s">
        <v>83</v>
      </c>
      <c r="D258" s="7" t="s">
        <v>125</v>
      </c>
      <c r="E258" s="3" t="s">
        <v>83</v>
      </c>
      <c r="F258" s="7" t="s">
        <v>115</v>
      </c>
      <c r="G258" s="3" t="s">
        <v>83</v>
      </c>
      <c r="H258" s="7" t="s">
        <v>115</v>
      </c>
      <c r="I258" s="3" t="s">
        <v>83</v>
      </c>
      <c r="J258" s="7" t="s">
        <v>115</v>
      </c>
      <c r="K258" s="3" t="s">
        <v>83</v>
      </c>
      <c r="L258" s="7" t="s">
        <v>115</v>
      </c>
      <c r="M258" s="3" t="s">
        <v>83</v>
      </c>
      <c r="N258" s="3" t="str">
        <f>IF(T257="","",T257&amp;"&amp;br;")&amp;IF(R257=0,"",R257)</f>
        <v/>
      </c>
      <c r="O258" s="3" t="s">
        <v>83</v>
      </c>
      <c r="Q258" s="12" t="s">
        <v>18</v>
      </c>
      <c r="R258" s="13">
        <f>IF(INDEX(AX:AX,W252+1)="",0,INDEX(AX:AX,W252+1)&amp;"/"&amp;INDEX(AY:AY,W252+1))</f>
        <v>0</v>
      </c>
      <c r="S258" s="14"/>
      <c r="T258" s="14"/>
      <c r="U258" s="14"/>
      <c r="V258" s="15"/>
      <c r="W258" s="19"/>
      <c r="X258" s="12"/>
      <c r="Y258" s="31"/>
      <c r="Z258" s="31"/>
      <c r="AA258" s="32"/>
      <c r="BF258" s="12" t="s">
        <v>0</v>
      </c>
    </row>
    <row r="259" spans="1:58">
      <c r="A259" s="3" t="str">
        <f t="shared" si="40"/>
        <v>|PT|&gt;||シールド数|&gt;||</v>
      </c>
      <c r="B259" s="3" t="s">
        <v>0</v>
      </c>
      <c r="C259" s="3" t="s">
        <v>83</v>
      </c>
      <c r="D259" s="3" t="s">
        <v>18</v>
      </c>
      <c r="E259" s="3" t="s">
        <v>83</v>
      </c>
      <c r="F259" s="3" t="s">
        <v>115</v>
      </c>
      <c r="G259" s="3" t="s">
        <v>83</v>
      </c>
      <c r="H259" s="3" t="str">
        <f>IF(R258=0,"",R258)</f>
        <v/>
      </c>
      <c r="I259" s="3" t="s">
        <v>83</v>
      </c>
      <c r="J259" s="3" t="s">
        <v>134</v>
      </c>
      <c r="K259" s="3" t="s">
        <v>83</v>
      </c>
      <c r="L259" s="3" t="s">
        <v>115</v>
      </c>
      <c r="M259" s="3" t="s">
        <v>83</v>
      </c>
      <c r="N259" s="3" t="str">
        <f>IF(R259=0,"",R259)</f>
        <v/>
      </c>
      <c r="O259" s="3" t="s">
        <v>83</v>
      </c>
      <c r="Q259" s="20" t="s">
        <v>19</v>
      </c>
      <c r="R259" s="13">
        <f>INDEX(AW:AW,W252+1)</f>
        <v>0</v>
      </c>
      <c r="S259" s="21"/>
      <c r="T259" s="21"/>
      <c r="U259" s="21"/>
      <c r="V259" s="22"/>
      <c r="W259" s="23"/>
      <c r="X259" s="24"/>
      <c r="Y259" s="34"/>
      <c r="Z259" s="34"/>
      <c r="AA259" s="35"/>
      <c r="BF259" s="12" t="s">
        <v>0</v>
      </c>
    </row>
    <row r="260" spans="1:58">
      <c r="A260" s="3" t="str">
        <f t="shared" si="40"/>
        <v>&amp;br;&amp;br;</v>
      </c>
      <c r="B260" s="3" t="s">
        <v>0</v>
      </c>
      <c r="C260" s="3" t="s">
        <v>142</v>
      </c>
      <c r="R260" s="3"/>
      <c r="S260" s="3"/>
      <c r="T260" s="3"/>
      <c r="U260" s="3"/>
      <c r="V260" s="3"/>
      <c r="BF260" s="12" t="s">
        <v>0</v>
      </c>
    </row>
    <row r="261" spans="1:58">
      <c r="A261" s="3" t="str">
        <f t="shared" si="40"/>
        <v>#back(text=戻る,left)</v>
      </c>
      <c r="B261" s="3" t="s">
        <v>0</v>
      </c>
      <c r="C261" s="3" t="s">
        <v>151</v>
      </c>
      <c r="R261" s="3"/>
      <c r="S261" s="3"/>
      <c r="T261" s="3"/>
      <c r="U261" s="3"/>
      <c r="V261" s="3"/>
      <c r="BF261" s="12" t="s">
        <v>0</v>
      </c>
    </row>
    <row r="262" spans="1:58">
      <c r="A262" s="3" t="str">
        <f t="shared" ref="A262:A325" si="51">CONCATENATE(C262,D262,E262,F262,G262,H262,I262,J262,K262,L262,M262,N262,O262,P262)</f>
        <v>&amp;br;</v>
      </c>
      <c r="B262" s="3" t="s">
        <v>0</v>
      </c>
      <c r="C262" s="3" t="s">
        <v>161</v>
      </c>
      <c r="R262" s="3"/>
      <c r="S262" s="3"/>
      <c r="T262" s="3"/>
      <c r="U262" s="3"/>
      <c r="V262" s="3"/>
      <c r="BF262" s="12" t="s">
        <v>0</v>
      </c>
    </row>
    <row r="263" spans="1:58">
      <c r="A263" s="3" t="str">
        <f t="shared" si="51"/>
        <v>#comment(above,nsize=[15],size=[30],num=[10])</v>
      </c>
      <c r="B263" s="3" t="s">
        <v>0</v>
      </c>
      <c r="C263" s="3" t="s">
        <v>170</v>
      </c>
      <c r="R263" s="3"/>
      <c r="S263" s="3"/>
      <c r="T263" s="3"/>
      <c r="U263" s="3"/>
      <c r="V263" s="3"/>
      <c r="BF263" s="12" t="s">
        <v>0</v>
      </c>
    </row>
    <row r="264" spans="1:58">
      <c r="A264" s="3" t="str">
        <f t="shared" si="51"/>
        <v>&amp;br;&amp;br;</v>
      </c>
      <c r="B264" s="3" t="s">
        <v>0</v>
      </c>
      <c r="C264" s="3" t="s">
        <v>142</v>
      </c>
      <c r="R264" s="3"/>
      <c r="S264" s="3"/>
      <c r="T264" s="3"/>
      <c r="U264" s="3"/>
      <c r="V264" s="3"/>
      <c r="BF264" s="12" t="s">
        <v>0</v>
      </c>
    </row>
    <row r="265" spans="1:58">
      <c r="A265" s="3" t="str">
        <f t="shared" si="51"/>
        <v/>
      </c>
      <c r="B265" s="3" t="s">
        <v>0</v>
      </c>
      <c r="Q265" s="8"/>
      <c r="R265" s="9"/>
      <c r="S265" s="9"/>
      <c r="T265" s="9"/>
      <c r="U265" s="9"/>
      <c r="V265" s="10"/>
      <c r="W265" s="11">
        <v>21</v>
      </c>
      <c r="X265" s="8"/>
      <c r="Y265" s="29"/>
      <c r="Z265" s="29"/>
      <c r="AA265" s="30"/>
      <c r="BF265" s="12" t="s">
        <v>0</v>
      </c>
    </row>
    <row r="266" spans="1:58">
      <c r="A266" s="3" t="str">
        <f t="shared" si="51"/>
        <v>*0/0</v>
      </c>
      <c r="B266" s="3" t="s">
        <v>0</v>
      </c>
      <c r="C266" s="3" t="str">
        <f>"*"&amp;R266&amp;"/"&amp;T266</f>
        <v>*0/0</v>
      </c>
      <c r="Q266" s="12" t="s">
        <v>9</v>
      </c>
      <c r="R266" s="13">
        <f>INDEX(AJ:AJ,W265+1)</f>
        <v>0</v>
      </c>
      <c r="S266" s="14" t="s">
        <v>10</v>
      </c>
      <c r="T266" s="13">
        <f>INDEX(AK:AK,W265+1)</f>
        <v>0</v>
      </c>
      <c r="U266" s="14"/>
      <c r="V266" s="15"/>
      <c r="W266" s="16"/>
      <c r="X266" s="12"/>
      <c r="Y266" s="31"/>
      <c r="Z266" s="31"/>
      <c r="AA266" s="32"/>
      <c r="AC266" s="31"/>
      <c r="AD266" s="31"/>
      <c r="BF266" s="12" t="s">
        <v>0</v>
      </c>
    </row>
    <row r="267" spans="1:58">
      <c r="A267" s="3" t="str">
        <f t="shared" si="51"/>
        <v>|LEFT:80|LEFT:100|LEFT:100|LEFT:100|LEFT:100|LEFT:100|c</v>
      </c>
      <c r="B267" s="3" t="s">
        <v>0</v>
      </c>
      <c r="C267" s="3" t="s">
        <v>83</v>
      </c>
      <c r="D267" s="6" t="str">
        <f>$Q$1</f>
        <v>LEFT:80</v>
      </c>
      <c r="E267" s="6" t="s">
        <v>83</v>
      </c>
      <c r="F267" s="6" t="str">
        <f t="shared" ref="F267:J267" si="52">$R$1</f>
        <v>LEFT:100</v>
      </c>
      <c r="G267" s="6" t="s">
        <v>83</v>
      </c>
      <c r="H267" s="6" t="str">
        <f t="shared" si="52"/>
        <v>LEFT:100</v>
      </c>
      <c r="I267" s="6" t="s">
        <v>83</v>
      </c>
      <c r="J267" s="6" t="str">
        <f t="shared" si="52"/>
        <v>LEFT:100</v>
      </c>
      <c r="K267" s="6" t="s">
        <v>83</v>
      </c>
      <c r="L267" s="6" t="str">
        <f>$R$1</f>
        <v>LEFT:100</v>
      </c>
      <c r="M267" s="6" t="s">
        <v>83</v>
      </c>
      <c r="N267" s="6" t="str">
        <f>$R$1</f>
        <v>LEFT:100</v>
      </c>
      <c r="O267" s="3" t="s">
        <v>83</v>
      </c>
      <c r="P267" s="3" t="s">
        <v>84</v>
      </c>
      <c r="Q267" s="17" t="s">
        <v>6</v>
      </c>
      <c r="R267" s="13" t="str">
        <f>INDEX(AF:AF,W265+1)</f>
        <v>白</v>
      </c>
      <c r="S267" s="18" t="s">
        <v>7</v>
      </c>
      <c r="T267" s="13">
        <f>INDEX(AG:AG,W265+1)</f>
        <v>0</v>
      </c>
      <c r="U267" s="18" t="s">
        <v>8</v>
      </c>
      <c r="V267" s="13">
        <f>INDEX(AI:AI,W265+1)</f>
        <v>0</v>
      </c>
      <c r="W267" s="19"/>
      <c r="X267" s="13">
        <f>INDEX(AQ:AQ,W265+1)</f>
        <v>0</v>
      </c>
      <c r="Y267" s="31"/>
      <c r="Z267" s="31"/>
      <c r="AA267" s="32"/>
      <c r="AC267" s="14"/>
      <c r="AD267" s="14"/>
      <c r="BF267" s="12" t="s">
        <v>0</v>
      </c>
    </row>
    <row r="268" spans="1:58">
      <c r="A268" s="3" t="str">
        <f t="shared" si="51"/>
        <v>|色|白|レアリティ||マナコスト||</v>
      </c>
      <c r="B268" s="3" t="s">
        <v>0</v>
      </c>
      <c r="C268" s="3" t="s">
        <v>83</v>
      </c>
      <c r="D268" s="7" t="s">
        <v>6</v>
      </c>
      <c r="E268" s="3" t="s">
        <v>83</v>
      </c>
      <c r="F268" s="3" t="str">
        <f>IF(R267=0,"",R267)</f>
        <v>白</v>
      </c>
      <c r="G268" s="3" t="s">
        <v>83</v>
      </c>
      <c r="H268" s="7" t="s">
        <v>92</v>
      </c>
      <c r="I268" s="3" t="s">
        <v>83</v>
      </c>
      <c r="J268" s="3" t="str">
        <f>IF(T267=0,"",T267)</f>
        <v/>
      </c>
      <c r="K268" s="3" t="s">
        <v>83</v>
      </c>
      <c r="L268" s="7" t="s">
        <v>93</v>
      </c>
      <c r="M268" s="3" t="s">
        <v>83</v>
      </c>
      <c r="N268" s="3" t="str">
        <f>IF(V267=0,"",V267)</f>
        <v/>
      </c>
      <c r="O268" s="3" t="s">
        <v>83</v>
      </c>
      <c r="Q268" s="12" t="s">
        <v>11</v>
      </c>
      <c r="R268" s="13">
        <f>INDEX(AL:AL,W265+1)</f>
        <v>0</v>
      </c>
      <c r="S268" s="18" t="s">
        <v>94</v>
      </c>
      <c r="T268" s="13">
        <f>INDEX(AN:AN,W265+1)</f>
        <v>0</v>
      </c>
      <c r="U268" s="13">
        <f>INDEX(AO:AO,W265+1)</f>
        <v>0</v>
      </c>
      <c r="V268" s="13">
        <f>INDEX(AP:AP,W265+1)</f>
        <v>0</v>
      </c>
      <c r="W268" s="19"/>
      <c r="X268" s="13" t="str">
        <f>INDEX(AZ:AZ,W265+1)</f>
        <v/>
      </c>
      <c r="Y268" s="13" t="str">
        <f>INDEX(BA:BA,W265+1)</f>
        <v/>
      </c>
      <c r="Z268" s="13" t="str">
        <f>INDEX(BB:BB,W265+1)</f>
        <v/>
      </c>
      <c r="AA268" s="13">
        <f>INDEX(BC:BC,W265+1)</f>
        <v>0</v>
      </c>
      <c r="AC268" s="31"/>
      <c r="AD268" s="31"/>
      <c r="BF268" s="12" t="s">
        <v>0</v>
      </c>
    </row>
    <row r="269" spans="1:58">
      <c r="A269" s="3" t="str">
        <f t="shared" si="51"/>
        <v>|種別||サブタイプ||||</v>
      </c>
      <c r="B269" s="3" t="s">
        <v>0</v>
      </c>
      <c r="C269" s="3" t="s">
        <v>83</v>
      </c>
      <c r="D269" s="7" t="s">
        <v>11</v>
      </c>
      <c r="E269" s="3" t="s">
        <v>83</v>
      </c>
      <c r="F269" s="3" t="str">
        <f>IF(R268=0,"",R268)</f>
        <v/>
      </c>
      <c r="G269" s="3" t="s">
        <v>83</v>
      </c>
      <c r="H269" s="7" t="s">
        <v>104</v>
      </c>
      <c r="I269" s="3" t="s">
        <v>83</v>
      </c>
      <c r="J269" s="3" t="str">
        <f>IF(T268=0,"",T268)</f>
        <v/>
      </c>
      <c r="K269" s="3" t="s">
        <v>83</v>
      </c>
      <c r="L269" s="3" t="str">
        <f>IF(U268=0,"",U268)</f>
        <v/>
      </c>
      <c r="M269" s="3" t="s">
        <v>83</v>
      </c>
      <c r="N269" s="3" t="str">
        <f>IF(V268=0,"",V268)</f>
        <v/>
      </c>
      <c r="O269" s="3" t="s">
        <v>83</v>
      </c>
      <c r="Q269" s="12" t="s">
        <v>105</v>
      </c>
      <c r="R269" s="13" t="str">
        <f>INDEX(BD:BD,W265+1)</f>
        <v/>
      </c>
      <c r="S269" s="14"/>
      <c r="T269" s="14"/>
      <c r="U269" s="14"/>
      <c r="V269" s="15"/>
      <c r="W269" s="19"/>
      <c r="X269" s="11"/>
      <c r="Y269" s="11"/>
      <c r="Z269" s="11"/>
      <c r="AA269" s="33"/>
      <c r="AC269" s="31"/>
      <c r="AD269" s="31"/>
      <c r="BF269" s="12" t="s">
        <v>0</v>
      </c>
    </row>
    <row r="270" spans="1:58">
      <c r="A270" s="3" t="str">
        <f t="shared" si="51"/>
        <v>|テキスト|&gt;|&gt;|&gt;|&gt;||</v>
      </c>
      <c r="B270" s="3" t="s">
        <v>0</v>
      </c>
      <c r="C270" s="3" t="s">
        <v>83</v>
      </c>
      <c r="D270" s="7" t="s">
        <v>105</v>
      </c>
      <c r="E270" s="3" t="s">
        <v>83</v>
      </c>
      <c r="F270" s="7" t="s">
        <v>115</v>
      </c>
      <c r="G270" s="3" t="s">
        <v>83</v>
      </c>
      <c r="H270" s="7" t="s">
        <v>115</v>
      </c>
      <c r="I270" s="3" t="s">
        <v>83</v>
      </c>
      <c r="J270" s="7" t="s">
        <v>115</v>
      </c>
      <c r="K270" s="3" t="s">
        <v>83</v>
      </c>
      <c r="L270" s="7" t="s">
        <v>115</v>
      </c>
      <c r="M270" s="3" t="s">
        <v>83</v>
      </c>
      <c r="N270" s="3" t="str">
        <f>IF(R269=0,"",R269)</f>
        <v/>
      </c>
      <c r="O270" s="3" t="s">
        <v>83</v>
      </c>
      <c r="Q270" s="17" t="s">
        <v>27</v>
      </c>
      <c r="R270" s="13" t="str">
        <f>INDEX(BE:BE,W265+1)</f>
        <v/>
      </c>
      <c r="S270" s="14" t="s">
        <v>324</v>
      </c>
      <c r="T270" s="13" t="str">
        <f>IF(X270="","",X270&amp;IF(Y270="",""," "&amp;Y270)&amp;IF(Z270="",""," "&amp;Z270)&amp;IF(AA270="",""," "&amp;AA270))</f>
        <v/>
      </c>
      <c r="U270" s="14"/>
      <c r="V270" s="15"/>
      <c r="W270" s="19" t="s">
        <v>116</v>
      </c>
      <c r="X270" s="12" t="str">
        <f t="shared" ref="X270:AA270" si="53">IF(ISERROR(IF(LEN(X269)&gt;1,X269,VLOOKUP(X268,$AC:$AD,2,FALSE))),"",IF(LEN(X269)&gt;1,X269,VLOOKUP(X268,$AC:$AD,2,FALSE)))</f>
        <v/>
      </c>
      <c r="Y270" s="12" t="str">
        <f t="shared" si="53"/>
        <v/>
      </c>
      <c r="Z270" s="12" t="str">
        <f t="shared" si="53"/>
        <v/>
      </c>
      <c r="AA270" s="12" t="str">
        <f t="shared" si="53"/>
        <v> </v>
      </c>
      <c r="AC270" s="31"/>
      <c r="AD270" s="31"/>
      <c r="BF270" s="12" t="s">
        <v>0</v>
      </c>
    </row>
    <row r="271" spans="1:58">
      <c r="A271" s="3" t="str">
        <f t="shared" si="51"/>
        <v>|英テキスト|&gt;|&gt;|&gt;|&gt;||</v>
      </c>
      <c r="B271" s="3" t="s">
        <v>0</v>
      </c>
      <c r="C271" s="3" t="s">
        <v>83</v>
      </c>
      <c r="D271" s="7" t="s">
        <v>125</v>
      </c>
      <c r="E271" s="3" t="s">
        <v>83</v>
      </c>
      <c r="F271" s="7" t="s">
        <v>115</v>
      </c>
      <c r="G271" s="3" t="s">
        <v>83</v>
      </c>
      <c r="H271" s="7" t="s">
        <v>115</v>
      </c>
      <c r="I271" s="3" t="s">
        <v>83</v>
      </c>
      <c r="J271" s="7" t="s">
        <v>115</v>
      </c>
      <c r="K271" s="3" t="s">
        <v>83</v>
      </c>
      <c r="L271" s="7" t="s">
        <v>115</v>
      </c>
      <c r="M271" s="3" t="s">
        <v>83</v>
      </c>
      <c r="N271" s="3" t="str">
        <f>IF(T270="","",T270&amp;"&amp;br;")&amp;IF(R270=0,"",R270)</f>
        <v/>
      </c>
      <c r="O271" s="3" t="s">
        <v>83</v>
      </c>
      <c r="Q271" s="12" t="s">
        <v>18</v>
      </c>
      <c r="R271" s="13">
        <f>IF(INDEX(AX:AX,W265+1)="",0,INDEX(AX:AX,W265+1)&amp;"/"&amp;INDEX(AY:AY,W265+1))</f>
        <v>0</v>
      </c>
      <c r="S271" s="14"/>
      <c r="T271" s="14"/>
      <c r="U271" s="14"/>
      <c r="V271" s="15"/>
      <c r="W271" s="19"/>
      <c r="X271" s="12"/>
      <c r="Y271" s="31"/>
      <c r="Z271" s="31"/>
      <c r="AA271" s="32"/>
      <c r="AC271" s="31"/>
      <c r="AD271" s="31"/>
      <c r="BF271" s="12" t="s">
        <v>0</v>
      </c>
    </row>
    <row r="272" spans="1:58">
      <c r="A272" s="3" t="str">
        <f t="shared" si="51"/>
        <v>|PT|&gt;||シールド数|&gt;||</v>
      </c>
      <c r="B272" s="3" t="s">
        <v>0</v>
      </c>
      <c r="C272" s="3" t="s">
        <v>83</v>
      </c>
      <c r="D272" s="3" t="s">
        <v>18</v>
      </c>
      <c r="E272" s="3" t="s">
        <v>83</v>
      </c>
      <c r="F272" s="3" t="s">
        <v>115</v>
      </c>
      <c r="G272" s="3" t="s">
        <v>83</v>
      </c>
      <c r="H272" s="3" t="str">
        <f>IF(R271=0,"",R271)</f>
        <v/>
      </c>
      <c r="I272" s="3" t="s">
        <v>83</v>
      </c>
      <c r="J272" s="3" t="s">
        <v>134</v>
      </c>
      <c r="K272" s="3" t="s">
        <v>83</v>
      </c>
      <c r="L272" s="3" t="s">
        <v>115</v>
      </c>
      <c r="M272" s="3" t="s">
        <v>83</v>
      </c>
      <c r="N272" s="3" t="str">
        <f>IF(R272=0,"",R272)</f>
        <v/>
      </c>
      <c r="O272" s="3" t="s">
        <v>83</v>
      </c>
      <c r="Q272" s="20" t="s">
        <v>19</v>
      </c>
      <c r="R272" s="13">
        <f>INDEX(AW:AW,W265+1)</f>
        <v>0</v>
      </c>
      <c r="S272" s="21"/>
      <c r="T272" s="21"/>
      <c r="U272" s="21"/>
      <c r="V272" s="22"/>
      <c r="W272" s="23"/>
      <c r="X272" s="24"/>
      <c r="Y272" s="34"/>
      <c r="Z272" s="34"/>
      <c r="AA272" s="35"/>
      <c r="BF272" s="12" t="s">
        <v>0</v>
      </c>
    </row>
    <row r="273" spans="1:58">
      <c r="A273" s="3" t="str">
        <f t="shared" si="51"/>
        <v>&amp;br;&amp;br;</v>
      </c>
      <c r="B273" s="3" t="s">
        <v>0</v>
      </c>
      <c r="C273" s="3" t="s">
        <v>142</v>
      </c>
      <c r="R273" s="3"/>
      <c r="S273" s="3"/>
      <c r="T273" s="3"/>
      <c r="U273" s="3"/>
      <c r="V273" s="3"/>
      <c r="BF273" s="12" t="s">
        <v>0</v>
      </c>
    </row>
    <row r="274" spans="1:58">
      <c r="A274" s="3" t="str">
        <f t="shared" si="51"/>
        <v>#back(text=戻る,left)</v>
      </c>
      <c r="B274" s="3" t="s">
        <v>0</v>
      </c>
      <c r="C274" s="3" t="s">
        <v>151</v>
      </c>
      <c r="R274" s="3"/>
      <c r="S274" s="3"/>
      <c r="T274" s="3"/>
      <c r="U274" s="3"/>
      <c r="V274" s="3"/>
      <c r="BF274" s="12" t="s">
        <v>0</v>
      </c>
    </row>
    <row r="275" spans="1:58">
      <c r="A275" s="3" t="str">
        <f t="shared" si="51"/>
        <v>&amp;br;</v>
      </c>
      <c r="B275" s="3" t="s">
        <v>0</v>
      </c>
      <c r="C275" s="3" t="s">
        <v>161</v>
      </c>
      <c r="R275" s="3"/>
      <c r="S275" s="3"/>
      <c r="T275" s="3"/>
      <c r="U275" s="3"/>
      <c r="V275" s="3"/>
      <c r="BF275" s="12" t="s">
        <v>0</v>
      </c>
    </row>
    <row r="276" spans="1:58">
      <c r="A276" s="3" t="str">
        <f t="shared" si="51"/>
        <v>#comment(above,nsize=[15],size=[30],num=[10])</v>
      </c>
      <c r="B276" s="3" t="s">
        <v>0</v>
      </c>
      <c r="C276" s="3" t="s">
        <v>170</v>
      </c>
      <c r="R276" s="3"/>
      <c r="S276" s="3"/>
      <c r="T276" s="3"/>
      <c r="U276" s="3"/>
      <c r="V276" s="3"/>
      <c r="BF276" s="12" t="s">
        <v>0</v>
      </c>
    </row>
    <row r="277" spans="1:58">
      <c r="A277" s="3" t="str">
        <f t="shared" si="51"/>
        <v>&amp;br;&amp;br;</v>
      </c>
      <c r="B277" s="3" t="s">
        <v>0</v>
      </c>
      <c r="C277" s="3" t="s">
        <v>142</v>
      </c>
      <c r="R277" s="3"/>
      <c r="S277" s="3"/>
      <c r="T277" s="3"/>
      <c r="U277" s="3"/>
      <c r="V277" s="3"/>
      <c r="AC277" s="31"/>
      <c r="AD277" s="31"/>
      <c r="BF277" s="12" t="s">
        <v>0</v>
      </c>
    </row>
    <row r="278" spans="1:58">
      <c r="A278" s="3" t="str">
        <f t="shared" si="51"/>
        <v/>
      </c>
      <c r="B278" s="3" t="s">
        <v>0</v>
      </c>
      <c r="Q278" s="8"/>
      <c r="R278" s="9"/>
      <c r="S278" s="9"/>
      <c r="T278" s="9"/>
      <c r="U278" s="9"/>
      <c r="V278" s="10"/>
      <c r="W278" s="11">
        <v>22</v>
      </c>
      <c r="X278" s="8"/>
      <c r="Y278" s="29"/>
      <c r="Z278" s="29"/>
      <c r="AA278" s="30"/>
      <c r="AC278" s="31"/>
      <c r="AD278" s="31"/>
      <c r="BF278" s="12" t="s">
        <v>0</v>
      </c>
    </row>
    <row r="279" spans="1:58">
      <c r="A279" s="3" t="str">
        <f t="shared" si="51"/>
        <v>*0/0</v>
      </c>
      <c r="B279" s="3" t="s">
        <v>0</v>
      </c>
      <c r="C279" s="3" t="str">
        <f>"*"&amp;R279&amp;"/"&amp;T279</f>
        <v>*0/0</v>
      </c>
      <c r="Q279" s="12" t="s">
        <v>9</v>
      </c>
      <c r="R279" s="13">
        <f>INDEX(AJ:AJ,W278+1)</f>
        <v>0</v>
      </c>
      <c r="S279" s="14" t="s">
        <v>10</v>
      </c>
      <c r="T279" s="13">
        <f>INDEX(AK:AK,W278+1)</f>
        <v>0</v>
      </c>
      <c r="U279" s="14"/>
      <c r="V279" s="15"/>
      <c r="W279" s="16"/>
      <c r="X279" s="12"/>
      <c r="Y279" s="31"/>
      <c r="Z279" s="31"/>
      <c r="AA279" s="32"/>
      <c r="AC279" s="31"/>
      <c r="AD279" s="31"/>
      <c r="BF279" s="12" t="s">
        <v>0</v>
      </c>
    </row>
    <row r="280" spans="1:58">
      <c r="A280" s="3" t="str">
        <f t="shared" si="51"/>
        <v>|LEFT:80|LEFT:100|LEFT:100|LEFT:100|LEFT:100|LEFT:100|c</v>
      </c>
      <c r="B280" s="3" t="s">
        <v>0</v>
      </c>
      <c r="C280" s="3" t="s">
        <v>83</v>
      </c>
      <c r="D280" s="6" t="str">
        <f>$Q$1</f>
        <v>LEFT:80</v>
      </c>
      <c r="E280" s="6" t="s">
        <v>83</v>
      </c>
      <c r="F280" s="6" t="str">
        <f t="shared" ref="F280:J280" si="54">$R$1</f>
        <v>LEFT:100</v>
      </c>
      <c r="G280" s="6" t="s">
        <v>83</v>
      </c>
      <c r="H280" s="6" t="str">
        <f t="shared" si="54"/>
        <v>LEFT:100</v>
      </c>
      <c r="I280" s="6" t="s">
        <v>83</v>
      </c>
      <c r="J280" s="6" t="str">
        <f t="shared" si="54"/>
        <v>LEFT:100</v>
      </c>
      <c r="K280" s="6" t="s">
        <v>83</v>
      </c>
      <c r="L280" s="6" t="str">
        <f>$R$1</f>
        <v>LEFT:100</v>
      </c>
      <c r="M280" s="6" t="s">
        <v>83</v>
      </c>
      <c r="N280" s="6" t="str">
        <f>$R$1</f>
        <v>LEFT:100</v>
      </c>
      <c r="O280" s="3" t="s">
        <v>83</v>
      </c>
      <c r="P280" s="3" t="s">
        <v>84</v>
      </c>
      <c r="Q280" s="17" t="s">
        <v>6</v>
      </c>
      <c r="R280" s="13" t="str">
        <f>INDEX(AF:AF,W278+1)</f>
        <v>白</v>
      </c>
      <c r="S280" s="18" t="s">
        <v>7</v>
      </c>
      <c r="T280" s="13">
        <f>INDEX(AG:AG,W278+1)</f>
        <v>0</v>
      </c>
      <c r="U280" s="18" t="s">
        <v>8</v>
      </c>
      <c r="V280" s="13">
        <f>INDEX(AI:AI,W278+1)</f>
        <v>0</v>
      </c>
      <c r="W280" s="19"/>
      <c r="X280" s="13">
        <f>INDEX(AQ:AQ,W278+1)</f>
        <v>0</v>
      </c>
      <c r="Y280" s="31"/>
      <c r="Z280" s="31"/>
      <c r="AA280" s="32"/>
      <c r="AC280" s="14"/>
      <c r="AD280" s="14"/>
      <c r="BF280" s="12" t="s">
        <v>0</v>
      </c>
    </row>
    <row r="281" spans="1:58">
      <c r="A281" s="3" t="str">
        <f t="shared" si="51"/>
        <v>|色|白|レアリティ||マナコスト||</v>
      </c>
      <c r="B281" s="3" t="s">
        <v>0</v>
      </c>
      <c r="C281" s="3" t="s">
        <v>83</v>
      </c>
      <c r="D281" s="7" t="s">
        <v>6</v>
      </c>
      <c r="E281" s="3" t="s">
        <v>83</v>
      </c>
      <c r="F281" s="3" t="str">
        <f>IF(R280=0,"",R280)</f>
        <v>白</v>
      </c>
      <c r="G281" s="3" t="s">
        <v>83</v>
      </c>
      <c r="H281" s="7" t="s">
        <v>92</v>
      </c>
      <c r="I281" s="3" t="s">
        <v>83</v>
      </c>
      <c r="J281" s="3" t="str">
        <f>IF(T280=0,"",T280)</f>
        <v/>
      </c>
      <c r="K281" s="3" t="s">
        <v>83</v>
      </c>
      <c r="L281" s="7" t="s">
        <v>93</v>
      </c>
      <c r="M281" s="3" t="s">
        <v>83</v>
      </c>
      <c r="N281" s="3" t="str">
        <f>IF(V280=0,"",V280)</f>
        <v/>
      </c>
      <c r="O281" s="3" t="s">
        <v>83</v>
      </c>
      <c r="Q281" s="12" t="s">
        <v>11</v>
      </c>
      <c r="R281" s="13">
        <f>INDEX(AL:AL,W278+1)</f>
        <v>0</v>
      </c>
      <c r="S281" s="18" t="s">
        <v>94</v>
      </c>
      <c r="T281" s="13">
        <f>INDEX(AN:AN,W278+1)</f>
        <v>0</v>
      </c>
      <c r="U281" s="13">
        <f>INDEX(AO:AO,W278+1)</f>
        <v>0</v>
      </c>
      <c r="V281" s="13">
        <f>INDEX(AP:AP,W278+1)</f>
        <v>0</v>
      </c>
      <c r="W281" s="19"/>
      <c r="X281" s="13" t="str">
        <f>INDEX(AZ:AZ,W278+1)</f>
        <v/>
      </c>
      <c r="Y281" s="13" t="str">
        <f>INDEX(BA:BA,W278+1)</f>
        <v/>
      </c>
      <c r="Z281" s="13" t="str">
        <f>INDEX(BB:BB,W278+1)</f>
        <v/>
      </c>
      <c r="AA281" s="13">
        <f>INDEX(BC:BC,W278+1)</f>
        <v>0</v>
      </c>
      <c r="AC281" s="31"/>
      <c r="AD281" s="31"/>
      <c r="BF281" s="12" t="s">
        <v>0</v>
      </c>
    </row>
    <row r="282" spans="1:58">
      <c r="A282" s="3" t="str">
        <f t="shared" si="51"/>
        <v>|種別||サブタイプ||||</v>
      </c>
      <c r="B282" s="3" t="s">
        <v>0</v>
      </c>
      <c r="C282" s="3" t="s">
        <v>83</v>
      </c>
      <c r="D282" s="7" t="s">
        <v>11</v>
      </c>
      <c r="E282" s="3" t="s">
        <v>83</v>
      </c>
      <c r="F282" s="3" t="str">
        <f>IF(R281=0,"",R281)</f>
        <v/>
      </c>
      <c r="G282" s="3" t="s">
        <v>83</v>
      </c>
      <c r="H282" s="7" t="s">
        <v>104</v>
      </c>
      <c r="I282" s="3" t="s">
        <v>83</v>
      </c>
      <c r="J282" s="3" t="str">
        <f>IF(T281=0,"",T281)</f>
        <v/>
      </c>
      <c r="K282" s="3" t="s">
        <v>83</v>
      </c>
      <c r="L282" s="3" t="str">
        <f>IF(U281=0,"",U281)</f>
        <v/>
      </c>
      <c r="M282" s="3" t="s">
        <v>83</v>
      </c>
      <c r="N282" s="3" t="str">
        <f>IF(V281=0,"",V281)</f>
        <v/>
      </c>
      <c r="O282" s="3" t="s">
        <v>83</v>
      </c>
      <c r="Q282" s="12" t="s">
        <v>105</v>
      </c>
      <c r="R282" s="13" t="str">
        <f>INDEX(BD:BD,W278+1)</f>
        <v/>
      </c>
      <c r="S282" s="14"/>
      <c r="T282" s="14"/>
      <c r="U282" s="14"/>
      <c r="V282" s="15"/>
      <c r="W282" s="19"/>
      <c r="X282" s="11"/>
      <c r="Y282" s="11"/>
      <c r="Z282" s="11"/>
      <c r="AA282" s="33"/>
      <c r="AC282" s="31"/>
      <c r="AD282" s="31"/>
      <c r="BF282" s="12" t="s">
        <v>0</v>
      </c>
    </row>
    <row r="283" spans="1:58">
      <c r="A283" s="3" t="str">
        <f t="shared" si="51"/>
        <v>|テキスト|&gt;|&gt;|&gt;|&gt;||</v>
      </c>
      <c r="B283" s="3" t="s">
        <v>0</v>
      </c>
      <c r="C283" s="3" t="s">
        <v>83</v>
      </c>
      <c r="D283" s="7" t="s">
        <v>105</v>
      </c>
      <c r="E283" s="3" t="s">
        <v>83</v>
      </c>
      <c r="F283" s="7" t="s">
        <v>115</v>
      </c>
      <c r="G283" s="3" t="s">
        <v>83</v>
      </c>
      <c r="H283" s="7" t="s">
        <v>115</v>
      </c>
      <c r="I283" s="3" t="s">
        <v>83</v>
      </c>
      <c r="J283" s="7" t="s">
        <v>115</v>
      </c>
      <c r="K283" s="3" t="s">
        <v>83</v>
      </c>
      <c r="L283" s="7" t="s">
        <v>115</v>
      </c>
      <c r="M283" s="3" t="s">
        <v>83</v>
      </c>
      <c r="N283" s="3" t="str">
        <f>IF(R282=0,"",R282)</f>
        <v/>
      </c>
      <c r="O283" s="3" t="s">
        <v>83</v>
      </c>
      <c r="Q283" s="17" t="s">
        <v>27</v>
      </c>
      <c r="R283" s="13" t="str">
        <f>INDEX(BE:BE,W278+1)</f>
        <v/>
      </c>
      <c r="S283" s="14" t="s">
        <v>324</v>
      </c>
      <c r="T283" s="13" t="str">
        <f>IF(X283="","",X283&amp;IF(Y283="",""," "&amp;Y283)&amp;IF(Z283="",""," "&amp;Z283)&amp;IF(AA283="",""," "&amp;AA283))</f>
        <v/>
      </c>
      <c r="U283" s="14"/>
      <c r="V283" s="15"/>
      <c r="W283" s="19" t="s">
        <v>116</v>
      </c>
      <c r="X283" s="12" t="str">
        <f t="shared" ref="X283:AA283" si="55">IF(ISERROR(IF(LEN(X282)&gt;1,X282,VLOOKUP(X281,$AC:$AD,2,FALSE))),"",IF(LEN(X282)&gt;1,X282,VLOOKUP(X281,$AC:$AD,2,FALSE)))</f>
        <v/>
      </c>
      <c r="Y283" s="12" t="str">
        <f t="shared" si="55"/>
        <v/>
      </c>
      <c r="Z283" s="12" t="str">
        <f t="shared" si="55"/>
        <v/>
      </c>
      <c r="AA283" s="12" t="str">
        <f t="shared" si="55"/>
        <v> </v>
      </c>
      <c r="AC283" s="31"/>
      <c r="AD283" s="31"/>
      <c r="BF283" s="12" t="s">
        <v>0</v>
      </c>
    </row>
    <row r="284" spans="1:58">
      <c r="A284" s="3" t="str">
        <f t="shared" si="51"/>
        <v>|英テキスト|&gt;|&gt;|&gt;|&gt;||</v>
      </c>
      <c r="B284" s="3" t="s">
        <v>0</v>
      </c>
      <c r="C284" s="3" t="s">
        <v>83</v>
      </c>
      <c r="D284" s="7" t="s">
        <v>125</v>
      </c>
      <c r="E284" s="3" t="s">
        <v>83</v>
      </c>
      <c r="F284" s="7" t="s">
        <v>115</v>
      </c>
      <c r="G284" s="3" t="s">
        <v>83</v>
      </c>
      <c r="H284" s="7" t="s">
        <v>115</v>
      </c>
      <c r="I284" s="3" t="s">
        <v>83</v>
      </c>
      <c r="J284" s="7" t="s">
        <v>115</v>
      </c>
      <c r="K284" s="3" t="s">
        <v>83</v>
      </c>
      <c r="L284" s="7" t="s">
        <v>115</v>
      </c>
      <c r="M284" s="3" t="s">
        <v>83</v>
      </c>
      <c r="N284" s="3" t="str">
        <f>IF(T283="","",T283&amp;"&amp;br;")&amp;IF(R283=0,"",R283)</f>
        <v/>
      </c>
      <c r="O284" s="3" t="s">
        <v>83</v>
      </c>
      <c r="Q284" s="12" t="s">
        <v>18</v>
      </c>
      <c r="R284" s="13">
        <f>IF(INDEX(AX:AX,W278+1)="",0,INDEX(AX:AX,W278+1)&amp;"/"&amp;INDEX(AY:AY,W278+1))</f>
        <v>0</v>
      </c>
      <c r="S284" s="14"/>
      <c r="T284" s="14"/>
      <c r="U284" s="14"/>
      <c r="V284" s="15"/>
      <c r="W284" s="19"/>
      <c r="X284" s="12"/>
      <c r="Y284" s="31"/>
      <c r="Z284" s="31"/>
      <c r="AA284" s="32"/>
      <c r="AC284" s="31"/>
      <c r="AD284" s="31"/>
      <c r="BF284" s="12" t="s">
        <v>0</v>
      </c>
    </row>
    <row r="285" spans="1:58">
      <c r="A285" s="3" t="str">
        <f t="shared" si="51"/>
        <v>|PT|&gt;||シールド数|&gt;||</v>
      </c>
      <c r="B285" s="3" t="s">
        <v>0</v>
      </c>
      <c r="C285" s="3" t="s">
        <v>83</v>
      </c>
      <c r="D285" s="3" t="s">
        <v>18</v>
      </c>
      <c r="E285" s="3" t="s">
        <v>83</v>
      </c>
      <c r="F285" s="3" t="s">
        <v>115</v>
      </c>
      <c r="G285" s="3" t="s">
        <v>83</v>
      </c>
      <c r="H285" s="3" t="str">
        <f>IF(R284=0,"",R284)</f>
        <v/>
      </c>
      <c r="I285" s="3" t="s">
        <v>83</v>
      </c>
      <c r="J285" s="3" t="s">
        <v>134</v>
      </c>
      <c r="K285" s="3" t="s">
        <v>83</v>
      </c>
      <c r="L285" s="3" t="s">
        <v>115</v>
      </c>
      <c r="M285" s="3" t="s">
        <v>83</v>
      </c>
      <c r="N285" s="3" t="str">
        <f>IF(R285=0,"",R285)</f>
        <v/>
      </c>
      <c r="O285" s="3" t="s">
        <v>83</v>
      </c>
      <c r="Q285" s="20" t="s">
        <v>19</v>
      </c>
      <c r="R285" s="13">
        <f>INDEX(AW:AW,W278+1)</f>
        <v>0</v>
      </c>
      <c r="S285" s="21"/>
      <c r="T285" s="21"/>
      <c r="U285" s="21"/>
      <c r="V285" s="22"/>
      <c r="W285" s="23"/>
      <c r="X285" s="24"/>
      <c r="Y285" s="34"/>
      <c r="Z285" s="34"/>
      <c r="AA285" s="35"/>
      <c r="BF285" s="12" t="s">
        <v>0</v>
      </c>
    </row>
    <row r="286" spans="1:58">
      <c r="A286" s="3" t="str">
        <f t="shared" si="51"/>
        <v>&amp;br;&amp;br;</v>
      </c>
      <c r="B286" s="3" t="s">
        <v>0</v>
      </c>
      <c r="C286" s="3" t="s">
        <v>142</v>
      </c>
      <c r="R286" s="3"/>
      <c r="S286" s="3"/>
      <c r="T286" s="3"/>
      <c r="U286" s="3"/>
      <c r="V286" s="3"/>
      <c r="BF286" s="12" t="s">
        <v>0</v>
      </c>
    </row>
    <row r="287" spans="1:58">
      <c r="A287" s="3" t="str">
        <f t="shared" si="51"/>
        <v>#back(text=戻る,left)</v>
      </c>
      <c r="B287" s="3" t="s">
        <v>0</v>
      </c>
      <c r="C287" s="3" t="s">
        <v>151</v>
      </c>
      <c r="R287" s="3"/>
      <c r="S287" s="3"/>
      <c r="T287" s="3"/>
      <c r="U287" s="3"/>
      <c r="V287" s="3"/>
      <c r="BF287" s="12" t="s">
        <v>0</v>
      </c>
    </row>
    <row r="288" spans="1:58">
      <c r="A288" s="3" t="str">
        <f t="shared" si="51"/>
        <v>&amp;br;</v>
      </c>
      <c r="B288" s="3" t="s">
        <v>0</v>
      </c>
      <c r="C288" s="3" t="s">
        <v>161</v>
      </c>
      <c r="R288" s="3"/>
      <c r="S288" s="3"/>
      <c r="T288" s="3"/>
      <c r="U288" s="3"/>
      <c r="V288" s="3"/>
      <c r="BF288" s="12" t="s">
        <v>0</v>
      </c>
    </row>
    <row r="289" spans="1:58">
      <c r="A289" s="3" t="str">
        <f t="shared" si="51"/>
        <v>#comment(above,nsize=[15],size=[30],num=[10])</v>
      </c>
      <c r="B289" s="3" t="s">
        <v>0</v>
      </c>
      <c r="C289" s="3" t="s">
        <v>170</v>
      </c>
      <c r="R289" s="3"/>
      <c r="S289" s="3"/>
      <c r="T289" s="3"/>
      <c r="U289" s="3"/>
      <c r="V289" s="3"/>
      <c r="BF289" s="12" t="s">
        <v>0</v>
      </c>
    </row>
    <row r="290" spans="1:58">
      <c r="A290" s="3" t="str">
        <f t="shared" si="51"/>
        <v>&amp;br;&amp;br;</v>
      </c>
      <c r="B290" s="3" t="s">
        <v>0</v>
      </c>
      <c r="C290" s="3" t="s">
        <v>142</v>
      </c>
      <c r="R290" s="3"/>
      <c r="S290" s="3"/>
      <c r="T290" s="3"/>
      <c r="U290" s="3"/>
      <c r="V290" s="3"/>
      <c r="AC290" s="31"/>
      <c r="AD290" s="31"/>
      <c r="BF290" s="12" t="s">
        <v>0</v>
      </c>
    </row>
    <row r="291" spans="1:58">
      <c r="A291" s="3" t="str">
        <f t="shared" si="51"/>
        <v/>
      </c>
      <c r="B291" s="3" t="s">
        <v>0</v>
      </c>
      <c r="Q291" s="8"/>
      <c r="R291" s="9"/>
      <c r="S291" s="9"/>
      <c r="T291" s="9"/>
      <c r="U291" s="9"/>
      <c r="V291" s="10"/>
      <c r="W291" s="11">
        <v>23</v>
      </c>
      <c r="X291" s="8"/>
      <c r="Y291" s="29"/>
      <c r="Z291" s="29"/>
      <c r="AA291" s="30"/>
      <c r="AC291" s="31"/>
      <c r="AD291" s="31"/>
      <c r="BF291" s="12" t="s">
        <v>0</v>
      </c>
    </row>
    <row r="292" spans="1:58">
      <c r="A292" s="3" t="str">
        <f t="shared" si="51"/>
        <v>*0/0</v>
      </c>
      <c r="B292" s="3" t="s">
        <v>0</v>
      </c>
      <c r="C292" s="3" t="str">
        <f>"*"&amp;R292&amp;"/"&amp;T292</f>
        <v>*0/0</v>
      </c>
      <c r="Q292" s="12" t="s">
        <v>9</v>
      </c>
      <c r="R292" s="13">
        <f>INDEX(AJ:AJ,W291+1)</f>
        <v>0</v>
      </c>
      <c r="S292" s="14" t="s">
        <v>10</v>
      </c>
      <c r="T292" s="13">
        <f>INDEX(AK:AK,W291+1)</f>
        <v>0</v>
      </c>
      <c r="U292" s="14"/>
      <c r="V292" s="15"/>
      <c r="W292" s="16"/>
      <c r="X292" s="12"/>
      <c r="Y292" s="31"/>
      <c r="Z292" s="31"/>
      <c r="AA292" s="32"/>
      <c r="AC292" s="31"/>
      <c r="AD292" s="31"/>
      <c r="BF292" s="12" t="s">
        <v>0</v>
      </c>
    </row>
    <row r="293" spans="1:58">
      <c r="A293" s="3" t="str">
        <f t="shared" si="51"/>
        <v>|LEFT:80|LEFT:100|LEFT:100|LEFT:100|LEFT:100|LEFT:100|c</v>
      </c>
      <c r="B293" s="3" t="s">
        <v>0</v>
      </c>
      <c r="C293" s="3" t="s">
        <v>83</v>
      </c>
      <c r="D293" s="6" t="str">
        <f>$Q$1</f>
        <v>LEFT:80</v>
      </c>
      <c r="E293" s="6" t="s">
        <v>83</v>
      </c>
      <c r="F293" s="6" t="str">
        <f t="shared" ref="F293:J293" si="56">$R$1</f>
        <v>LEFT:100</v>
      </c>
      <c r="G293" s="6" t="s">
        <v>83</v>
      </c>
      <c r="H293" s="6" t="str">
        <f t="shared" si="56"/>
        <v>LEFT:100</v>
      </c>
      <c r="I293" s="6" t="s">
        <v>83</v>
      </c>
      <c r="J293" s="6" t="str">
        <f t="shared" si="56"/>
        <v>LEFT:100</v>
      </c>
      <c r="K293" s="6" t="s">
        <v>83</v>
      </c>
      <c r="L293" s="6" t="str">
        <f>$R$1</f>
        <v>LEFT:100</v>
      </c>
      <c r="M293" s="6" t="s">
        <v>83</v>
      </c>
      <c r="N293" s="6" t="str">
        <f>$R$1</f>
        <v>LEFT:100</v>
      </c>
      <c r="O293" s="3" t="s">
        <v>83</v>
      </c>
      <c r="P293" s="3" t="s">
        <v>84</v>
      </c>
      <c r="Q293" s="17" t="s">
        <v>6</v>
      </c>
      <c r="R293" s="13" t="str">
        <f>INDEX(AF:AF,W291+1)</f>
        <v>白</v>
      </c>
      <c r="S293" s="18" t="s">
        <v>7</v>
      </c>
      <c r="T293" s="13">
        <f>INDEX(AG:AG,W291+1)</f>
        <v>0</v>
      </c>
      <c r="U293" s="18" t="s">
        <v>8</v>
      </c>
      <c r="V293" s="13">
        <f>INDEX(AI:AI,W291+1)</f>
        <v>0</v>
      </c>
      <c r="W293" s="19"/>
      <c r="X293" s="13">
        <f>INDEX(AQ:AQ,W291+1)</f>
        <v>0</v>
      </c>
      <c r="Y293" s="31"/>
      <c r="Z293" s="31"/>
      <c r="AA293" s="32"/>
      <c r="AC293" s="14"/>
      <c r="AD293" s="14"/>
      <c r="BF293" s="12" t="s">
        <v>0</v>
      </c>
    </row>
    <row r="294" spans="1:58">
      <c r="A294" s="3" t="str">
        <f t="shared" si="51"/>
        <v>|色|白|レアリティ||マナコスト||</v>
      </c>
      <c r="B294" s="3" t="s">
        <v>0</v>
      </c>
      <c r="C294" s="3" t="s">
        <v>83</v>
      </c>
      <c r="D294" s="7" t="s">
        <v>6</v>
      </c>
      <c r="E294" s="3" t="s">
        <v>83</v>
      </c>
      <c r="F294" s="3" t="str">
        <f>IF(R293=0,"",R293)</f>
        <v>白</v>
      </c>
      <c r="G294" s="3" t="s">
        <v>83</v>
      </c>
      <c r="H294" s="7" t="s">
        <v>92</v>
      </c>
      <c r="I294" s="3" t="s">
        <v>83</v>
      </c>
      <c r="J294" s="3" t="str">
        <f>IF(T293=0,"",T293)</f>
        <v/>
      </c>
      <c r="K294" s="3" t="s">
        <v>83</v>
      </c>
      <c r="L294" s="7" t="s">
        <v>93</v>
      </c>
      <c r="M294" s="3" t="s">
        <v>83</v>
      </c>
      <c r="N294" s="3" t="str">
        <f>IF(V293=0,"",V293)</f>
        <v/>
      </c>
      <c r="O294" s="3" t="s">
        <v>83</v>
      </c>
      <c r="Q294" s="12" t="s">
        <v>11</v>
      </c>
      <c r="R294" s="13">
        <f>INDEX(AL:AL,W291+1)</f>
        <v>0</v>
      </c>
      <c r="S294" s="18" t="s">
        <v>94</v>
      </c>
      <c r="T294" s="13">
        <f>INDEX(AN:AN,W291+1)</f>
        <v>0</v>
      </c>
      <c r="U294" s="13">
        <f>INDEX(AO:AO,W291+1)</f>
        <v>0</v>
      </c>
      <c r="V294" s="13">
        <f>INDEX(AP:AP,W291+1)</f>
        <v>0</v>
      </c>
      <c r="W294" s="19"/>
      <c r="X294" s="13" t="str">
        <f>INDEX(AZ:AZ,W291+1)</f>
        <v/>
      </c>
      <c r="Y294" s="13" t="str">
        <f>INDEX(BA:BA,W291+1)</f>
        <v/>
      </c>
      <c r="Z294" s="13" t="str">
        <f>INDEX(BB:BB,W291+1)</f>
        <v/>
      </c>
      <c r="AA294" s="13">
        <f>INDEX(BC:BC,W291+1)</f>
        <v>0</v>
      </c>
      <c r="AC294" s="31"/>
      <c r="AD294" s="31"/>
      <c r="BF294" s="12" t="s">
        <v>0</v>
      </c>
    </row>
    <row r="295" spans="1:58">
      <c r="A295" s="3" t="str">
        <f t="shared" si="51"/>
        <v>|種別||サブタイプ||||</v>
      </c>
      <c r="B295" s="3" t="s">
        <v>0</v>
      </c>
      <c r="C295" s="3" t="s">
        <v>83</v>
      </c>
      <c r="D295" s="7" t="s">
        <v>11</v>
      </c>
      <c r="E295" s="3" t="s">
        <v>83</v>
      </c>
      <c r="F295" s="3" t="str">
        <f>IF(R294=0,"",R294)</f>
        <v/>
      </c>
      <c r="G295" s="3" t="s">
        <v>83</v>
      </c>
      <c r="H295" s="7" t="s">
        <v>104</v>
      </c>
      <c r="I295" s="3" t="s">
        <v>83</v>
      </c>
      <c r="J295" s="3" t="str">
        <f>IF(T294=0,"",T294)</f>
        <v/>
      </c>
      <c r="K295" s="3" t="s">
        <v>83</v>
      </c>
      <c r="L295" s="3" t="str">
        <f>IF(U294=0,"",U294)</f>
        <v/>
      </c>
      <c r="M295" s="3" t="s">
        <v>83</v>
      </c>
      <c r="N295" s="3" t="str">
        <f>IF(V294=0,"",V294)</f>
        <v/>
      </c>
      <c r="O295" s="3" t="s">
        <v>83</v>
      </c>
      <c r="Q295" s="12" t="s">
        <v>105</v>
      </c>
      <c r="R295" s="13" t="str">
        <f>INDEX(BD:BD,W291+1)</f>
        <v/>
      </c>
      <c r="S295" s="14"/>
      <c r="T295" s="14"/>
      <c r="U295" s="14"/>
      <c r="V295" s="15"/>
      <c r="W295" s="19"/>
      <c r="X295" s="11"/>
      <c r="Y295" s="11"/>
      <c r="Z295" s="11"/>
      <c r="AA295" s="33"/>
      <c r="AC295" s="31"/>
      <c r="AD295" s="31"/>
      <c r="BF295" s="12" t="s">
        <v>0</v>
      </c>
    </row>
    <row r="296" spans="1:58">
      <c r="A296" s="3" t="str">
        <f t="shared" si="51"/>
        <v>|テキスト|&gt;|&gt;|&gt;|&gt;||</v>
      </c>
      <c r="B296" s="3" t="s">
        <v>0</v>
      </c>
      <c r="C296" s="3" t="s">
        <v>83</v>
      </c>
      <c r="D296" s="7" t="s">
        <v>105</v>
      </c>
      <c r="E296" s="3" t="s">
        <v>83</v>
      </c>
      <c r="F296" s="7" t="s">
        <v>115</v>
      </c>
      <c r="G296" s="3" t="s">
        <v>83</v>
      </c>
      <c r="H296" s="7" t="s">
        <v>115</v>
      </c>
      <c r="I296" s="3" t="s">
        <v>83</v>
      </c>
      <c r="J296" s="7" t="s">
        <v>115</v>
      </c>
      <c r="K296" s="3" t="s">
        <v>83</v>
      </c>
      <c r="L296" s="7" t="s">
        <v>115</v>
      </c>
      <c r="M296" s="3" t="s">
        <v>83</v>
      </c>
      <c r="N296" s="3" t="str">
        <f>IF(R295=0,"",R295)</f>
        <v/>
      </c>
      <c r="O296" s="3" t="s">
        <v>83</v>
      </c>
      <c r="Q296" s="17" t="s">
        <v>27</v>
      </c>
      <c r="R296" s="13" t="str">
        <f>INDEX(BE:BE,W291+1)</f>
        <v/>
      </c>
      <c r="S296" s="14" t="s">
        <v>324</v>
      </c>
      <c r="T296" s="13" t="str">
        <f>IF(X296="","",X296&amp;IF(Y296="",""," "&amp;Y296)&amp;IF(Z296="",""," "&amp;Z296)&amp;IF(AA296="",""," "&amp;AA296))</f>
        <v/>
      </c>
      <c r="U296" s="14"/>
      <c r="V296" s="15"/>
      <c r="W296" s="19" t="s">
        <v>116</v>
      </c>
      <c r="X296" s="12" t="str">
        <f t="shared" ref="X296:AA296" si="57">IF(ISERROR(IF(LEN(X295)&gt;1,X295,VLOOKUP(X294,$AC:$AD,2,FALSE))),"",IF(LEN(X295)&gt;1,X295,VLOOKUP(X294,$AC:$AD,2,FALSE)))</f>
        <v/>
      </c>
      <c r="Y296" s="12" t="str">
        <f t="shared" si="57"/>
        <v/>
      </c>
      <c r="Z296" s="12" t="str">
        <f t="shared" si="57"/>
        <v/>
      </c>
      <c r="AA296" s="12" t="str">
        <f t="shared" si="57"/>
        <v> </v>
      </c>
      <c r="AC296" s="31"/>
      <c r="AD296" s="31"/>
      <c r="BF296" s="12" t="s">
        <v>0</v>
      </c>
    </row>
    <row r="297" spans="1:58">
      <c r="A297" s="3" t="str">
        <f t="shared" si="51"/>
        <v>|英テキスト|&gt;|&gt;|&gt;|&gt;||</v>
      </c>
      <c r="B297" s="3" t="s">
        <v>0</v>
      </c>
      <c r="C297" s="3" t="s">
        <v>83</v>
      </c>
      <c r="D297" s="7" t="s">
        <v>125</v>
      </c>
      <c r="E297" s="3" t="s">
        <v>83</v>
      </c>
      <c r="F297" s="7" t="s">
        <v>115</v>
      </c>
      <c r="G297" s="3" t="s">
        <v>83</v>
      </c>
      <c r="H297" s="7" t="s">
        <v>115</v>
      </c>
      <c r="I297" s="3" t="s">
        <v>83</v>
      </c>
      <c r="J297" s="7" t="s">
        <v>115</v>
      </c>
      <c r="K297" s="3" t="s">
        <v>83</v>
      </c>
      <c r="L297" s="7" t="s">
        <v>115</v>
      </c>
      <c r="M297" s="3" t="s">
        <v>83</v>
      </c>
      <c r="N297" s="3" t="str">
        <f>IF(T296="","",T296&amp;"&amp;br;")&amp;IF(R296=0,"",R296)</f>
        <v/>
      </c>
      <c r="O297" s="3" t="s">
        <v>83</v>
      </c>
      <c r="Q297" s="12" t="s">
        <v>18</v>
      </c>
      <c r="R297" s="13">
        <f>IF(INDEX(AX:AX,W291+1)="",0,INDEX(AX:AX,W291+1)&amp;"/"&amp;INDEX(AY:AY,W291+1))</f>
        <v>0</v>
      </c>
      <c r="S297" s="14"/>
      <c r="T297" s="14"/>
      <c r="U297" s="14"/>
      <c r="V297" s="15"/>
      <c r="W297" s="19"/>
      <c r="X297" s="12"/>
      <c r="Y297" s="31"/>
      <c r="Z297" s="31"/>
      <c r="AA297" s="32"/>
      <c r="AC297" s="31"/>
      <c r="AD297" s="31"/>
      <c r="BF297" s="12" t="s">
        <v>0</v>
      </c>
    </row>
    <row r="298" spans="1:58">
      <c r="A298" s="3" t="str">
        <f t="shared" si="51"/>
        <v>|PT|&gt;||シールド数|&gt;||</v>
      </c>
      <c r="B298" s="3" t="s">
        <v>0</v>
      </c>
      <c r="C298" s="3" t="s">
        <v>83</v>
      </c>
      <c r="D298" s="3" t="s">
        <v>18</v>
      </c>
      <c r="E298" s="3" t="s">
        <v>83</v>
      </c>
      <c r="F298" s="3" t="s">
        <v>115</v>
      </c>
      <c r="G298" s="3" t="s">
        <v>83</v>
      </c>
      <c r="H298" s="3" t="str">
        <f>IF(R297=0,"",R297)</f>
        <v/>
      </c>
      <c r="I298" s="3" t="s">
        <v>83</v>
      </c>
      <c r="J298" s="3" t="s">
        <v>134</v>
      </c>
      <c r="K298" s="3" t="s">
        <v>83</v>
      </c>
      <c r="L298" s="3" t="s">
        <v>115</v>
      </c>
      <c r="M298" s="3" t="s">
        <v>83</v>
      </c>
      <c r="N298" s="3" t="str">
        <f>IF(R298=0,"",R298)</f>
        <v/>
      </c>
      <c r="O298" s="3" t="s">
        <v>83</v>
      </c>
      <c r="Q298" s="20" t="s">
        <v>19</v>
      </c>
      <c r="R298" s="13">
        <f>INDEX(AW:AW,W291+1)</f>
        <v>0</v>
      </c>
      <c r="S298" s="21"/>
      <c r="T298" s="21"/>
      <c r="U298" s="21"/>
      <c r="V298" s="22"/>
      <c r="W298" s="23"/>
      <c r="X298" s="24"/>
      <c r="Y298" s="34"/>
      <c r="Z298" s="34"/>
      <c r="AA298" s="35"/>
      <c r="BF298" s="12" t="s">
        <v>0</v>
      </c>
    </row>
    <row r="299" spans="1:58">
      <c r="A299" s="3" t="str">
        <f t="shared" si="51"/>
        <v>&amp;br;&amp;br;</v>
      </c>
      <c r="B299" s="3" t="s">
        <v>0</v>
      </c>
      <c r="C299" s="3" t="s">
        <v>142</v>
      </c>
      <c r="R299" s="3"/>
      <c r="S299" s="3"/>
      <c r="T299" s="3"/>
      <c r="U299" s="3"/>
      <c r="V299" s="3"/>
      <c r="BF299" s="12" t="s">
        <v>0</v>
      </c>
    </row>
    <row r="300" spans="1:58">
      <c r="A300" s="3" t="str">
        <f t="shared" si="51"/>
        <v>#back(text=戻る,left)</v>
      </c>
      <c r="B300" s="3" t="s">
        <v>0</v>
      </c>
      <c r="C300" s="3" t="s">
        <v>151</v>
      </c>
      <c r="R300" s="3"/>
      <c r="S300" s="3"/>
      <c r="T300" s="3"/>
      <c r="U300" s="3"/>
      <c r="V300" s="3"/>
      <c r="BF300" s="12" t="s">
        <v>0</v>
      </c>
    </row>
    <row r="301" spans="1:58">
      <c r="A301" s="3" t="str">
        <f t="shared" si="51"/>
        <v>&amp;br;</v>
      </c>
      <c r="B301" s="3" t="s">
        <v>0</v>
      </c>
      <c r="C301" s="3" t="s">
        <v>161</v>
      </c>
      <c r="R301" s="3"/>
      <c r="S301" s="3"/>
      <c r="T301" s="3"/>
      <c r="U301" s="3"/>
      <c r="V301" s="3"/>
      <c r="BF301" s="12" t="s">
        <v>0</v>
      </c>
    </row>
    <row r="302" spans="1:58">
      <c r="A302" s="3" t="str">
        <f t="shared" si="51"/>
        <v>#comment(above,nsize=[15],size=[30],num=[10])</v>
      </c>
      <c r="B302" s="3" t="s">
        <v>0</v>
      </c>
      <c r="C302" s="3" t="s">
        <v>170</v>
      </c>
      <c r="R302" s="3"/>
      <c r="S302" s="3"/>
      <c r="T302" s="3"/>
      <c r="U302" s="3"/>
      <c r="V302" s="3"/>
      <c r="BF302" s="12" t="s">
        <v>0</v>
      </c>
    </row>
    <row r="303" spans="1:58">
      <c r="A303" s="3" t="str">
        <f t="shared" si="51"/>
        <v>&amp;br;&amp;br;</v>
      </c>
      <c r="B303" s="3" t="s">
        <v>0</v>
      </c>
      <c r="C303" s="3" t="s">
        <v>142</v>
      </c>
      <c r="R303" s="3"/>
      <c r="S303" s="3"/>
      <c r="T303" s="3"/>
      <c r="U303" s="3"/>
      <c r="V303" s="3"/>
      <c r="AC303" s="31"/>
      <c r="AD303" s="31"/>
      <c r="BF303" s="12" t="s">
        <v>0</v>
      </c>
    </row>
    <row r="304" spans="1:58">
      <c r="A304" s="3" t="str">
        <f t="shared" si="51"/>
        <v/>
      </c>
      <c r="B304" s="3" t="s">
        <v>0</v>
      </c>
      <c r="Q304" s="8"/>
      <c r="R304" s="9"/>
      <c r="S304" s="9"/>
      <c r="T304" s="9"/>
      <c r="U304" s="9"/>
      <c r="V304" s="10"/>
      <c r="W304" s="11">
        <v>24</v>
      </c>
      <c r="X304" s="8"/>
      <c r="Y304" s="29"/>
      <c r="Z304" s="29"/>
      <c r="AA304" s="30"/>
      <c r="AC304" s="31"/>
      <c r="AD304" s="31"/>
      <c r="BF304" s="12" t="s">
        <v>0</v>
      </c>
    </row>
    <row r="305" spans="1:58">
      <c r="A305" s="3" t="str">
        <f t="shared" si="51"/>
        <v>*0/0</v>
      </c>
      <c r="B305" s="3" t="s">
        <v>0</v>
      </c>
      <c r="C305" s="3" t="str">
        <f>"*"&amp;R305&amp;"/"&amp;T305</f>
        <v>*0/0</v>
      </c>
      <c r="Q305" s="12" t="s">
        <v>9</v>
      </c>
      <c r="R305" s="13">
        <f>INDEX(AJ:AJ,W304+1)</f>
        <v>0</v>
      </c>
      <c r="S305" s="14" t="s">
        <v>10</v>
      </c>
      <c r="T305" s="13">
        <f>INDEX(AK:AK,W304+1)</f>
        <v>0</v>
      </c>
      <c r="U305" s="14"/>
      <c r="V305" s="15"/>
      <c r="W305" s="16"/>
      <c r="X305" s="12"/>
      <c r="Y305" s="31"/>
      <c r="Z305" s="31"/>
      <c r="AA305" s="32"/>
      <c r="AC305" s="31"/>
      <c r="AD305" s="31"/>
      <c r="BF305" s="12" t="s">
        <v>0</v>
      </c>
    </row>
    <row r="306" spans="1:58">
      <c r="A306" s="3" t="str">
        <f t="shared" si="51"/>
        <v>|LEFT:80|LEFT:100|LEFT:100|LEFT:100|LEFT:100|LEFT:100|c</v>
      </c>
      <c r="B306" s="3" t="s">
        <v>0</v>
      </c>
      <c r="C306" s="3" t="s">
        <v>83</v>
      </c>
      <c r="D306" s="6" t="str">
        <f>$Q$1</f>
        <v>LEFT:80</v>
      </c>
      <c r="E306" s="6" t="s">
        <v>83</v>
      </c>
      <c r="F306" s="6" t="str">
        <f t="shared" ref="F306:J306" si="58">$R$1</f>
        <v>LEFT:100</v>
      </c>
      <c r="G306" s="6" t="s">
        <v>83</v>
      </c>
      <c r="H306" s="6" t="str">
        <f t="shared" si="58"/>
        <v>LEFT:100</v>
      </c>
      <c r="I306" s="6" t="s">
        <v>83</v>
      </c>
      <c r="J306" s="6" t="str">
        <f t="shared" si="58"/>
        <v>LEFT:100</v>
      </c>
      <c r="K306" s="6" t="s">
        <v>83</v>
      </c>
      <c r="L306" s="6" t="str">
        <f>$R$1</f>
        <v>LEFT:100</v>
      </c>
      <c r="M306" s="6" t="s">
        <v>83</v>
      </c>
      <c r="N306" s="6" t="str">
        <f>$R$1</f>
        <v>LEFT:100</v>
      </c>
      <c r="O306" s="3" t="s">
        <v>83</v>
      </c>
      <c r="P306" s="3" t="s">
        <v>84</v>
      </c>
      <c r="Q306" s="17" t="s">
        <v>6</v>
      </c>
      <c r="R306" s="13" t="str">
        <f>INDEX(AF:AF,W304+1)</f>
        <v>白</v>
      </c>
      <c r="S306" s="18" t="s">
        <v>7</v>
      </c>
      <c r="T306" s="13">
        <f>INDEX(AG:AG,W304+1)</f>
        <v>0</v>
      </c>
      <c r="U306" s="18" t="s">
        <v>8</v>
      </c>
      <c r="V306" s="13">
        <f>INDEX(AI:AI,W304+1)</f>
        <v>0</v>
      </c>
      <c r="W306" s="19"/>
      <c r="X306" s="13">
        <f>INDEX(AQ:AQ,W304+1)</f>
        <v>0</v>
      </c>
      <c r="Y306" s="31"/>
      <c r="Z306" s="31"/>
      <c r="AA306" s="32"/>
      <c r="AC306" s="14"/>
      <c r="AD306" s="14"/>
      <c r="BF306" s="12" t="s">
        <v>0</v>
      </c>
    </row>
    <row r="307" spans="1:58">
      <c r="A307" s="3" t="str">
        <f t="shared" si="51"/>
        <v>|色|白|レアリティ||マナコスト||</v>
      </c>
      <c r="B307" s="3" t="s">
        <v>0</v>
      </c>
      <c r="C307" s="3" t="s">
        <v>83</v>
      </c>
      <c r="D307" s="7" t="s">
        <v>6</v>
      </c>
      <c r="E307" s="3" t="s">
        <v>83</v>
      </c>
      <c r="F307" s="3" t="str">
        <f>IF(R306=0,"",R306)</f>
        <v>白</v>
      </c>
      <c r="G307" s="3" t="s">
        <v>83</v>
      </c>
      <c r="H307" s="7" t="s">
        <v>92</v>
      </c>
      <c r="I307" s="3" t="s">
        <v>83</v>
      </c>
      <c r="J307" s="3" t="str">
        <f>IF(T306=0,"",T306)</f>
        <v/>
      </c>
      <c r="K307" s="3" t="s">
        <v>83</v>
      </c>
      <c r="L307" s="7" t="s">
        <v>93</v>
      </c>
      <c r="M307" s="3" t="s">
        <v>83</v>
      </c>
      <c r="N307" s="3" t="str">
        <f>IF(V306=0,"",V306)</f>
        <v/>
      </c>
      <c r="O307" s="3" t="s">
        <v>83</v>
      </c>
      <c r="Q307" s="12" t="s">
        <v>11</v>
      </c>
      <c r="R307" s="13">
        <f>INDEX(AL:AL,W304+1)</f>
        <v>0</v>
      </c>
      <c r="S307" s="18" t="s">
        <v>94</v>
      </c>
      <c r="T307" s="13">
        <f>INDEX(AN:AN,W304+1)</f>
        <v>0</v>
      </c>
      <c r="U307" s="13">
        <f>INDEX(AO:AO,W304+1)</f>
        <v>0</v>
      </c>
      <c r="V307" s="13">
        <f>INDEX(AP:AP,W304+1)</f>
        <v>0</v>
      </c>
      <c r="W307" s="19"/>
      <c r="X307" s="13" t="str">
        <f>INDEX(AZ:AZ,W304+1)</f>
        <v/>
      </c>
      <c r="Y307" s="13" t="str">
        <f>INDEX(BA:BA,W304+1)</f>
        <v/>
      </c>
      <c r="Z307" s="13" t="str">
        <f>INDEX(BB:BB,W304+1)</f>
        <v/>
      </c>
      <c r="AA307" s="13">
        <f>INDEX(BC:BC,W304+1)</f>
        <v>0</v>
      </c>
      <c r="AC307" s="31"/>
      <c r="AD307" s="31"/>
      <c r="BF307" s="12" t="s">
        <v>0</v>
      </c>
    </row>
    <row r="308" spans="1:58">
      <c r="A308" s="3" t="str">
        <f t="shared" si="51"/>
        <v>|種別||サブタイプ||||</v>
      </c>
      <c r="B308" s="3" t="s">
        <v>0</v>
      </c>
      <c r="C308" s="3" t="s">
        <v>83</v>
      </c>
      <c r="D308" s="7" t="s">
        <v>11</v>
      </c>
      <c r="E308" s="3" t="s">
        <v>83</v>
      </c>
      <c r="F308" s="3" t="str">
        <f>IF(R307=0,"",R307)</f>
        <v/>
      </c>
      <c r="G308" s="3" t="s">
        <v>83</v>
      </c>
      <c r="H308" s="7" t="s">
        <v>104</v>
      </c>
      <c r="I308" s="3" t="s">
        <v>83</v>
      </c>
      <c r="J308" s="3" t="str">
        <f>IF(T307=0,"",T307)</f>
        <v/>
      </c>
      <c r="K308" s="3" t="s">
        <v>83</v>
      </c>
      <c r="L308" s="3" t="str">
        <f>IF(U307=0,"",U307)</f>
        <v/>
      </c>
      <c r="M308" s="3" t="s">
        <v>83</v>
      </c>
      <c r="N308" s="3" t="str">
        <f>IF(V307=0,"",V307)</f>
        <v/>
      </c>
      <c r="O308" s="3" t="s">
        <v>83</v>
      </c>
      <c r="Q308" s="12" t="s">
        <v>105</v>
      </c>
      <c r="R308" s="13" t="str">
        <f>INDEX(BD:BD,W304+1)</f>
        <v/>
      </c>
      <c r="S308" s="14"/>
      <c r="T308" s="14"/>
      <c r="U308" s="14"/>
      <c r="V308" s="15"/>
      <c r="W308" s="19"/>
      <c r="X308" s="11"/>
      <c r="Y308" s="11"/>
      <c r="Z308" s="11"/>
      <c r="AA308" s="33"/>
      <c r="AC308" s="31"/>
      <c r="AD308" s="31"/>
      <c r="BF308" s="12" t="s">
        <v>0</v>
      </c>
    </row>
    <row r="309" spans="1:58">
      <c r="A309" s="3" t="str">
        <f t="shared" si="51"/>
        <v>|テキスト|&gt;|&gt;|&gt;|&gt;||</v>
      </c>
      <c r="B309" s="3" t="s">
        <v>0</v>
      </c>
      <c r="C309" s="3" t="s">
        <v>83</v>
      </c>
      <c r="D309" s="7" t="s">
        <v>105</v>
      </c>
      <c r="E309" s="3" t="s">
        <v>83</v>
      </c>
      <c r="F309" s="7" t="s">
        <v>115</v>
      </c>
      <c r="G309" s="3" t="s">
        <v>83</v>
      </c>
      <c r="H309" s="7" t="s">
        <v>115</v>
      </c>
      <c r="I309" s="3" t="s">
        <v>83</v>
      </c>
      <c r="J309" s="7" t="s">
        <v>115</v>
      </c>
      <c r="K309" s="3" t="s">
        <v>83</v>
      </c>
      <c r="L309" s="7" t="s">
        <v>115</v>
      </c>
      <c r="M309" s="3" t="s">
        <v>83</v>
      </c>
      <c r="N309" s="3" t="str">
        <f>IF(R308=0,"",R308)</f>
        <v/>
      </c>
      <c r="O309" s="3" t="s">
        <v>83</v>
      </c>
      <c r="Q309" s="17" t="s">
        <v>27</v>
      </c>
      <c r="R309" s="13" t="str">
        <f>INDEX(BE:BE,W304+1)</f>
        <v/>
      </c>
      <c r="S309" s="14" t="s">
        <v>324</v>
      </c>
      <c r="T309" s="13" t="str">
        <f>IF(X309="","",X309&amp;IF(Y309="",""," "&amp;Y309)&amp;IF(Z309="",""," "&amp;Z309)&amp;IF(AA309="",""," "&amp;AA309))</f>
        <v/>
      </c>
      <c r="U309" s="14"/>
      <c r="V309" s="15"/>
      <c r="W309" s="19" t="s">
        <v>116</v>
      </c>
      <c r="X309" s="12" t="str">
        <f t="shared" ref="X309:AA309" si="59">IF(ISERROR(IF(LEN(X308)&gt;1,X308,VLOOKUP(X307,$AC:$AD,2,FALSE))),"",IF(LEN(X308)&gt;1,X308,VLOOKUP(X307,$AC:$AD,2,FALSE)))</f>
        <v/>
      </c>
      <c r="Y309" s="12" t="str">
        <f t="shared" si="59"/>
        <v/>
      </c>
      <c r="Z309" s="12" t="str">
        <f t="shared" si="59"/>
        <v/>
      </c>
      <c r="AA309" s="12" t="str">
        <f t="shared" si="59"/>
        <v> </v>
      </c>
      <c r="AC309" s="31"/>
      <c r="AD309" s="31"/>
      <c r="BF309" s="12" t="s">
        <v>0</v>
      </c>
    </row>
    <row r="310" spans="1:58">
      <c r="A310" s="3" t="str">
        <f t="shared" si="51"/>
        <v>|英テキスト|&gt;|&gt;|&gt;|&gt;||</v>
      </c>
      <c r="B310" s="3" t="s">
        <v>0</v>
      </c>
      <c r="C310" s="3" t="s">
        <v>83</v>
      </c>
      <c r="D310" s="7" t="s">
        <v>125</v>
      </c>
      <c r="E310" s="3" t="s">
        <v>83</v>
      </c>
      <c r="F310" s="7" t="s">
        <v>115</v>
      </c>
      <c r="G310" s="3" t="s">
        <v>83</v>
      </c>
      <c r="H310" s="7" t="s">
        <v>115</v>
      </c>
      <c r="I310" s="3" t="s">
        <v>83</v>
      </c>
      <c r="J310" s="7" t="s">
        <v>115</v>
      </c>
      <c r="K310" s="3" t="s">
        <v>83</v>
      </c>
      <c r="L310" s="7" t="s">
        <v>115</v>
      </c>
      <c r="M310" s="3" t="s">
        <v>83</v>
      </c>
      <c r="N310" s="3" t="str">
        <f>IF(T309="","",T309&amp;"&amp;br;")&amp;IF(R309=0,"",R309)</f>
        <v/>
      </c>
      <c r="O310" s="3" t="s">
        <v>83</v>
      </c>
      <c r="Q310" s="12" t="s">
        <v>18</v>
      </c>
      <c r="R310" s="13">
        <f>IF(INDEX(AX:AX,W304+1)="",0,INDEX(AX:AX,W304+1)&amp;"/"&amp;INDEX(AY:AY,W304+1))</f>
        <v>0</v>
      </c>
      <c r="S310" s="14"/>
      <c r="T310" s="14"/>
      <c r="U310" s="14"/>
      <c r="V310" s="15"/>
      <c r="W310" s="19"/>
      <c r="X310" s="12"/>
      <c r="Y310" s="31"/>
      <c r="Z310" s="31"/>
      <c r="AA310" s="32"/>
      <c r="AC310" s="31"/>
      <c r="AD310" s="31"/>
      <c r="BF310" s="12" t="s">
        <v>0</v>
      </c>
    </row>
    <row r="311" spans="1:58">
      <c r="A311" s="3" t="str">
        <f t="shared" si="51"/>
        <v>|PT|&gt;||シールド数|&gt;||</v>
      </c>
      <c r="B311" s="3" t="s">
        <v>0</v>
      </c>
      <c r="C311" s="3" t="s">
        <v>83</v>
      </c>
      <c r="D311" s="3" t="s">
        <v>18</v>
      </c>
      <c r="E311" s="3" t="s">
        <v>83</v>
      </c>
      <c r="F311" s="3" t="s">
        <v>115</v>
      </c>
      <c r="G311" s="3" t="s">
        <v>83</v>
      </c>
      <c r="H311" s="3" t="str">
        <f>IF(R310=0,"",R310)</f>
        <v/>
      </c>
      <c r="I311" s="3" t="s">
        <v>83</v>
      </c>
      <c r="J311" s="3" t="s">
        <v>134</v>
      </c>
      <c r="K311" s="3" t="s">
        <v>83</v>
      </c>
      <c r="L311" s="3" t="s">
        <v>115</v>
      </c>
      <c r="M311" s="3" t="s">
        <v>83</v>
      </c>
      <c r="N311" s="3" t="str">
        <f>IF(R311=0,"",R311)</f>
        <v/>
      </c>
      <c r="O311" s="3" t="s">
        <v>83</v>
      </c>
      <c r="Q311" s="20" t="s">
        <v>19</v>
      </c>
      <c r="R311" s="13">
        <f>INDEX(AW:AW,W304+1)</f>
        <v>0</v>
      </c>
      <c r="S311" s="21"/>
      <c r="T311" s="21"/>
      <c r="U311" s="21"/>
      <c r="V311" s="22"/>
      <c r="W311" s="23"/>
      <c r="X311" s="24"/>
      <c r="Y311" s="34"/>
      <c r="Z311" s="34"/>
      <c r="AA311" s="35"/>
      <c r="BF311" s="12" t="s">
        <v>0</v>
      </c>
    </row>
    <row r="312" spans="1:58">
      <c r="A312" s="3" t="str">
        <f t="shared" si="51"/>
        <v>&amp;br;&amp;br;</v>
      </c>
      <c r="B312" s="3" t="s">
        <v>0</v>
      </c>
      <c r="C312" s="3" t="s">
        <v>142</v>
      </c>
      <c r="R312" s="3"/>
      <c r="S312" s="3"/>
      <c r="T312" s="3"/>
      <c r="U312" s="3"/>
      <c r="V312" s="3"/>
      <c r="BF312" s="12" t="s">
        <v>0</v>
      </c>
    </row>
    <row r="313" spans="1:58">
      <c r="A313" s="3" t="str">
        <f t="shared" si="51"/>
        <v>#back(text=戻る,left)</v>
      </c>
      <c r="B313" s="3" t="s">
        <v>0</v>
      </c>
      <c r="C313" s="3" t="s">
        <v>151</v>
      </c>
      <c r="R313" s="3"/>
      <c r="S313" s="3"/>
      <c r="T313" s="3"/>
      <c r="U313" s="3"/>
      <c r="V313" s="3"/>
      <c r="BF313" s="12" t="s">
        <v>0</v>
      </c>
    </row>
    <row r="314" spans="1:58">
      <c r="A314" s="3" t="str">
        <f t="shared" si="51"/>
        <v>&amp;br;</v>
      </c>
      <c r="B314" s="3" t="s">
        <v>0</v>
      </c>
      <c r="C314" s="3" t="s">
        <v>161</v>
      </c>
      <c r="R314" s="3"/>
      <c r="S314" s="3"/>
      <c r="T314" s="3"/>
      <c r="U314" s="3"/>
      <c r="V314" s="3"/>
      <c r="BF314" s="12" t="s">
        <v>0</v>
      </c>
    </row>
    <row r="315" spans="1:58">
      <c r="A315" s="3" t="str">
        <f t="shared" si="51"/>
        <v>#comment(above,nsize=[15],size=[30],num=[10])</v>
      </c>
      <c r="B315" s="3" t="s">
        <v>0</v>
      </c>
      <c r="C315" s="3" t="s">
        <v>170</v>
      </c>
      <c r="R315" s="3"/>
      <c r="S315" s="3"/>
      <c r="T315" s="3"/>
      <c r="U315" s="3"/>
      <c r="V315" s="3"/>
      <c r="BF315" s="12" t="s">
        <v>0</v>
      </c>
    </row>
    <row r="316" spans="1:58">
      <c r="A316" s="3" t="str">
        <f t="shared" si="51"/>
        <v>&amp;br;&amp;br;</v>
      </c>
      <c r="B316" s="3" t="s">
        <v>0</v>
      </c>
      <c r="C316" s="3" t="s">
        <v>142</v>
      </c>
      <c r="R316" s="3"/>
      <c r="S316" s="3"/>
      <c r="T316" s="3"/>
      <c r="U316" s="3"/>
      <c r="V316" s="3"/>
      <c r="AC316" s="31"/>
      <c r="AD316" s="31"/>
      <c r="BF316" s="12" t="s">
        <v>0</v>
      </c>
    </row>
    <row r="317" spans="1:58">
      <c r="A317" s="3" t="str">
        <f t="shared" si="51"/>
        <v/>
      </c>
      <c r="B317" s="3" t="s">
        <v>0</v>
      </c>
      <c r="Q317" s="8"/>
      <c r="R317" s="9"/>
      <c r="S317" s="9"/>
      <c r="T317" s="9"/>
      <c r="U317" s="9"/>
      <c r="V317" s="10"/>
      <c r="W317" s="11">
        <v>25</v>
      </c>
      <c r="X317" s="8"/>
      <c r="Y317" s="29"/>
      <c r="Z317" s="29"/>
      <c r="AA317" s="30"/>
      <c r="AC317" s="31"/>
      <c r="AD317" s="31"/>
      <c r="BF317" s="12" t="s">
        <v>0</v>
      </c>
    </row>
    <row r="318" spans="1:58">
      <c r="A318" s="3" t="str">
        <f t="shared" si="51"/>
        <v>*0/0</v>
      </c>
      <c r="B318" s="3" t="s">
        <v>0</v>
      </c>
      <c r="C318" s="3" t="str">
        <f>"*"&amp;R318&amp;"/"&amp;T318</f>
        <v>*0/0</v>
      </c>
      <c r="Q318" s="12" t="s">
        <v>9</v>
      </c>
      <c r="R318" s="13">
        <f>INDEX(AJ:AJ,W317+1)</f>
        <v>0</v>
      </c>
      <c r="S318" s="14" t="s">
        <v>10</v>
      </c>
      <c r="T318" s="13">
        <f>INDEX(AK:AK,W317+1)</f>
        <v>0</v>
      </c>
      <c r="U318" s="14"/>
      <c r="V318" s="15"/>
      <c r="W318" s="16"/>
      <c r="X318" s="12"/>
      <c r="Y318" s="31"/>
      <c r="Z318" s="31"/>
      <c r="AA318" s="32"/>
      <c r="AC318" s="31"/>
      <c r="AD318" s="31"/>
      <c r="BF318" s="12" t="s">
        <v>0</v>
      </c>
    </row>
    <row r="319" spans="1:58">
      <c r="A319" s="3" t="str">
        <f t="shared" si="51"/>
        <v>|LEFT:80|LEFT:100|LEFT:100|LEFT:100|LEFT:100|LEFT:100|c</v>
      </c>
      <c r="B319" s="3" t="s">
        <v>0</v>
      </c>
      <c r="C319" s="3" t="s">
        <v>83</v>
      </c>
      <c r="D319" s="6" t="str">
        <f>$Q$1</f>
        <v>LEFT:80</v>
      </c>
      <c r="E319" s="6" t="s">
        <v>83</v>
      </c>
      <c r="F319" s="6" t="str">
        <f t="shared" ref="F319:J319" si="60">$R$1</f>
        <v>LEFT:100</v>
      </c>
      <c r="G319" s="6" t="s">
        <v>83</v>
      </c>
      <c r="H319" s="6" t="str">
        <f t="shared" si="60"/>
        <v>LEFT:100</v>
      </c>
      <c r="I319" s="6" t="s">
        <v>83</v>
      </c>
      <c r="J319" s="6" t="str">
        <f t="shared" si="60"/>
        <v>LEFT:100</v>
      </c>
      <c r="K319" s="6" t="s">
        <v>83</v>
      </c>
      <c r="L319" s="6" t="str">
        <f>$R$1</f>
        <v>LEFT:100</v>
      </c>
      <c r="M319" s="6" t="s">
        <v>83</v>
      </c>
      <c r="N319" s="6" t="str">
        <f>$R$1</f>
        <v>LEFT:100</v>
      </c>
      <c r="O319" s="3" t="s">
        <v>83</v>
      </c>
      <c r="P319" s="3" t="s">
        <v>84</v>
      </c>
      <c r="Q319" s="17" t="s">
        <v>6</v>
      </c>
      <c r="R319" s="13" t="str">
        <f>INDEX(AF:AF,W317+1)</f>
        <v>白</v>
      </c>
      <c r="S319" s="18" t="s">
        <v>7</v>
      </c>
      <c r="T319" s="13">
        <f>INDEX(AG:AG,W317+1)</f>
        <v>0</v>
      </c>
      <c r="U319" s="18" t="s">
        <v>8</v>
      </c>
      <c r="V319" s="13">
        <f>INDEX(AI:AI,W317+1)</f>
        <v>0</v>
      </c>
      <c r="W319" s="19"/>
      <c r="X319" s="13">
        <f>INDEX(AQ:AQ,W317+1)</f>
        <v>0</v>
      </c>
      <c r="Y319" s="31"/>
      <c r="Z319" s="31"/>
      <c r="AA319" s="32"/>
      <c r="AC319" s="14"/>
      <c r="AD319" s="14"/>
      <c r="BF319" s="12" t="s">
        <v>0</v>
      </c>
    </row>
    <row r="320" spans="1:58">
      <c r="A320" s="3" t="str">
        <f t="shared" si="51"/>
        <v>|色|白|レアリティ||マナコスト||</v>
      </c>
      <c r="B320" s="3" t="s">
        <v>0</v>
      </c>
      <c r="C320" s="3" t="s">
        <v>83</v>
      </c>
      <c r="D320" s="7" t="s">
        <v>6</v>
      </c>
      <c r="E320" s="3" t="s">
        <v>83</v>
      </c>
      <c r="F320" s="3" t="str">
        <f>IF(R319=0,"",R319)</f>
        <v>白</v>
      </c>
      <c r="G320" s="3" t="s">
        <v>83</v>
      </c>
      <c r="H320" s="7" t="s">
        <v>92</v>
      </c>
      <c r="I320" s="3" t="s">
        <v>83</v>
      </c>
      <c r="J320" s="3" t="str">
        <f>IF(T319=0,"",T319)</f>
        <v/>
      </c>
      <c r="K320" s="3" t="s">
        <v>83</v>
      </c>
      <c r="L320" s="7" t="s">
        <v>93</v>
      </c>
      <c r="M320" s="3" t="s">
        <v>83</v>
      </c>
      <c r="N320" s="3" t="str">
        <f>IF(V319=0,"",V319)</f>
        <v/>
      </c>
      <c r="O320" s="3" t="s">
        <v>83</v>
      </c>
      <c r="Q320" s="12" t="s">
        <v>11</v>
      </c>
      <c r="R320" s="13">
        <f>INDEX(AL:AL,W317+1)</f>
        <v>0</v>
      </c>
      <c r="S320" s="18" t="s">
        <v>94</v>
      </c>
      <c r="T320" s="13">
        <f>INDEX(AN:AN,W317+1)</f>
        <v>0</v>
      </c>
      <c r="U320" s="13">
        <f>INDEX(AO:AO,W317+1)</f>
        <v>0</v>
      </c>
      <c r="V320" s="13">
        <f>INDEX(AP:AP,W317+1)</f>
        <v>0</v>
      </c>
      <c r="W320" s="19"/>
      <c r="X320" s="13" t="str">
        <f>INDEX(AZ:AZ,W317+1)</f>
        <v/>
      </c>
      <c r="Y320" s="13" t="str">
        <f>INDEX(BA:BA,W317+1)</f>
        <v/>
      </c>
      <c r="Z320" s="13" t="str">
        <f>INDEX(BB:BB,W317+1)</f>
        <v/>
      </c>
      <c r="AA320" s="13">
        <f>INDEX(BC:BC,W317+1)</f>
        <v>0</v>
      </c>
      <c r="AC320" s="31"/>
      <c r="AD320" s="31"/>
      <c r="BF320" s="12" t="s">
        <v>0</v>
      </c>
    </row>
    <row r="321" spans="1:58">
      <c r="A321" s="3" t="str">
        <f t="shared" si="51"/>
        <v>|種別||サブタイプ||||</v>
      </c>
      <c r="B321" s="3" t="s">
        <v>0</v>
      </c>
      <c r="C321" s="3" t="s">
        <v>83</v>
      </c>
      <c r="D321" s="7" t="s">
        <v>11</v>
      </c>
      <c r="E321" s="3" t="s">
        <v>83</v>
      </c>
      <c r="F321" s="3" t="str">
        <f>IF(R320=0,"",R320)</f>
        <v/>
      </c>
      <c r="G321" s="3" t="s">
        <v>83</v>
      </c>
      <c r="H321" s="7" t="s">
        <v>104</v>
      </c>
      <c r="I321" s="3" t="s">
        <v>83</v>
      </c>
      <c r="J321" s="3" t="str">
        <f>IF(T320=0,"",T320)</f>
        <v/>
      </c>
      <c r="K321" s="3" t="s">
        <v>83</v>
      </c>
      <c r="L321" s="3" t="str">
        <f>IF(U320=0,"",U320)</f>
        <v/>
      </c>
      <c r="M321" s="3" t="s">
        <v>83</v>
      </c>
      <c r="N321" s="3" t="str">
        <f>IF(V320=0,"",V320)</f>
        <v/>
      </c>
      <c r="O321" s="3" t="s">
        <v>83</v>
      </c>
      <c r="Q321" s="12" t="s">
        <v>105</v>
      </c>
      <c r="R321" s="13" t="str">
        <f>INDEX(BD:BD,W317+1)</f>
        <v/>
      </c>
      <c r="S321" s="14"/>
      <c r="T321" s="14"/>
      <c r="U321" s="14"/>
      <c r="V321" s="15"/>
      <c r="W321" s="19"/>
      <c r="X321" s="11"/>
      <c r="Y321" s="11"/>
      <c r="Z321" s="11"/>
      <c r="AA321" s="33"/>
      <c r="AC321" s="31"/>
      <c r="AD321" s="31"/>
      <c r="BF321" s="12" t="s">
        <v>0</v>
      </c>
    </row>
    <row r="322" spans="1:58">
      <c r="A322" s="3" t="str">
        <f t="shared" si="51"/>
        <v>|テキスト|&gt;|&gt;|&gt;|&gt;||</v>
      </c>
      <c r="B322" s="3" t="s">
        <v>0</v>
      </c>
      <c r="C322" s="3" t="s">
        <v>83</v>
      </c>
      <c r="D322" s="7" t="s">
        <v>105</v>
      </c>
      <c r="E322" s="3" t="s">
        <v>83</v>
      </c>
      <c r="F322" s="7" t="s">
        <v>115</v>
      </c>
      <c r="G322" s="3" t="s">
        <v>83</v>
      </c>
      <c r="H322" s="7" t="s">
        <v>115</v>
      </c>
      <c r="I322" s="3" t="s">
        <v>83</v>
      </c>
      <c r="J322" s="7" t="s">
        <v>115</v>
      </c>
      <c r="K322" s="3" t="s">
        <v>83</v>
      </c>
      <c r="L322" s="7" t="s">
        <v>115</v>
      </c>
      <c r="M322" s="3" t="s">
        <v>83</v>
      </c>
      <c r="N322" s="3" t="str">
        <f>IF(R321=0,"",R321)</f>
        <v/>
      </c>
      <c r="O322" s="3" t="s">
        <v>83</v>
      </c>
      <c r="Q322" s="17" t="s">
        <v>27</v>
      </c>
      <c r="R322" s="13" t="str">
        <f>INDEX(BE:BE,W317+1)</f>
        <v/>
      </c>
      <c r="S322" s="14" t="s">
        <v>324</v>
      </c>
      <c r="T322" s="13" t="str">
        <f>IF(X322="","",X322&amp;IF(Y322="",""," "&amp;Y322)&amp;IF(Z322="",""," "&amp;Z322)&amp;IF(AA322="",""," "&amp;AA322))</f>
        <v/>
      </c>
      <c r="U322" s="14"/>
      <c r="V322" s="15"/>
      <c r="W322" s="19" t="s">
        <v>116</v>
      </c>
      <c r="X322" s="12" t="str">
        <f t="shared" ref="X322:AA322" si="61">IF(ISERROR(IF(LEN(X321)&gt;1,X321,VLOOKUP(X320,$AC:$AD,2,FALSE))),"",IF(LEN(X321)&gt;1,X321,VLOOKUP(X320,$AC:$AD,2,FALSE)))</f>
        <v/>
      </c>
      <c r="Y322" s="12" t="str">
        <f t="shared" si="61"/>
        <v/>
      </c>
      <c r="Z322" s="12" t="str">
        <f t="shared" si="61"/>
        <v/>
      </c>
      <c r="AA322" s="12" t="str">
        <f t="shared" si="61"/>
        <v> </v>
      </c>
      <c r="AC322" s="31"/>
      <c r="AD322" s="31"/>
      <c r="BF322" s="12" t="s">
        <v>0</v>
      </c>
    </row>
    <row r="323" spans="1:58">
      <c r="A323" s="3" t="str">
        <f t="shared" si="51"/>
        <v>|英テキスト|&gt;|&gt;|&gt;|&gt;||</v>
      </c>
      <c r="B323" s="3" t="s">
        <v>0</v>
      </c>
      <c r="C323" s="3" t="s">
        <v>83</v>
      </c>
      <c r="D323" s="7" t="s">
        <v>125</v>
      </c>
      <c r="E323" s="3" t="s">
        <v>83</v>
      </c>
      <c r="F323" s="7" t="s">
        <v>115</v>
      </c>
      <c r="G323" s="3" t="s">
        <v>83</v>
      </c>
      <c r="H323" s="7" t="s">
        <v>115</v>
      </c>
      <c r="I323" s="3" t="s">
        <v>83</v>
      </c>
      <c r="J323" s="7" t="s">
        <v>115</v>
      </c>
      <c r="K323" s="3" t="s">
        <v>83</v>
      </c>
      <c r="L323" s="7" t="s">
        <v>115</v>
      </c>
      <c r="M323" s="3" t="s">
        <v>83</v>
      </c>
      <c r="N323" s="3" t="str">
        <f>IF(T322="","",T322&amp;"&amp;br;")&amp;IF(R322=0,"",R322)</f>
        <v/>
      </c>
      <c r="O323" s="3" t="s">
        <v>83</v>
      </c>
      <c r="Q323" s="12" t="s">
        <v>18</v>
      </c>
      <c r="R323" s="13">
        <f>IF(INDEX(AX:AX,W317+1)="",0,INDEX(AX:AX,W317+1)&amp;"/"&amp;INDEX(AY:AY,W317+1))</f>
        <v>0</v>
      </c>
      <c r="S323" s="14"/>
      <c r="T323" s="14"/>
      <c r="U323" s="14"/>
      <c r="V323" s="15"/>
      <c r="W323" s="19"/>
      <c r="X323" s="12"/>
      <c r="Y323" s="31"/>
      <c r="Z323" s="31"/>
      <c r="AA323" s="32"/>
      <c r="AC323" s="31"/>
      <c r="AD323" s="31"/>
      <c r="BF323" s="12" t="s">
        <v>0</v>
      </c>
    </row>
    <row r="324" spans="1:58">
      <c r="A324" s="3" t="str">
        <f t="shared" si="51"/>
        <v>|PT|&gt;||シールド数|&gt;||</v>
      </c>
      <c r="B324" s="3" t="s">
        <v>0</v>
      </c>
      <c r="C324" s="3" t="s">
        <v>83</v>
      </c>
      <c r="D324" s="3" t="s">
        <v>18</v>
      </c>
      <c r="E324" s="3" t="s">
        <v>83</v>
      </c>
      <c r="F324" s="3" t="s">
        <v>115</v>
      </c>
      <c r="G324" s="3" t="s">
        <v>83</v>
      </c>
      <c r="H324" s="3" t="str">
        <f>IF(R323=0,"",R323)</f>
        <v/>
      </c>
      <c r="I324" s="3" t="s">
        <v>83</v>
      </c>
      <c r="J324" s="3" t="s">
        <v>134</v>
      </c>
      <c r="K324" s="3" t="s">
        <v>83</v>
      </c>
      <c r="L324" s="3" t="s">
        <v>115</v>
      </c>
      <c r="M324" s="3" t="s">
        <v>83</v>
      </c>
      <c r="N324" s="3" t="str">
        <f>IF(R324=0,"",R324)</f>
        <v/>
      </c>
      <c r="O324" s="3" t="s">
        <v>83</v>
      </c>
      <c r="Q324" s="20" t="s">
        <v>19</v>
      </c>
      <c r="R324" s="13">
        <f>INDEX(AW:AW,W317+1)</f>
        <v>0</v>
      </c>
      <c r="S324" s="21"/>
      <c r="T324" s="21"/>
      <c r="U324" s="21"/>
      <c r="V324" s="22"/>
      <c r="W324" s="23"/>
      <c r="X324" s="24"/>
      <c r="Y324" s="34"/>
      <c r="Z324" s="34"/>
      <c r="AA324" s="35"/>
      <c r="BF324" s="12" t="s">
        <v>0</v>
      </c>
    </row>
    <row r="325" spans="1:58">
      <c r="A325" s="3" t="str">
        <f t="shared" si="51"/>
        <v>&amp;br;&amp;br;</v>
      </c>
      <c r="B325" s="3" t="s">
        <v>0</v>
      </c>
      <c r="C325" s="3" t="s">
        <v>142</v>
      </c>
      <c r="R325" s="3"/>
      <c r="S325" s="3"/>
      <c r="T325" s="3"/>
      <c r="U325" s="3"/>
      <c r="V325" s="3"/>
      <c r="BF325" s="12" t="s">
        <v>0</v>
      </c>
    </row>
    <row r="326" spans="1:58">
      <c r="A326" s="3" t="str">
        <f t="shared" ref="A326:A389" si="62">CONCATENATE(C326,D326,E326,F326,G326,H326,I326,J326,K326,L326,M326,N326,O326,P326)</f>
        <v>#back(text=戻る,left)</v>
      </c>
      <c r="B326" s="3" t="s">
        <v>0</v>
      </c>
      <c r="C326" s="3" t="s">
        <v>151</v>
      </c>
      <c r="R326" s="3"/>
      <c r="S326" s="3"/>
      <c r="T326" s="3"/>
      <c r="U326" s="3"/>
      <c r="V326" s="3"/>
      <c r="BF326" s="12" t="s">
        <v>0</v>
      </c>
    </row>
    <row r="327" spans="1:58">
      <c r="A327" s="3" t="str">
        <f t="shared" si="62"/>
        <v>&amp;br;</v>
      </c>
      <c r="B327" s="3" t="s">
        <v>0</v>
      </c>
      <c r="C327" s="3" t="s">
        <v>161</v>
      </c>
      <c r="R327" s="3"/>
      <c r="S327" s="3"/>
      <c r="T327" s="3"/>
      <c r="U327" s="3"/>
      <c r="V327" s="3"/>
      <c r="BF327" s="12" t="s">
        <v>0</v>
      </c>
    </row>
    <row r="328" spans="1:58">
      <c r="A328" s="3" t="str">
        <f t="shared" si="62"/>
        <v>#comment(above,nsize=[15],size=[30],num=[10])</v>
      </c>
      <c r="B328" s="3" t="s">
        <v>0</v>
      </c>
      <c r="C328" s="3" t="s">
        <v>170</v>
      </c>
      <c r="R328" s="3"/>
      <c r="S328" s="3"/>
      <c r="T328" s="3"/>
      <c r="U328" s="3"/>
      <c r="V328" s="3"/>
      <c r="BF328" s="12" t="s">
        <v>0</v>
      </c>
    </row>
    <row r="329" spans="1:58">
      <c r="A329" s="3" t="str">
        <f t="shared" si="62"/>
        <v>&amp;br;&amp;br;</v>
      </c>
      <c r="B329" s="3" t="s">
        <v>0</v>
      </c>
      <c r="C329" s="3" t="s">
        <v>142</v>
      </c>
      <c r="R329" s="3"/>
      <c r="S329" s="3"/>
      <c r="T329" s="3"/>
      <c r="U329" s="3"/>
      <c r="V329" s="3"/>
      <c r="AC329" s="31"/>
      <c r="AD329" s="31"/>
      <c r="BF329" s="12" t="s">
        <v>0</v>
      </c>
    </row>
    <row r="330" spans="1:58">
      <c r="A330" s="3" t="str">
        <f t="shared" si="62"/>
        <v/>
      </c>
      <c r="B330" s="3" t="s">
        <v>0</v>
      </c>
      <c r="Q330" s="8"/>
      <c r="R330" s="9"/>
      <c r="S330" s="9"/>
      <c r="T330" s="9"/>
      <c r="U330" s="9"/>
      <c r="V330" s="10"/>
      <c r="W330" s="11">
        <v>26</v>
      </c>
      <c r="X330" s="8"/>
      <c r="Y330" s="29"/>
      <c r="Z330" s="29"/>
      <c r="AA330" s="30"/>
      <c r="AC330" s="31"/>
      <c r="AD330" s="31"/>
      <c r="BF330" s="12" t="s">
        <v>0</v>
      </c>
    </row>
    <row r="331" spans="1:58">
      <c r="A331" s="3" t="str">
        <f t="shared" si="62"/>
        <v>*0/0</v>
      </c>
      <c r="B331" s="3" t="s">
        <v>0</v>
      </c>
      <c r="C331" s="3" t="str">
        <f>"*"&amp;R331&amp;"/"&amp;T331</f>
        <v>*0/0</v>
      </c>
      <c r="Q331" s="12" t="s">
        <v>9</v>
      </c>
      <c r="R331" s="13">
        <f>INDEX(AJ:AJ,W330+1)</f>
        <v>0</v>
      </c>
      <c r="S331" s="14" t="s">
        <v>10</v>
      </c>
      <c r="T331" s="13">
        <f>INDEX(AK:AK,W330+1)</f>
        <v>0</v>
      </c>
      <c r="U331" s="14"/>
      <c r="V331" s="15"/>
      <c r="W331" s="16"/>
      <c r="X331" s="12"/>
      <c r="Y331" s="31"/>
      <c r="Z331" s="31"/>
      <c r="AA331" s="32"/>
      <c r="AC331" s="31"/>
      <c r="AD331" s="31"/>
      <c r="BF331" s="12" t="s">
        <v>0</v>
      </c>
    </row>
    <row r="332" spans="1:58">
      <c r="A332" s="3" t="str">
        <f t="shared" si="62"/>
        <v>|LEFT:80|LEFT:100|LEFT:100|LEFT:100|LEFT:100|LEFT:100|c</v>
      </c>
      <c r="B332" s="3" t="s">
        <v>0</v>
      </c>
      <c r="C332" s="3" t="s">
        <v>83</v>
      </c>
      <c r="D332" s="6" t="str">
        <f>$Q$1</f>
        <v>LEFT:80</v>
      </c>
      <c r="E332" s="6" t="s">
        <v>83</v>
      </c>
      <c r="F332" s="6" t="str">
        <f t="shared" ref="F332:J332" si="63">$R$1</f>
        <v>LEFT:100</v>
      </c>
      <c r="G332" s="6" t="s">
        <v>83</v>
      </c>
      <c r="H332" s="6" t="str">
        <f t="shared" si="63"/>
        <v>LEFT:100</v>
      </c>
      <c r="I332" s="6" t="s">
        <v>83</v>
      </c>
      <c r="J332" s="6" t="str">
        <f t="shared" si="63"/>
        <v>LEFT:100</v>
      </c>
      <c r="K332" s="6" t="s">
        <v>83</v>
      </c>
      <c r="L332" s="6" t="str">
        <f>$R$1</f>
        <v>LEFT:100</v>
      </c>
      <c r="M332" s="6" t="s">
        <v>83</v>
      </c>
      <c r="N332" s="6" t="str">
        <f>$R$1</f>
        <v>LEFT:100</v>
      </c>
      <c r="O332" s="3" t="s">
        <v>83</v>
      </c>
      <c r="P332" s="3" t="s">
        <v>84</v>
      </c>
      <c r="Q332" s="17" t="s">
        <v>6</v>
      </c>
      <c r="R332" s="13" t="str">
        <f>INDEX(AF:AF,W330+1)</f>
        <v>白</v>
      </c>
      <c r="S332" s="18" t="s">
        <v>7</v>
      </c>
      <c r="T332" s="13">
        <f>INDEX(AG:AG,W330+1)</f>
        <v>0</v>
      </c>
      <c r="U332" s="18" t="s">
        <v>8</v>
      </c>
      <c r="V332" s="13">
        <f>INDEX(AI:AI,W330+1)</f>
        <v>0</v>
      </c>
      <c r="W332" s="19"/>
      <c r="X332" s="13">
        <f>INDEX(AQ:AQ,W330+1)</f>
        <v>0</v>
      </c>
      <c r="Y332" s="31"/>
      <c r="Z332" s="31"/>
      <c r="AA332" s="32"/>
      <c r="AC332" s="14"/>
      <c r="AD332" s="14"/>
      <c r="BF332" s="12" t="s">
        <v>0</v>
      </c>
    </row>
    <row r="333" spans="1:58">
      <c r="A333" s="3" t="str">
        <f t="shared" si="62"/>
        <v>|色|白|レアリティ||マナコスト||</v>
      </c>
      <c r="B333" s="3" t="s">
        <v>0</v>
      </c>
      <c r="C333" s="3" t="s">
        <v>83</v>
      </c>
      <c r="D333" s="7" t="s">
        <v>6</v>
      </c>
      <c r="E333" s="3" t="s">
        <v>83</v>
      </c>
      <c r="F333" s="3" t="str">
        <f>IF(R332=0,"",R332)</f>
        <v>白</v>
      </c>
      <c r="G333" s="3" t="s">
        <v>83</v>
      </c>
      <c r="H333" s="7" t="s">
        <v>92</v>
      </c>
      <c r="I333" s="3" t="s">
        <v>83</v>
      </c>
      <c r="J333" s="3" t="str">
        <f>IF(T332=0,"",T332)</f>
        <v/>
      </c>
      <c r="K333" s="3" t="s">
        <v>83</v>
      </c>
      <c r="L333" s="7" t="s">
        <v>93</v>
      </c>
      <c r="M333" s="3" t="s">
        <v>83</v>
      </c>
      <c r="N333" s="3" t="str">
        <f>IF(V332=0,"",V332)</f>
        <v/>
      </c>
      <c r="O333" s="3" t="s">
        <v>83</v>
      </c>
      <c r="Q333" s="12" t="s">
        <v>11</v>
      </c>
      <c r="R333" s="13">
        <f>INDEX(AL:AL,W330+1)</f>
        <v>0</v>
      </c>
      <c r="S333" s="18" t="s">
        <v>94</v>
      </c>
      <c r="T333" s="13">
        <f>INDEX(AN:AN,W330+1)</f>
        <v>0</v>
      </c>
      <c r="U333" s="13">
        <f>INDEX(AO:AO,W330+1)</f>
        <v>0</v>
      </c>
      <c r="V333" s="13">
        <f>INDEX(AP:AP,W330+1)</f>
        <v>0</v>
      </c>
      <c r="W333" s="19"/>
      <c r="X333" s="13" t="str">
        <f>INDEX(AZ:AZ,W330+1)</f>
        <v/>
      </c>
      <c r="Y333" s="13" t="str">
        <f>INDEX(BA:BA,W330+1)</f>
        <v/>
      </c>
      <c r="Z333" s="13" t="str">
        <f>INDEX(BB:BB,W330+1)</f>
        <v/>
      </c>
      <c r="AA333" s="13">
        <f>INDEX(BC:BC,W330+1)</f>
        <v>0</v>
      </c>
      <c r="AC333" s="31"/>
      <c r="AD333" s="31"/>
      <c r="BF333" s="12" t="s">
        <v>0</v>
      </c>
    </row>
    <row r="334" spans="1:58">
      <c r="A334" s="3" t="str">
        <f t="shared" si="62"/>
        <v>|種別||サブタイプ||||</v>
      </c>
      <c r="B334" s="3" t="s">
        <v>0</v>
      </c>
      <c r="C334" s="3" t="s">
        <v>83</v>
      </c>
      <c r="D334" s="7" t="s">
        <v>11</v>
      </c>
      <c r="E334" s="3" t="s">
        <v>83</v>
      </c>
      <c r="F334" s="3" t="str">
        <f>IF(R333=0,"",R333)</f>
        <v/>
      </c>
      <c r="G334" s="3" t="s">
        <v>83</v>
      </c>
      <c r="H334" s="7" t="s">
        <v>104</v>
      </c>
      <c r="I334" s="3" t="s">
        <v>83</v>
      </c>
      <c r="J334" s="3" t="str">
        <f>IF(T333=0,"",T333)</f>
        <v/>
      </c>
      <c r="K334" s="3" t="s">
        <v>83</v>
      </c>
      <c r="L334" s="3" t="str">
        <f>IF(U333=0,"",U333)</f>
        <v/>
      </c>
      <c r="M334" s="3" t="s">
        <v>83</v>
      </c>
      <c r="N334" s="3" t="str">
        <f>IF(V333=0,"",V333)</f>
        <v/>
      </c>
      <c r="O334" s="3" t="s">
        <v>83</v>
      </c>
      <c r="Q334" s="12" t="s">
        <v>105</v>
      </c>
      <c r="R334" s="13" t="str">
        <f>INDEX(BD:BD,W330+1)</f>
        <v/>
      </c>
      <c r="S334" s="14"/>
      <c r="T334" s="14"/>
      <c r="U334" s="14"/>
      <c r="V334" s="15"/>
      <c r="W334" s="19"/>
      <c r="X334" s="11"/>
      <c r="Y334" s="11"/>
      <c r="Z334" s="11"/>
      <c r="AA334" s="33"/>
      <c r="AC334" s="31"/>
      <c r="AD334" s="31"/>
      <c r="BF334" s="12" t="s">
        <v>0</v>
      </c>
    </row>
    <row r="335" spans="1:58">
      <c r="A335" s="3" t="str">
        <f t="shared" si="62"/>
        <v>|テキスト|&gt;|&gt;|&gt;|&gt;||</v>
      </c>
      <c r="B335" s="3" t="s">
        <v>0</v>
      </c>
      <c r="C335" s="3" t="s">
        <v>83</v>
      </c>
      <c r="D335" s="7" t="s">
        <v>105</v>
      </c>
      <c r="E335" s="3" t="s">
        <v>83</v>
      </c>
      <c r="F335" s="7" t="s">
        <v>115</v>
      </c>
      <c r="G335" s="3" t="s">
        <v>83</v>
      </c>
      <c r="H335" s="7" t="s">
        <v>115</v>
      </c>
      <c r="I335" s="3" t="s">
        <v>83</v>
      </c>
      <c r="J335" s="7" t="s">
        <v>115</v>
      </c>
      <c r="K335" s="3" t="s">
        <v>83</v>
      </c>
      <c r="L335" s="7" t="s">
        <v>115</v>
      </c>
      <c r="M335" s="3" t="s">
        <v>83</v>
      </c>
      <c r="N335" s="3" t="str">
        <f>IF(R334=0,"",R334)</f>
        <v/>
      </c>
      <c r="O335" s="3" t="s">
        <v>83</v>
      </c>
      <c r="Q335" s="17" t="s">
        <v>27</v>
      </c>
      <c r="R335" s="13" t="str">
        <f>INDEX(BE:BE,W330+1)</f>
        <v/>
      </c>
      <c r="S335" s="14" t="s">
        <v>324</v>
      </c>
      <c r="T335" s="13" t="str">
        <f>IF(X335="","",X335&amp;IF(Y335="",""," "&amp;Y335)&amp;IF(Z335="",""," "&amp;Z335)&amp;IF(AA335="",""," "&amp;AA335))</f>
        <v/>
      </c>
      <c r="U335" s="14"/>
      <c r="V335" s="15"/>
      <c r="W335" s="19" t="s">
        <v>116</v>
      </c>
      <c r="X335" s="12" t="str">
        <f t="shared" ref="X335:AA335" si="64">IF(ISERROR(IF(LEN(X334)&gt;1,X334,VLOOKUP(X333,$AC:$AD,2,FALSE))),"",IF(LEN(X334)&gt;1,X334,VLOOKUP(X333,$AC:$AD,2,FALSE)))</f>
        <v/>
      </c>
      <c r="Y335" s="12" t="str">
        <f t="shared" si="64"/>
        <v/>
      </c>
      <c r="Z335" s="12" t="str">
        <f t="shared" si="64"/>
        <v/>
      </c>
      <c r="AA335" s="12" t="str">
        <f t="shared" si="64"/>
        <v> </v>
      </c>
      <c r="AC335" s="31"/>
      <c r="AD335" s="31"/>
      <c r="BF335" s="12" t="s">
        <v>0</v>
      </c>
    </row>
    <row r="336" spans="1:58">
      <c r="A336" s="3" t="str">
        <f t="shared" si="62"/>
        <v>|英テキスト|&gt;|&gt;|&gt;|&gt;||</v>
      </c>
      <c r="B336" s="3" t="s">
        <v>0</v>
      </c>
      <c r="C336" s="3" t="s">
        <v>83</v>
      </c>
      <c r="D336" s="7" t="s">
        <v>125</v>
      </c>
      <c r="E336" s="3" t="s">
        <v>83</v>
      </c>
      <c r="F336" s="7" t="s">
        <v>115</v>
      </c>
      <c r="G336" s="3" t="s">
        <v>83</v>
      </c>
      <c r="H336" s="7" t="s">
        <v>115</v>
      </c>
      <c r="I336" s="3" t="s">
        <v>83</v>
      </c>
      <c r="J336" s="7" t="s">
        <v>115</v>
      </c>
      <c r="K336" s="3" t="s">
        <v>83</v>
      </c>
      <c r="L336" s="7" t="s">
        <v>115</v>
      </c>
      <c r="M336" s="3" t="s">
        <v>83</v>
      </c>
      <c r="N336" s="3" t="str">
        <f>IF(T335="","",T335&amp;"&amp;br;")&amp;IF(R335=0,"",R335)</f>
        <v/>
      </c>
      <c r="O336" s="3" t="s">
        <v>83</v>
      </c>
      <c r="Q336" s="12" t="s">
        <v>18</v>
      </c>
      <c r="R336" s="13">
        <f>IF(INDEX(AX:AX,W330+1)="",0,INDEX(AX:AX,W330+1)&amp;"/"&amp;INDEX(AY:AY,W330+1))</f>
        <v>0</v>
      </c>
      <c r="S336" s="14"/>
      <c r="T336" s="14"/>
      <c r="U336" s="14"/>
      <c r="V336" s="15"/>
      <c r="W336" s="19"/>
      <c r="X336" s="12"/>
      <c r="Y336" s="31"/>
      <c r="Z336" s="31"/>
      <c r="AA336" s="32"/>
      <c r="AC336" s="31"/>
      <c r="AD336" s="31"/>
      <c r="BF336" s="12" t="s">
        <v>0</v>
      </c>
    </row>
    <row r="337" spans="1:58">
      <c r="A337" s="3" t="str">
        <f t="shared" si="62"/>
        <v>|PT|&gt;||シールド数|&gt;||</v>
      </c>
      <c r="B337" s="3" t="s">
        <v>0</v>
      </c>
      <c r="C337" s="3" t="s">
        <v>83</v>
      </c>
      <c r="D337" s="3" t="s">
        <v>18</v>
      </c>
      <c r="E337" s="3" t="s">
        <v>83</v>
      </c>
      <c r="F337" s="3" t="s">
        <v>115</v>
      </c>
      <c r="G337" s="3" t="s">
        <v>83</v>
      </c>
      <c r="H337" s="3" t="str">
        <f>IF(R336=0,"",R336)</f>
        <v/>
      </c>
      <c r="I337" s="3" t="s">
        <v>83</v>
      </c>
      <c r="J337" s="3" t="s">
        <v>134</v>
      </c>
      <c r="K337" s="3" t="s">
        <v>83</v>
      </c>
      <c r="L337" s="3" t="s">
        <v>115</v>
      </c>
      <c r="M337" s="3" t="s">
        <v>83</v>
      </c>
      <c r="N337" s="3" t="str">
        <f>IF(R337=0,"",R337)</f>
        <v/>
      </c>
      <c r="O337" s="3" t="s">
        <v>83</v>
      </c>
      <c r="Q337" s="20" t="s">
        <v>19</v>
      </c>
      <c r="R337" s="13">
        <f>INDEX(AW:AW,W330+1)</f>
        <v>0</v>
      </c>
      <c r="S337" s="21"/>
      <c r="T337" s="21"/>
      <c r="U337" s="21"/>
      <c r="V337" s="22"/>
      <c r="W337" s="23"/>
      <c r="X337" s="24"/>
      <c r="Y337" s="34"/>
      <c r="Z337" s="34"/>
      <c r="AA337" s="35"/>
      <c r="BF337" s="12" t="s">
        <v>0</v>
      </c>
    </row>
    <row r="338" spans="1:58">
      <c r="A338" s="3" t="str">
        <f t="shared" si="62"/>
        <v>&amp;br;&amp;br;</v>
      </c>
      <c r="B338" s="3" t="s">
        <v>0</v>
      </c>
      <c r="C338" s="3" t="s">
        <v>142</v>
      </c>
      <c r="R338" s="3"/>
      <c r="S338" s="3"/>
      <c r="T338" s="3"/>
      <c r="U338" s="3"/>
      <c r="V338" s="3"/>
      <c r="BF338" s="12" t="s">
        <v>0</v>
      </c>
    </row>
    <row r="339" spans="1:58">
      <c r="A339" s="3" t="str">
        <f t="shared" si="62"/>
        <v>#back(text=戻る,left)</v>
      </c>
      <c r="B339" s="3" t="s">
        <v>0</v>
      </c>
      <c r="C339" s="3" t="s">
        <v>151</v>
      </c>
      <c r="R339" s="3"/>
      <c r="S339" s="3"/>
      <c r="T339" s="3"/>
      <c r="U339" s="3"/>
      <c r="V339" s="3"/>
      <c r="BF339" s="12" t="s">
        <v>0</v>
      </c>
    </row>
    <row r="340" spans="1:58">
      <c r="A340" s="3" t="str">
        <f t="shared" si="62"/>
        <v>&amp;br;</v>
      </c>
      <c r="B340" s="3" t="s">
        <v>0</v>
      </c>
      <c r="C340" s="3" t="s">
        <v>161</v>
      </c>
      <c r="R340" s="3"/>
      <c r="S340" s="3"/>
      <c r="T340" s="3"/>
      <c r="U340" s="3"/>
      <c r="V340" s="3"/>
      <c r="BF340" s="12" t="s">
        <v>0</v>
      </c>
    </row>
    <row r="341" spans="1:58">
      <c r="A341" s="3" t="str">
        <f t="shared" si="62"/>
        <v>#comment(above,nsize=[15],size=[30],num=[10])</v>
      </c>
      <c r="B341" s="3" t="s">
        <v>0</v>
      </c>
      <c r="C341" s="3" t="s">
        <v>170</v>
      </c>
      <c r="R341" s="3"/>
      <c r="S341" s="3"/>
      <c r="T341" s="3"/>
      <c r="U341" s="3"/>
      <c r="V341" s="3"/>
      <c r="BF341" s="12" t="s">
        <v>0</v>
      </c>
    </row>
    <row r="342" spans="1:58">
      <c r="A342" s="3" t="str">
        <f t="shared" si="62"/>
        <v>&amp;br;&amp;br;</v>
      </c>
      <c r="B342" s="3" t="s">
        <v>0</v>
      </c>
      <c r="C342" s="3" t="s">
        <v>142</v>
      </c>
      <c r="R342" s="3"/>
      <c r="S342" s="3"/>
      <c r="T342" s="3"/>
      <c r="U342" s="3"/>
      <c r="V342" s="3"/>
      <c r="AC342" s="31"/>
      <c r="AD342" s="31"/>
      <c r="BF342" s="12" t="s">
        <v>0</v>
      </c>
    </row>
    <row r="343" spans="1:58">
      <c r="A343" s="3" t="str">
        <f t="shared" si="62"/>
        <v/>
      </c>
      <c r="B343" s="3" t="s">
        <v>0</v>
      </c>
      <c r="Q343" s="8"/>
      <c r="R343" s="9"/>
      <c r="S343" s="9"/>
      <c r="T343" s="9"/>
      <c r="U343" s="9"/>
      <c r="V343" s="10"/>
      <c r="W343" s="11">
        <v>27</v>
      </c>
      <c r="X343" s="8"/>
      <c r="Y343" s="29"/>
      <c r="Z343" s="29"/>
      <c r="AA343" s="30"/>
      <c r="AC343" s="31"/>
      <c r="AD343" s="31"/>
      <c r="BF343" s="12" t="s">
        <v>0</v>
      </c>
    </row>
    <row r="344" spans="1:58">
      <c r="A344" s="3" t="str">
        <f t="shared" si="62"/>
        <v>*0/0</v>
      </c>
      <c r="B344" s="3" t="s">
        <v>0</v>
      </c>
      <c r="C344" s="3" t="str">
        <f>"*"&amp;R344&amp;"/"&amp;T344</f>
        <v>*0/0</v>
      </c>
      <c r="Q344" s="12" t="s">
        <v>9</v>
      </c>
      <c r="R344" s="13">
        <f>INDEX(AJ:AJ,W343+1)</f>
        <v>0</v>
      </c>
      <c r="S344" s="14" t="s">
        <v>10</v>
      </c>
      <c r="T344" s="13">
        <f>INDEX(AK:AK,W343+1)</f>
        <v>0</v>
      </c>
      <c r="U344" s="14"/>
      <c r="V344" s="15"/>
      <c r="W344" s="16"/>
      <c r="X344" s="12"/>
      <c r="Y344" s="31"/>
      <c r="Z344" s="31"/>
      <c r="AA344" s="32"/>
      <c r="AC344" s="31"/>
      <c r="AD344" s="31"/>
      <c r="BF344" s="12" t="s">
        <v>0</v>
      </c>
    </row>
    <row r="345" spans="1:58">
      <c r="A345" s="3" t="str">
        <f t="shared" si="62"/>
        <v>|LEFT:80|LEFT:100|LEFT:100|LEFT:100|LEFT:100|LEFT:100|c</v>
      </c>
      <c r="B345" s="3" t="s">
        <v>0</v>
      </c>
      <c r="C345" s="3" t="s">
        <v>83</v>
      </c>
      <c r="D345" s="6" t="str">
        <f>$Q$1</f>
        <v>LEFT:80</v>
      </c>
      <c r="E345" s="6" t="s">
        <v>83</v>
      </c>
      <c r="F345" s="6" t="str">
        <f t="shared" ref="F345:J345" si="65">$R$1</f>
        <v>LEFT:100</v>
      </c>
      <c r="G345" s="6" t="s">
        <v>83</v>
      </c>
      <c r="H345" s="6" t="str">
        <f t="shared" si="65"/>
        <v>LEFT:100</v>
      </c>
      <c r="I345" s="6" t="s">
        <v>83</v>
      </c>
      <c r="J345" s="6" t="str">
        <f t="shared" si="65"/>
        <v>LEFT:100</v>
      </c>
      <c r="K345" s="6" t="s">
        <v>83</v>
      </c>
      <c r="L345" s="6" t="str">
        <f>$R$1</f>
        <v>LEFT:100</v>
      </c>
      <c r="M345" s="6" t="s">
        <v>83</v>
      </c>
      <c r="N345" s="6" t="str">
        <f>$R$1</f>
        <v>LEFT:100</v>
      </c>
      <c r="O345" s="3" t="s">
        <v>83</v>
      </c>
      <c r="P345" s="3" t="s">
        <v>84</v>
      </c>
      <c r="Q345" s="17" t="s">
        <v>6</v>
      </c>
      <c r="R345" s="13" t="str">
        <f>INDEX(AF:AF,W343+1)</f>
        <v>白</v>
      </c>
      <c r="S345" s="18" t="s">
        <v>7</v>
      </c>
      <c r="T345" s="13">
        <f>INDEX(AG:AG,W343+1)</f>
        <v>0</v>
      </c>
      <c r="U345" s="18" t="s">
        <v>8</v>
      </c>
      <c r="V345" s="13">
        <f>INDEX(AI:AI,W343+1)</f>
        <v>0</v>
      </c>
      <c r="W345" s="19"/>
      <c r="X345" s="13">
        <f>INDEX(AQ:AQ,W343+1)</f>
        <v>0</v>
      </c>
      <c r="Y345" s="31"/>
      <c r="Z345" s="31"/>
      <c r="AA345" s="32"/>
      <c r="AC345" s="14"/>
      <c r="AD345" s="14"/>
      <c r="BF345" s="12" t="s">
        <v>0</v>
      </c>
    </row>
    <row r="346" spans="1:58">
      <c r="A346" s="3" t="str">
        <f t="shared" si="62"/>
        <v>|色|白|レアリティ||マナコスト||</v>
      </c>
      <c r="B346" s="3" t="s">
        <v>0</v>
      </c>
      <c r="C346" s="3" t="s">
        <v>83</v>
      </c>
      <c r="D346" s="7" t="s">
        <v>6</v>
      </c>
      <c r="E346" s="3" t="s">
        <v>83</v>
      </c>
      <c r="F346" s="3" t="str">
        <f>IF(R345=0,"",R345)</f>
        <v>白</v>
      </c>
      <c r="G346" s="3" t="s">
        <v>83</v>
      </c>
      <c r="H346" s="7" t="s">
        <v>92</v>
      </c>
      <c r="I346" s="3" t="s">
        <v>83</v>
      </c>
      <c r="J346" s="3" t="str">
        <f>IF(T345=0,"",T345)</f>
        <v/>
      </c>
      <c r="K346" s="3" t="s">
        <v>83</v>
      </c>
      <c r="L346" s="7" t="s">
        <v>93</v>
      </c>
      <c r="M346" s="3" t="s">
        <v>83</v>
      </c>
      <c r="N346" s="3" t="str">
        <f>IF(V345=0,"",V345)</f>
        <v/>
      </c>
      <c r="O346" s="3" t="s">
        <v>83</v>
      </c>
      <c r="Q346" s="12" t="s">
        <v>11</v>
      </c>
      <c r="R346" s="13">
        <f>INDEX(AL:AL,W343+1)</f>
        <v>0</v>
      </c>
      <c r="S346" s="18" t="s">
        <v>94</v>
      </c>
      <c r="T346" s="13">
        <f>INDEX(AN:AN,W343+1)</f>
        <v>0</v>
      </c>
      <c r="U346" s="13">
        <f>INDEX(AO:AO,W343+1)</f>
        <v>0</v>
      </c>
      <c r="V346" s="13">
        <f>INDEX(AP:AP,W343+1)</f>
        <v>0</v>
      </c>
      <c r="W346" s="19"/>
      <c r="X346" s="13" t="str">
        <f>INDEX(AZ:AZ,W343+1)</f>
        <v/>
      </c>
      <c r="Y346" s="13" t="str">
        <f>INDEX(BA:BA,W343+1)</f>
        <v/>
      </c>
      <c r="Z346" s="13" t="str">
        <f>INDEX(BB:BB,W343+1)</f>
        <v/>
      </c>
      <c r="AA346" s="13">
        <f>INDEX(BC:BC,W343+1)</f>
        <v>0</v>
      </c>
      <c r="AC346" s="31"/>
      <c r="AD346" s="31"/>
      <c r="BF346" s="12" t="s">
        <v>0</v>
      </c>
    </row>
    <row r="347" spans="1:58">
      <c r="A347" s="3" t="str">
        <f t="shared" si="62"/>
        <v>|種別||サブタイプ||||</v>
      </c>
      <c r="B347" s="3" t="s">
        <v>0</v>
      </c>
      <c r="C347" s="3" t="s">
        <v>83</v>
      </c>
      <c r="D347" s="7" t="s">
        <v>11</v>
      </c>
      <c r="E347" s="3" t="s">
        <v>83</v>
      </c>
      <c r="F347" s="3" t="str">
        <f>IF(R346=0,"",R346)</f>
        <v/>
      </c>
      <c r="G347" s="3" t="s">
        <v>83</v>
      </c>
      <c r="H347" s="7" t="s">
        <v>104</v>
      </c>
      <c r="I347" s="3" t="s">
        <v>83</v>
      </c>
      <c r="J347" s="3" t="str">
        <f>IF(T346=0,"",T346)</f>
        <v/>
      </c>
      <c r="K347" s="3" t="s">
        <v>83</v>
      </c>
      <c r="L347" s="3" t="str">
        <f>IF(U346=0,"",U346)</f>
        <v/>
      </c>
      <c r="M347" s="3" t="s">
        <v>83</v>
      </c>
      <c r="N347" s="3" t="str">
        <f>IF(V346=0,"",V346)</f>
        <v/>
      </c>
      <c r="O347" s="3" t="s">
        <v>83</v>
      </c>
      <c r="Q347" s="12" t="s">
        <v>105</v>
      </c>
      <c r="R347" s="13" t="str">
        <f>INDEX(BD:BD,W343+1)</f>
        <v/>
      </c>
      <c r="S347" s="14"/>
      <c r="T347" s="14"/>
      <c r="U347" s="14"/>
      <c r="V347" s="15"/>
      <c r="W347" s="19"/>
      <c r="X347" s="11"/>
      <c r="Y347" s="11"/>
      <c r="Z347" s="11"/>
      <c r="AA347" s="33"/>
      <c r="AC347" s="31"/>
      <c r="AD347" s="31"/>
      <c r="BF347" s="12" t="s">
        <v>0</v>
      </c>
    </row>
    <row r="348" spans="1:58">
      <c r="A348" s="3" t="str">
        <f t="shared" si="62"/>
        <v>|テキスト|&gt;|&gt;|&gt;|&gt;||</v>
      </c>
      <c r="B348" s="3" t="s">
        <v>0</v>
      </c>
      <c r="C348" s="3" t="s">
        <v>83</v>
      </c>
      <c r="D348" s="7" t="s">
        <v>105</v>
      </c>
      <c r="E348" s="3" t="s">
        <v>83</v>
      </c>
      <c r="F348" s="7" t="s">
        <v>115</v>
      </c>
      <c r="G348" s="3" t="s">
        <v>83</v>
      </c>
      <c r="H348" s="7" t="s">
        <v>115</v>
      </c>
      <c r="I348" s="3" t="s">
        <v>83</v>
      </c>
      <c r="J348" s="7" t="s">
        <v>115</v>
      </c>
      <c r="K348" s="3" t="s">
        <v>83</v>
      </c>
      <c r="L348" s="7" t="s">
        <v>115</v>
      </c>
      <c r="M348" s="3" t="s">
        <v>83</v>
      </c>
      <c r="N348" s="3" t="str">
        <f>IF(R347=0,"",R347)</f>
        <v/>
      </c>
      <c r="O348" s="3" t="s">
        <v>83</v>
      </c>
      <c r="Q348" s="17" t="s">
        <v>27</v>
      </c>
      <c r="R348" s="13" t="str">
        <f>INDEX(BE:BE,W343+1)</f>
        <v/>
      </c>
      <c r="S348" s="14" t="s">
        <v>324</v>
      </c>
      <c r="T348" s="13" t="str">
        <f>IF(X348="","",X348&amp;IF(Y348="",""," "&amp;Y348)&amp;IF(Z348="",""," "&amp;Z348)&amp;IF(AA348="",""," "&amp;AA348))</f>
        <v/>
      </c>
      <c r="U348" s="14"/>
      <c r="V348" s="15"/>
      <c r="W348" s="19" t="s">
        <v>116</v>
      </c>
      <c r="X348" s="12" t="str">
        <f t="shared" ref="X348:AA348" si="66">IF(ISERROR(IF(LEN(X347)&gt;1,X347,VLOOKUP(X346,$AC:$AD,2,FALSE))),"",IF(LEN(X347)&gt;1,X347,VLOOKUP(X346,$AC:$AD,2,FALSE)))</f>
        <v/>
      </c>
      <c r="Y348" s="12" t="str">
        <f t="shared" si="66"/>
        <v/>
      </c>
      <c r="Z348" s="12" t="str">
        <f t="shared" si="66"/>
        <v/>
      </c>
      <c r="AA348" s="12" t="str">
        <f t="shared" si="66"/>
        <v> </v>
      </c>
      <c r="AC348" s="31"/>
      <c r="AD348" s="31"/>
      <c r="BF348" s="12" t="s">
        <v>0</v>
      </c>
    </row>
    <row r="349" spans="1:58">
      <c r="A349" s="3" t="str">
        <f t="shared" si="62"/>
        <v>|英テキスト|&gt;|&gt;|&gt;|&gt;||</v>
      </c>
      <c r="B349" s="3" t="s">
        <v>0</v>
      </c>
      <c r="C349" s="3" t="s">
        <v>83</v>
      </c>
      <c r="D349" s="7" t="s">
        <v>125</v>
      </c>
      <c r="E349" s="3" t="s">
        <v>83</v>
      </c>
      <c r="F349" s="7" t="s">
        <v>115</v>
      </c>
      <c r="G349" s="3" t="s">
        <v>83</v>
      </c>
      <c r="H349" s="7" t="s">
        <v>115</v>
      </c>
      <c r="I349" s="3" t="s">
        <v>83</v>
      </c>
      <c r="J349" s="7" t="s">
        <v>115</v>
      </c>
      <c r="K349" s="3" t="s">
        <v>83</v>
      </c>
      <c r="L349" s="7" t="s">
        <v>115</v>
      </c>
      <c r="M349" s="3" t="s">
        <v>83</v>
      </c>
      <c r="N349" s="3" t="str">
        <f>IF(T348="","",T348&amp;"&amp;br;")&amp;IF(R348=0,"",R348)</f>
        <v/>
      </c>
      <c r="O349" s="3" t="s">
        <v>83</v>
      </c>
      <c r="Q349" s="12" t="s">
        <v>18</v>
      </c>
      <c r="R349" s="13">
        <f>IF(INDEX(AX:AX,W343+1)="",0,INDEX(AX:AX,W343+1)&amp;"/"&amp;INDEX(AY:AY,W343+1))</f>
        <v>0</v>
      </c>
      <c r="S349" s="14"/>
      <c r="T349" s="14"/>
      <c r="U349" s="14"/>
      <c r="V349" s="15"/>
      <c r="W349" s="19"/>
      <c r="X349" s="12"/>
      <c r="Y349" s="31"/>
      <c r="Z349" s="31"/>
      <c r="AA349" s="32"/>
      <c r="AC349" s="31"/>
      <c r="AD349" s="31"/>
      <c r="BF349" s="12" t="s">
        <v>0</v>
      </c>
    </row>
    <row r="350" spans="1:58">
      <c r="A350" s="3" t="str">
        <f t="shared" si="62"/>
        <v>|PT|&gt;||シールド数|&gt;||</v>
      </c>
      <c r="B350" s="3" t="s">
        <v>0</v>
      </c>
      <c r="C350" s="3" t="s">
        <v>83</v>
      </c>
      <c r="D350" s="3" t="s">
        <v>18</v>
      </c>
      <c r="E350" s="3" t="s">
        <v>83</v>
      </c>
      <c r="F350" s="3" t="s">
        <v>115</v>
      </c>
      <c r="G350" s="3" t="s">
        <v>83</v>
      </c>
      <c r="H350" s="3" t="str">
        <f>IF(R349=0,"",R349)</f>
        <v/>
      </c>
      <c r="I350" s="3" t="s">
        <v>83</v>
      </c>
      <c r="J350" s="3" t="s">
        <v>134</v>
      </c>
      <c r="K350" s="3" t="s">
        <v>83</v>
      </c>
      <c r="L350" s="3" t="s">
        <v>115</v>
      </c>
      <c r="M350" s="3" t="s">
        <v>83</v>
      </c>
      <c r="N350" s="3" t="str">
        <f>IF(R350=0,"",R350)</f>
        <v/>
      </c>
      <c r="O350" s="3" t="s">
        <v>83</v>
      </c>
      <c r="Q350" s="20" t="s">
        <v>19</v>
      </c>
      <c r="R350" s="13">
        <f>INDEX(AW:AW,W343+1)</f>
        <v>0</v>
      </c>
      <c r="S350" s="21"/>
      <c r="T350" s="21"/>
      <c r="U350" s="21"/>
      <c r="V350" s="22"/>
      <c r="W350" s="23"/>
      <c r="X350" s="24"/>
      <c r="Y350" s="34"/>
      <c r="Z350" s="34"/>
      <c r="AA350" s="35"/>
      <c r="BF350" s="12" t="s">
        <v>0</v>
      </c>
    </row>
    <row r="351" spans="1:58">
      <c r="A351" s="3" t="str">
        <f t="shared" si="62"/>
        <v>&amp;br;&amp;br;</v>
      </c>
      <c r="B351" s="3" t="s">
        <v>0</v>
      </c>
      <c r="C351" s="3" t="s">
        <v>142</v>
      </c>
      <c r="R351" s="3"/>
      <c r="S351" s="3"/>
      <c r="T351" s="3"/>
      <c r="U351" s="3"/>
      <c r="V351" s="3"/>
      <c r="BF351" s="12" t="s">
        <v>0</v>
      </c>
    </row>
    <row r="352" spans="1:58">
      <c r="A352" s="3" t="str">
        <f t="shared" si="62"/>
        <v>#back(text=戻る,left)</v>
      </c>
      <c r="B352" s="3" t="s">
        <v>0</v>
      </c>
      <c r="C352" s="3" t="s">
        <v>151</v>
      </c>
      <c r="R352" s="3"/>
      <c r="S352" s="3"/>
      <c r="T352" s="3"/>
      <c r="U352" s="3"/>
      <c r="V352" s="3"/>
      <c r="BF352" s="12" t="s">
        <v>0</v>
      </c>
    </row>
    <row r="353" spans="1:58">
      <c r="A353" s="3" t="str">
        <f t="shared" si="62"/>
        <v>&amp;br;</v>
      </c>
      <c r="B353" s="3" t="s">
        <v>0</v>
      </c>
      <c r="C353" s="3" t="s">
        <v>161</v>
      </c>
      <c r="R353" s="3"/>
      <c r="S353" s="3"/>
      <c r="T353" s="3"/>
      <c r="U353" s="3"/>
      <c r="V353" s="3"/>
      <c r="BF353" s="12" t="s">
        <v>0</v>
      </c>
    </row>
    <row r="354" spans="1:58">
      <c r="A354" s="3" t="str">
        <f t="shared" si="62"/>
        <v>#comment(above,nsize=[15],size=[30],num=[10])</v>
      </c>
      <c r="B354" s="3" t="s">
        <v>0</v>
      </c>
      <c r="C354" s="3" t="s">
        <v>170</v>
      </c>
      <c r="R354" s="3"/>
      <c r="S354" s="3"/>
      <c r="T354" s="3"/>
      <c r="U354" s="3"/>
      <c r="V354" s="3"/>
      <c r="BF354" s="12" t="s">
        <v>0</v>
      </c>
    </row>
    <row r="355" spans="1:58">
      <c r="A355" s="3" t="str">
        <f t="shared" si="62"/>
        <v>&amp;br;&amp;br;</v>
      </c>
      <c r="B355" s="3" t="s">
        <v>0</v>
      </c>
      <c r="C355" s="3" t="s">
        <v>142</v>
      </c>
      <c r="R355" s="3"/>
      <c r="S355" s="3"/>
      <c r="T355" s="3"/>
      <c r="U355" s="3"/>
      <c r="V355" s="3"/>
      <c r="AC355" s="31"/>
      <c r="AD355" s="31"/>
      <c r="BF355" s="12" t="s">
        <v>0</v>
      </c>
    </row>
    <row r="356" spans="1:58">
      <c r="A356" s="3" t="str">
        <f t="shared" si="62"/>
        <v/>
      </c>
      <c r="B356" s="3" t="s">
        <v>0</v>
      </c>
      <c r="Q356" s="8"/>
      <c r="R356" s="9"/>
      <c r="S356" s="9"/>
      <c r="T356" s="9"/>
      <c r="U356" s="9"/>
      <c r="V356" s="10"/>
      <c r="W356" s="11">
        <v>28</v>
      </c>
      <c r="X356" s="8"/>
      <c r="Y356" s="29"/>
      <c r="Z356" s="29"/>
      <c r="AA356" s="30"/>
      <c r="AC356" s="31"/>
      <c r="AD356" s="31"/>
      <c r="BF356" s="12" t="s">
        <v>0</v>
      </c>
    </row>
    <row r="357" spans="1:58">
      <c r="A357" s="3" t="str">
        <f t="shared" si="62"/>
        <v>*0/0</v>
      </c>
      <c r="B357" s="3" t="s">
        <v>0</v>
      </c>
      <c r="C357" s="3" t="str">
        <f>"*"&amp;R357&amp;"/"&amp;T357</f>
        <v>*0/0</v>
      </c>
      <c r="Q357" s="12" t="s">
        <v>9</v>
      </c>
      <c r="R357" s="13">
        <f>INDEX(AJ:AJ,W356+1)</f>
        <v>0</v>
      </c>
      <c r="S357" s="14" t="s">
        <v>10</v>
      </c>
      <c r="T357" s="13">
        <f>INDEX(AK:AK,W356+1)</f>
        <v>0</v>
      </c>
      <c r="U357" s="14"/>
      <c r="V357" s="15"/>
      <c r="W357" s="16"/>
      <c r="X357" s="12"/>
      <c r="Y357" s="31"/>
      <c r="Z357" s="31"/>
      <c r="AA357" s="32"/>
      <c r="AC357" s="31"/>
      <c r="AD357" s="31"/>
      <c r="BF357" s="12" t="s">
        <v>0</v>
      </c>
    </row>
    <row r="358" spans="1:58">
      <c r="A358" s="3" t="str">
        <f t="shared" si="62"/>
        <v>|LEFT:80|LEFT:100|LEFT:100|LEFT:100|LEFT:100|LEFT:100|c</v>
      </c>
      <c r="B358" s="3" t="s">
        <v>0</v>
      </c>
      <c r="C358" s="3" t="s">
        <v>83</v>
      </c>
      <c r="D358" s="6" t="str">
        <f>$Q$1</f>
        <v>LEFT:80</v>
      </c>
      <c r="E358" s="6" t="s">
        <v>83</v>
      </c>
      <c r="F358" s="6" t="str">
        <f t="shared" ref="F358:J358" si="67">$R$1</f>
        <v>LEFT:100</v>
      </c>
      <c r="G358" s="6" t="s">
        <v>83</v>
      </c>
      <c r="H358" s="6" t="str">
        <f t="shared" si="67"/>
        <v>LEFT:100</v>
      </c>
      <c r="I358" s="6" t="s">
        <v>83</v>
      </c>
      <c r="J358" s="6" t="str">
        <f t="shared" si="67"/>
        <v>LEFT:100</v>
      </c>
      <c r="K358" s="6" t="s">
        <v>83</v>
      </c>
      <c r="L358" s="6" t="str">
        <f>$R$1</f>
        <v>LEFT:100</v>
      </c>
      <c r="M358" s="6" t="s">
        <v>83</v>
      </c>
      <c r="N358" s="6" t="str">
        <f>$R$1</f>
        <v>LEFT:100</v>
      </c>
      <c r="O358" s="3" t="s">
        <v>83</v>
      </c>
      <c r="P358" s="3" t="s">
        <v>84</v>
      </c>
      <c r="Q358" s="17" t="s">
        <v>6</v>
      </c>
      <c r="R358" s="13" t="str">
        <f>INDEX(AF:AF,W356+1)</f>
        <v>白</v>
      </c>
      <c r="S358" s="18" t="s">
        <v>7</v>
      </c>
      <c r="T358" s="13">
        <f>INDEX(AG:AG,W356+1)</f>
        <v>0</v>
      </c>
      <c r="U358" s="18" t="s">
        <v>8</v>
      </c>
      <c r="V358" s="13">
        <f>INDEX(AI:AI,W356+1)</f>
        <v>0</v>
      </c>
      <c r="W358" s="19"/>
      <c r="X358" s="13">
        <f>INDEX(AQ:AQ,W356+1)</f>
        <v>0</v>
      </c>
      <c r="Y358" s="31"/>
      <c r="Z358" s="31"/>
      <c r="AA358" s="32"/>
      <c r="AC358" s="14"/>
      <c r="AD358" s="14"/>
      <c r="BF358" s="12" t="s">
        <v>0</v>
      </c>
    </row>
    <row r="359" spans="1:58">
      <c r="A359" s="3" t="str">
        <f t="shared" si="62"/>
        <v>|色|白|レアリティ||マナコスト||</v>
      </c>
      <c r="B359" s="3" t="s">
        <v>0</v>
      </c>
      <c r="C359" s="3" t="s">
        <v>83</v>
      </c>
      <c r="D359" s="7" t="s">
        <v>6</v>
      </c>
      <c r="E359" s="3" t="s">
        <v>83</v>
      </c>
      <c r="F359" s="3" t="str">
        <f>IF(R358=0,"",R358)</f>
        <v>白</v>
      </c>
      <c r="G359" s="3" t="s">
        <v>83</v>
      </c>
      <c r="H359" s="7" t="s">
        <v>92</v>
      </c>
      <c r="I359" s="3" t="s">
        <v>83</v>
      </c>
      <c r="J359" s="3" t="str">
        <f>IF(T358=0,"",T358)</f>
        <v/>
      </c>
      <c r="K359" s="3" t="s">
        <v>83</v>
      </c>
      <c r="L359" s="7" t="s">
        <v>93</v>
      </c>
      <c r="M359" s="3" t="s">
        <v>83</v>
      </c>
      <c r="N359" s="3" t="str">
        <f>IF(V358=0,"",V358)</f>
        <v/>
      </c>
      <c r="O359" s="3" t="s">
        <v>83</v>
      </c>
      <c r="Q359" s="12" t="s">
        <v>11</v>
      </c>
      <c r="R359" s="13">
        <f>INDEX(AL:AL,W356+1)</f>
        <v>0</v>
      </c>
      <c r="S359" s="18" t="s">
        <v>94</v>
      </c>
      <c r="T359" s="13">
        <f>INDEX(AN:AN,W356+1)</f>
        <v>0</v>
      </c>
      <c r="U359" s="13">
        <f>INDEX(AO:AO,W356+1)</f>
        <v>0</v>
      </c>
      <c r="V359" s="13">
        <f>INDEX(AP:AP,W356+1)</f>
        <v>0</v>
      </c>
      <c r="W359" s="19"/>
      <c r="X359" s="13" t="str">
        <f>INDEX(AZ:AZ,W356+1)</f>
        <v/>
      </c>
      <c r="Y359" s="13" t="str">
        <f>INDEX(BA:BA,W356+1)</f>
        <v/>
      </c>
      <c r="Z359" s="13" t="str">
        <f>INDEX(BB:BB,W356+1)</f>
        <v/>
      </c>
      <c r="AA359" s="13">
        <f>INDEX(BC:BC,W356+1)</f>
        <v>0</v>
      </c>
      <c r="AC359" s="31"/>
      <c r="AD359" s="31"/>
      <c r="BF359" s="12" t="s">
        <v>0</v>
      </c>
    </row>
    <row r="360" spans="1:58">
      <c r="A360" s="3" t="str">
        <f t="shared" si="62"/>
        <v>|種別||サブタイプ||||</v>
      </c>
      <c r="B360" s="3" t="s">
        <v>0</v>
      </c>
      <c r="C360" s="3" t="s">
        <v>83</v>
      </c>
      <c r="D360" s="7" t="s">
        <v>11</v>
      </c>
      <c r="E360" s="3" t="s">
        <v>83</v>
      </c>
      <c r="F360" s="3" t="str">
        <f>IF(R359=0,"",R359)</f>
        <v/>
      </c>
      <c r="G360" s="3" t="s">
        <v>83</v>
      </c>
      <c r="H360" s="7" t="s">
        <v>104</v>
      </c>
      <c r="I360" s="3" t="s">
        <v>83</v>
      </c>
      <c r="J360" s="3" t="str">
        <f>IF(T359=0,"",T359)</f>
        <v/>
      </c>
      <c r="K360" s="3" t="s">
        <v>83</v>
      </c>
      <c r="L360" s="3" t="str">
        <f>IF(U359=0,"",U359)</f>
        <v/>
      </c>
      <c r="M360" s="3" t="s">
        <v>83</v>
      </c>
      <c r="N360" s="3" t="str">
        <f>IF(V359=0,"",V359)</f>
        <v/>
      </c>
      <c r="O360" s="3" t="s">
        <v>83</v>
      </c>
      <c r="Q360" s="12" t="s">
        <v>105</v>
      </c>
      <c r="R360" s="13" t="str">
        <f>INDEX(BD:BD,W356+1)</f>
        <v/>
      </c>
      <c r="S360" s="14"/>
      <c r="T360" s="14"/>
      <c r="U360" s="14"/>
      <c r="V360" s="15"/>
      <c r="W360" s="19"/>
      <c r="X360" s="11"/>
      <c r="Y360" s="11"/>
      <c r="Z360" s="11"/>
      <c r="AA360" s="33"/>
      <c r="AC360" s="31"/>
      <c r="AD360" s="31"/>
      <c r="BF360" s="12" t="s">
        <v>0</v>
      </c>
    </row>
    <row r="361" spans="1:58">
      <c r="A361" s="3" t="str">
        <f t="shared" si="62"/>
        <v>|テキスト|&gt;|&gt;|&gt;|&gt;||</v>
      </c>
      <c r="B361" s="3" t="s">
        <v>0</v>
      </c>
      <c r="C361" s="3" t="s">
        <v>83</v>
      </c>
      <c r="D361" s="7" t="s">
        <v>105</v>
      </c>
      <c r="E361" s="3" t="s">
        <v>83</v>
      </c>
      <c r="F361" s="7" t="s">
        <v>115</v>
      </c>
      <c r="G361" s="3" t="s">
        <v>83</v>
      </c>
      <c r="H361" s="7" t="s">
        <v>115</v>
      </c>
      <c r="I361" s="3" t="s">
        <v>83</v>
      </c>
      <c r="J361" s="7" t="s">
        <v>115</v>
      </c>
      <c r="K361" s="3" t="s">
        <v>83</v>
      </c>
      <c r="L361" s="7" t="s">
        <v>115</v>
      </c>
      <c r="M361" s="3" t="s">
        <v>83</v>
      </c>
      <c r="N361" s="3" t="str">
        <f>IF(R360=0,"",R360)</f>
        <v/>
      </c>
      <c r="O361" s="3" t="s">
        <v>83</v>
      </c>
      <c r="Q361" s="17" t="s">
        <v>27</v>
      </c>
      <c r="R361" s="13" t="str">
        <f>INDEX(BE:BE,W356+1)</f>
        <v/>
      </c>
      <c r="S361" s="14" t="s">
        <v>324</v>
      </c>
      <c r="T361" s="13" t="str">
        <f>IF(X361="","",X361&amp;IF(Y361="",""," "&amp;Y361)&amp;IF(Z361="",""," "&amp;Z361)&amp;IF(AA361="",""," "&amp;AA361))</f>
        <v/>
      </c>
      <c r="U361" s="14"/>
      <c r="V361" s="15"/>
      <c r="W361" s="19" t="s">
        <v>116</v>
      </c>
      <c r="X361" s="12" t="str">
        <f t="shared" ref="X361:AA361" si="68">IF(ISERROR(IF(LEN(X360)&gt;1,X360,VLOOKUP(X359,$AC:$AD,2,FALSE))),"",IF(LEN(X360)&gt;1,X360,VLOOKUP(X359,$AC:$AD,2,FALSE)))</f>
        <v/>
      </c>
      <c r="Y361" s="12" t="str">
        <f t="shared" si="68"/>
        <v/>
      </c>
      <c r="Z361" s="12" t="str">
        <f t="shared" si="68"/>
        <v/>
      </c>
      <c r="AA361" s="12" t="str">
        <f t="shared" si="68"/>
        <v> </v>
      </c>
      <c r="AC361" s="31"/>
      <c r="AD361" s="31"/>
      <c r="BF361" s="12" t="s">
        <v>0</v>
      </c>
    </row>
    <row r="362" spans="1:58">
      <c r="A362" s="3" t="str">
        <f t="shared" si="62"/>
        <v>|英テキスト|&gt;|&gt;|&gt;|&gt;||</v>
      </c>
      <c r="B362" s="3" t="s">
        <v>0</v>
      </c>
      <c r="C362" s="3" t="s">
        <v>83</v>
      </c>
      <c r="D362" s="7" t="s">
        <v>125</v>
      </c>
      <c r="E362" s="3" t="s">
        <v>83</v>
      </c>
      <c r="F362" s="7" t="s">
        <v>115</v>
      </c>
      <c r="G362" s="3" t="s">
        <v>83</v>
      </c>
      <c r="H362" s="7" t="s">
        <v>115</v>
      </c>
      <c r="I362" s="3" t="s">
        <v>83</v>
      </c>
      <c r="J362" s="7" t="s">
        <v>115</v>
      </c>
      <c r="K362" s="3" t="s">
        <v>83</v>
      </c>
      <c r="L362" s="7" t="s">
        <v>115</v>
      </c>
      <c r="M362" s="3" t="s">
        <v>83</v>
      </c>
      <c r="N362" s="3" t="str">
        <f>IF(T361="","",T361&amp;"&amp;br;")&amp;IF(R361=0,"",R361)</f>
        <v/>
      </c>
      <c r="O362" s="3" t="s">
        <v>83</v>
      </c>
      <c r="Q362" s="12" t="s">
        <v>18</v>
      </c>
      <c r="R362" s="13">
        <f>IF(INDEX(AX:AX,W356+1)="",0,INDEX(AX:AX,W356+1)&amp;"/"&amp;INDEX(AY:AY,W356+1))</f>
        <v>0</v>
      </c>
      <c r="S362" s="14"/>
      <c r="T362" s="14"/>
      <c r="U362" s="14"/>
      <c r="V362" s="15"/>
      <c r="W362" s="19"/>
      <c r="X362" s="12"/>
      <c r="Y362" s="31"/>
      <c r="Z362" s="31"/>
      <c r="AA362" s="32"/>
      <c r="AC362" s="31"/>
      <c r="AD362" s="31"/>
      <c r="BF362" s="12" t="s">
        <v>0</v>
      </c>
    </row>
    <row r="363" spans="1:58">
      <c r="A363" s="3" t="str">
        <f t="shared" si="62"/>
        <v>|PT|&gt;||シールド数|&gt;||</v>
      </c>
      <c r="B363" s="3" t="s">
        <v>0</v>
      </c>
      <c r="C363" s="3" t="s">
        <v>83</v>
      </c>
      <c r="D363" s="3" t="s">
        <v>18</v>
      </c>
      <c r="E363" s="3" t="s">
        <v>83</v>
      </c>
      <c r="F363" s="3" t="s">
        <v>115</v>
      </c>
      <c r="G363" s="3" t="s">
        <v>83</v>
      </c>
      <c r="H363" s="3" t="str">
        <f>IF(R362=0,"",R362)</f>
        <v/>
      </c>
      <c r="I363" s="3" t="s">
        <v>83</v>
      </c>
      <c r="J363" s="3" t="s">
        <v>134</v>
      </c>
      <c r="K363" s="3" t="s">
        <v>83</v>
      </c>
      <c r="L363" s="3" t="s">
        <v>115</v>
      </c>
      <c r="M363" s="3" t="s">
        <v>83</v>
      </c>
      <c r="N363" s="3" t="str">
        <f>IF(R363=0,"",R363)</f>
        <v/>
      </c>
      <c r="O363" s="3" t="s">
        <v>83</v>
      </c>
      <c r="Q363" s="20" t="s">
        <v>19</v>
      </c>
      <c r="R363" s="13">
        <f>INDEX(AW:AW,W356+1)</f>
        <v>0</v>
      </c>
      <c r="S363" s="21"/>
      <c r="T363" s="21"/>
      <c r="U363" s="21"/>
      <c r="V363" s="22"/>
      <c r="W363" s="23"/>
      <c r="X363" s="24"/>
      <c r="Y363" s="34"/>
      <c r="Z363" s="34"/>
      <c r="AA363" s="35"/>
      <c r="BF363" s="12" t="s">
        <v>0</v>
      </c>
    </row>
    <row r="364" spans="1:58">
      <c r="A364" s="3" t="str">
        <f t="shared" si="62"/>
        <v>&amp;br;&amp;br;</v>
      </c>
      <c r="B364" s="3" t="s">
        <v>0</v>
      </c>
      <c r="C364" s="3" t="s">
        <v>142</v>
      </c>
      <c r="R364" s="3"/>
      <c r="S364" s="3"/>
      <c r="T364" s="3"/>
      <c r="U364" s="3"/>
      <c r="V364" s="3"/>
      <c r="BF364" s="12" t="s">
        <v>0</v>
      </c>
    </row>
    <row r="365" spans="1:58">
      <c r="A365" s="3" t="str">
        <f t="shared" si="62"/>
        <v>#back(text=戻る,left)</v>
      </c>
      <c r="B365" s="3" t="s">
        <v>0</v>
      </c>
      <c r="C365" s="3" t="s">
        <v>151</v>
      </c>
      <c r="R365" s="3"/>
      <c r="S365" s="3"/>
      <c r="T365" s="3"/>
      <c r="U365" s="3"/>
      <c r="V365" s="3"/>
      <c r="BF365" s="12" t="s">
        <v>0</v>
      </c>
    </row>
    <row r="366" spans="1:58">
      <c r="A366" s="3" t="str">
        <f t="shared" si="62"/>
        <v>&amp;br;</v>
      </c>
      <c r="B366" s="3" t="s">
        <v>0</v>
      </c>
      <c r="C366" s="3" t="s">
        <v>161</v>
      </c>
      <c r="R366" s="3"/>
      <c r="S366" s="3"/>
      <c r="T366" s="3"/>
      <c r="U366" s="3"/>
      <c r="V366" s="3"/>
      <c r="BF366" s="12" t="s">
        <v>0</v>
      </c>
    </row>
    <row r="367" spans="1:58">
      <c r="A367" s="3" t="str">
        <f t="shared" si="62"/>
        <v>#comment(above,nsize=[15],size=[30],num=[10])</v>
      </c>
      <c r="B367" s="3" t="s">
        <v>0</v>
      </c>
      <c r="C367" s="3" t="s">
        <v>170</v>
      </c>
      <c r="R367" s="3"/>
      <c r="S367" s="3"/>
      <c r="T367" s="3"/>
      <c r="U367" s="3"/>
      <c r="V367" s="3"/>
      <c r="BF367" s="12" t="s">
        <v>0</v>
      </c>
    </row>
    <row r="368" spans="1:58">
      <c r="A368" s="3" t="str">
        <f t="shared" si="62"/>
        <v>&amp;br;&amp;br;</v>
      </c>
      <c r="B368" s="3" t="s">
        <v>0</v>
      </c>
      <c r="C368" s="3" t="s">
        <v>142</v>
      </c>
      <c r="R368" s="3"/>
      <c r="S368" s="3"/>
      <c r="T368" s="3"/>
      <c r="U368" s="3"/>
      <c r="V368" s="3"/>
      <c r="AC368" s="31"/>
      <c r="AD368" s="31"/>
      <c r="BF368" s="12" t="s">
        <v>0</v>
      </c>
    </row>
    <row r="369" spans="1:58">
      <c r="A369" s="3" t="str">
        <f t="shared" si="62"/>
        <v/>
      </c>
      <c r="B369" s="3" t="s">
        <v>0</v>
      </c>
      <c r="Q369" s="8"/>
      <c r="R369" s="9"/>
      <c r="S369" s="9"/>
      <c r="T369" s="9"/>
      <c r="U369" s="9"/>
      <c r="V369" s="10"/>
      <c r="W369" s="11">
        <v>29</v>
      </c>
      <c r="X369" s="8"/>
      <c r="Y369" s="29"/>
      <c r="Z369" s="29"/>
      <c r="AA369" s="30"/>
      <c r="AC369" s="31"/>
      <c r="AD369" s="31"/>
      <c r="BF369" s="12" t="s">
        <v>0</v>
      </c>
    </row>
    <row r="370" spans="1:58">
      <c r="A370" s="3" t="str">
        <f t="shared" si="62"/>
        <v>*0/0</v>
      </c>
      <c r="B370" s="3" t="s">
        <v>0</v>
      </c>
      <c r="C370" s="3" t="str">
        <f>"*"&amp;R370&amp;"/"&amp;T370</f>
        <v>*0/0</v>
      </c>
      <c r="Q370" s="12" t="s">
        <v>9</v>
      </c>
      <c r="R370" s="13">
        <f>INDEX(AJ:AJ,W369+1)</f>
        <v>0</v>
      </c>
      <c r="S370" s="14" t="s">
        <v>10</v>
      </c>
      <c r="T370" s="13">
        <f>INDEX(AK:AK,W369+1)</f>
        <v>0</v>
      </c>
      <c r="U370" s="14"/>
      <c r="V370" s="15"/>
      <c r="W370" s="16"/>
      <c r="X370" s="12"/>
      <c r="Y370" s="31"/>
      <c r="Z370" s="31"/>
      <c r="AA370" s="32"/>
      <c r="AC370" s="31"/>
      <c r="AD370" s="31"/>
      <c r="BF370" s="12" t="s">
        <v>0</v>
      </c>
    </row>
    <row r="371" spans="1:58">
      <c r="A371" s="3" t="str">
        <f t="shared" si="62"/>
        <v>|LEFT:80|LEFT:100|LEFT:100|LEFT:100|LEFT:100|LEFT:100|c</v>
      </c>
      <c r="B371" s="3" t="s">
        <v>0</v>
      </c>
      <c r="C371" s="3" t="s">
        <v>83</v>
      </c>
      <c r="D371" s="6" t="str">
        <f>$Q$1</f>
        <v>LEFT:80</v>
      </c>
      <c r="E371" s="6" t="s">
        <v>83</v>
      </c>
      <c r="F371" s="6" t="str">
        <f t="shared" ref="F371:J371" si="69">$R$1</f>
        <v>LEFT:100</v>
      </c>
      <c r="G371" s="6" t="s">
        <v>83</v>
      </c>
      <c r="H371" s="6" t="str">
        <f t="shared" si="69"/>
        <v>LEFT:100</v>
      </c>
      <c r="I371" s="6" t="s">
        <v>83</v>
      </c>
      <c r="J371" s="6" t="str">
        <f t="shared" si="69"/>
        <v>LEFT:100</v>
      </c>
      <c r="K371" s="6" t="s">
        <v>83</v>
      </c>
      <c r="L371" s="6" t="str">
        <f>$R$1</f>
        <v>LEFT:100</v>
      </c>
      <c r="M371" s="6" t="s">
        <v>83</v>
      </c>
      <c r="N371" s="6" t="str">
        <f>$R$1</f>
        <v>LEFT:100</v>
      </c>
      <c r="O371" s="3" t="s">
        <v>83</v>
      </c>
      <c r="P371" s="3" t="s">
        <v>84</v>
      </c>
      <c r="Q371" s="17" t="s">
        <v>6</v>
      </c>
      <c r="R371" s="13" t="str">
        <f>INDEX(AF:AF,W369+1)</f>
        <v>白</v>
      </c>
      <c r="S371" s="18" t="s">
        <v>7</v>
      </c>
      <c r="T371" s="13">
        <f>INDEX(AG:AG,W369+1)</f>
        <v>0</v>
      </c>
      <c r="U371" s="18" t="s">
        <v>8</v>
      </c>
      <c r="V371" s="13">
        <f>INDEX(AI:AI,W369+1)</f>
        <v>0</v>
      </c>
      <c r="W371" s="19"/>
      <c r="X371" s="13">
        <f>INDEX(AQ:AQ,W369+1)</f>
        <v>0</v>
      </c>
      <c r="Y371" s="31"/>
      <c r="Z371" s="31"/>
      <c r="AA371" s="32"/>
      <c r="AC371" s="14"/>
      <c r="AD371" s="14"/>
      <c r="BF371" s="12" t="s">
        <v>0</v>
      </c>
    </row>
    <row r="372" spans="1:58">
      <c r="A372" s="3" t="str">
        <f t="shared" si="62"/>
        <v>|色|白|レアリティ||マナコスト||</v>
      </c>
      <c r="B372" s="3" t="s">
        <v>0</v>
      </c>
      <c r="C372" s="3" t="s">
        <v>83</v>
      </c>
      <c r="D372" s="7" t="s">
        <v>6</v>
      </c>
      <c r="E372" s="3" t="s">
        <v>83</v>
      </c>
      <c r="F372" s="3" t="str">
        <f>IF(R371=0,"",R371)</f>
        <v>白</v>
      </c>
      <c r="G372" s="3" t="s">
        <v>83</v>
      </c>
      <c r="H372" s="7" t="s">
        <v>92</v>
      </c>
      <c r="I372" s="3" t="s">
        <v>83</v>
      </c>
      <c r="J372" s="3" t="str">
        <f>IF(T371=0,"",T371)</f>
        <v/>
      </c>
      <c r="K372" s="3" t="s">
        <v>83</v>
      </c>
      <c r="L372" s="7" t="s">
        <v>93</v>
      </c>
      <c r="M372" s="3" t="s">
        <v>83</v>
      </c>
      <c r="N372" s="3" t="str">
        <f>IF(V371=0,"",V371)</f>
        <v/>
      </c>
      <c r="O372" s="3" t="s">
        <v>83</v>
      </c>
      <c r="Q372" s="12" t="s">
        <v>11</v>
      </c>
      <c r="R372" s="13">
        <f>INDEX(AL:AL,W369+1)</f>
        <v>0</v>
      </c>
      <c r="S372" s="18" t="s">
        <v>94</v>
      </c>
      <c r="T372" s="13">
        <f>INDEX(AN:AN,W369+1)</f>
        <v>0</v>
      </c>
      <c r="U372" s="13">
        <f>INDEX(AO:AO,W369+1)</f>
        <v>0</v>
      </c>
      <c r="V372" s="13">
        <f>INDEX(AP:AP,W369+1)</f>
        <v>0</v>
      </c>
      <c r="W372" s="19"/>
      <c r="X372" s="13" t="str">
        <f>INDEX(AZ:AZ,W369+1)</f>
        <v/>
      </c>
      <c r="Y372" s="13" t="str">
        <f>INDEX(BA:BA,W369+1)</f>
        <v/>
      </c>
      <c r="Z372" s="13" t="str">
        <f>INDEX(BB:BB,W369+1)</f>
        <v/>
      </c>
      <c r="AA372" s="13">
        <f>INDEX(BC:BC,W369+1)</f>
        <v>0</v>
      </c>
      <c r="AC372" s="31"/>
      <c r="AD372" s="31"/>
      <c r="BF372" s="12" t="s">
        <v>0</v>
      </c>
    </row>
    <row r="373" spans="1:58">
      <c r="A373" s="3" t="str">
        <f t="shared" si="62"/>
        <v>|種別||サブタイプ||||</v>
      </c>
      <c r="B373" s="3" t="s">
        <v>0</v>
      </c>
      <c r="C373" s="3" t="s">
        <v>83</v>
      </c>
      <c r="D373" s="7" t="s">
        <v>11</v>
      </c>
      <c r="E373" s="3" t="s">
        <v>83</v>
      </c>
      <c r="F373" s="3" t="str">
        <f>IF(R372=0,"",R372)</f>
        <v/>
      </c>
      <c r="G373" s="3" t="s">
        <v>83</v>
      </c>
      <c r="H373" s="7" t="s">
        <v>104</v>
      </c>
      <c r="I373" s="3" t="s">
        <v>83</v>
      </c>
      <c r="J373" s="3" t="str">
        <f>IF(T372=0,"",T372)</f>
        <v/>
      </c>
      <c r="K373" s="3" t="s">
        <v>83</v>
      </c>
      <c r="L373" s="3" t="str">
        <f>IF(U372=0,"",U372)</f>
        <v/>
      </c>
      <c r="M373" s="3" t="s">
        <v>83</v>
      </c>
      <c r="N373" s="3" t="str">
        <f>IF(V372=0,"",V372)</f>
        <v/>
      </c>
      <c r="O373" s="3" t="s">
        <v>83</v>
      </c>
      <c r="Q373" s="12" t="s">
        <v>105</v>
      </c>
      <c r="R373" s="13" t="str">
        <f>INDEX(BD:BD,W369+1)</f>
        <v/>
      </c>
      <c r="S373" s="14"/>
      <c r="T373" s="14"/>
      <c r="U373" s="14"/>
      <c r="V373" s="15"/>
      <c r="W373" s="19"/>
      <c r="X373" s="11"/>
      <c r="Y373" s="11"/>
      <c r="Z373" s="11"/>
      <c r="AA373" s="33"/>
      <c r="AC373" s="31"/>
      <c r="AD373" s="31"/>
      <c r="BF373" s="12" t="s">
        <v>0</v>
      </c>
    </row>
    <row r="374" spans="1:58">
      <c r="A374" s="3" t="str">
        <f t="shared" si="62"/>
        <v>|テキスト|&gt;|&gt;|&gt;|&gt;||</v>
      </c>
      <c r="B374" s="3" t="s">
        <v>0</v>
      </c>
      <c r="C374" s="3" t="s">
        <v>83</v>
      </c>
      <c r="D374" s="7" t="s">
        <v>105</v>
      </c>
      <c r="E374" s="3" t="s">
        <v>83</v>
      </c>
      <c r="F374" s="7" t="s">
        <v>115</v>
      </c>
      <c r="G374" s="3" t="s">
        <v>83</v>
      </c>
      <c r="H374" s="7" t="s">
        <v>115</v>
      </c>
      <c r="I374" s="3" t="s">
        <v>83</v>
      </c>
      <c r="J374" s="7" t="s">
        <v>115</v>
      </c>
      <c r="K374" s="3" t="s">
        <v>83</v>
      </c>
      <c r="L374" s="7" t="s">
        <v>115</v>
      </c>
      <c r="M374" s="3" t="s">
        <v>83</v>
      </c>
      <c r="N374" s="3" t="str">
        <f>IF(R373=0,"",R373)</f>
        <v/>
      </c>
      <c r="O374" s="3" t="s">
        <v>83</v>
      </c>
      <c r="Q374" s="17" t="s">
        <v>27</v>
      </c>
      <c r="R374" s="13" t="str">
        <f>INDEX(BE:BE,W369+1)</f>
        <v/>
      </c>
      <c r="S374" s="14" t="s">
        <v>324</v>
      </c>
      <c r="T374" s="13" t="str">
        <f>IF(X374="","",X374&amp;IF(Y374="",""," "&amp;Y374)&amp;IF(Z374="",""," "&amp;Z374)&amp;IF(AA374="",""," "&amp;AA374))</f>
        <v/>
      </c>
      <c r="U374" s="14"/>
      <c r="V374" s="15"/>
      <c r="W374" s="19" t="s">
        <v>116</v>
      </c>
      <c r="X374" s="12" t="str">
        <f t="shared" ref="X374:AA374" si="70">IF(ISERROR(IF(LEN(X373)&gt;1,X373,VLOOKUP(X372,$AC:$AD,2,FALSE))),"",IF(LEN(X373)&gt;1,X373,VLOOKUP(X372,$AC:$AD,2,FALSE)))</f>
        <v/>
      </c>
      <c r="Y374" s="12" t="str">
        <f t="shared" si="70"/>
        <v/>
      </c>
      <c r="Z374" s="12" t="str">
        <f t="shared" si="70"/>
        <v/>
      </c>
      <c r="AA374" s="12" t="str">
        <f t="shared" si="70"/>
        <v> </v>
      </c>
      <c r="AC374" s="31"/>
      <c r="AD374" s="31"/>
      <c r="BF374" s="12" t="s">
        <v>0</v>
      </c>
    </row>
    <row r="375" spans="1:58">
      <c r="A375" s="3" t="str">
        <f t="shared" si="62"/>
        <v>|英テキスト|&gt;|&gt;|&gt;|&gt;||</v>
      </c>
      <c r="B375" s="3" t="s">
        <v>0</v>
      </c>
      <c r="C375" s="3" t="s">
        <v>83</v>
      </c>
      <c r="D375" s="7" t="s">
        <v>125</v>
      </c>
      <c r="E375" s="3" t="s">
        <v>83</v>
      </c>
      <c r="F375" s="7" t="s">
        <v>115</v>
      </c>
      <c r="G375" s="3" t="s">
        <v>83</v>
      </c>
      <c r="H375" s="7" t="s">
        <v>115</v>
      </c>
      <c r="I375" s="3" t="s">
        <v>83</v>
      </c>
      <c r="J375" s="7" t="s">
        <v>115</v>
      </c>
      <c r="K375" s="3" t="s">
        <v>83</v>
      </c>
      <c r="L375" s="7" t="s">
        <v>115</v>
      </c>
      <c r="M375" s="3" t="s">
        <v>83</v>
      </c>
      <c r="N375" s="3" t="str">
        <f>IF(T374="","",T374&amp;"&amp;br;")&amp;IF(R374=0,"",R374)</f>
        <v/>
      </c>
      <c r="O375" s="3" t="s">
        <v>83</v>
      </c>
      <c r="Q375" s="12" t="s">
        <v>18</v>
      </c>
      <c r="R375" s="13">
        <f>IF(INDEX(AX:AX,W369+1)="",0,INDEX(AX:AX,W369+1)&amp;"/"&amp;INDEX(AY:AY,W369+1))</f>
        <v>0</v>
      </c>
      <c r="S375" s="14"/>
      <c r="T375" s="14"/>
      <c r="U375" s="14"/>
      <c r="V375" s="15"/>
      <c r="W375" s="19"/>
      <c r="X375" s="12"/>
      <c r="Y375" s="31"/>
      <c r="Z375" s="31"/>
      <c r="AA375" s="32"/>
      <c r="AC375" s="31"/>
      <c r="AD375" s="31"/>
      <c r="BF375" s="12" t="s">
        <v>0</v>
      </c>
    </row>
    <row r="376" spans="1:58">
      <c r="A376" s="3" t="str">
        <f t="shared" si="62"/>
        <v>|PT|&gt;||シールド数|&gt;||</v>
      </c>
      <c r="B376" s="3" t="s">
        <v>0</v>
      </c>
      <c r="C376" s="3" t="s">
        <v>83</v>
      </c>
      <c r="D376" s="3" t="s">
        <v>18</v>
      </c>
      <c r="E376" s="3" t="s">
        <v>83</v>
      </c>
      <c r="F376" s="3" t="s">
        <v>115</v>
      </c>
      <c r="G376" s="3" t="s">
        <v>83</v>
      </c>
      <c r="H376" s="3" t="str">
        <f>IF(R375=0,"",R375)</f>
        <v/>
      </c>
      <c r="I376" s="3" t="s">
        <v>83</v>
      </c>
      <c r="J376" s="3" t="s">
        <v>134</v>
      </c>
      <c r="K376" s="3" t="s">
        <v>83</v>
      </c>
      <c r="L376" s="3" t="s">
        <v>115</v>
      </c>
      <c r="M376" s="3" t="s">
        <v>83</v>
      </c>
      <c r="N376" s="3" t="str">
        <f>IF(R376=0,"",R376)</f>
        <v/>
      </c>
      <c r="O376" s="3" t="s">
        <v>83</v>
      </c>
      <c r="Q376" s="20" t="s">
        <v>19</v>
      </c>
      <c r="R376" s="13">
        <f>INDEX(AW:AW,W369+1)</f>
        <v>0</v>
      </c>
      <c r="S376" s="21"/>
      <c r="T376" s="21"/>
      <c r="U376" s="21"/>
      <c r="V376" s="22"/>
      <c r="W376" s="23"/>
      <c r="X376" s="24"/>
      <c r="Y376" s="34"/>
      <c r="Z376" s="34"/>
      <c r="AA376" s="35"/>
      <c r="BF376" s="12" t="s">
        <v>0</v>
      </c>
    </row>
    <row r="377" spans="1:58">
      <c r="A377" s="3" t="str">
        <f t="shared" si="62"/>
        <v>&amp;br;&amp;br;</v>
      </c>
      <c r="B377" s="3" t="s">
        <v>0</v>
      </c>
      <c r="C377" s="3" t="s">
        <v>142</v>
      </c>
      <c r="R377" s="3"/>
      <c r="S377" s="3"/>
      <c r="T377" s="3"/>
      <c r="U377" s="3"/>
      <c r="V377" s="3"/>
      <c r="BF377" s="12" t="s">
        <v>0</v>
      </c>
    </row>
    <row r="378" spans="1:58">
      <c r="A378" s="3" t="str">
        <f t="shared" si="62"/>
        <v>#back(text=戻る,left)</v>
      </c>
      <c r="B378" s="3" t="s">
        <v>0</v>
      </c>
      <c r="C378" s="3" t="s">
        <v>151</v>
      </c>
      <c r="R378" s="3"/>
      <c r="S378" s="3"/>
      <c r="T378" s="3"/>
      <c r="U378" s="3"/>
      <c r="V378" s="3"/>
      <c r="BF378" s="12" t="s">
        <v>0</v>
      </c>
    </row>
    <row r="379" spans="1:58">
      <c r="A379" s="3" t="str">
        <f t="shared" si="62"/>
        <v>&amp;br;</v>
      </c>
      <c r="B379" s="3" t="s">
        <v>0</v>
      </c>
      <c r="C379" s="3" t="s">
        <v>161</v>
      </c>
      <c r="R379" s="3"/>
      <c r="S379" s="3"/>
      <c r="T379" s="3"/>
      <c r="U379" s="3"/>
      <c r="V379" s="3"/>
      <c r="BF379" s="12" t="s">
        <v>0</v>
      </c>
    </row>
    <row r="380" spans="1:58">
      <c r="A380" s="3" t="str">
        <f t="shared" si="62"/>
        <v>#comment(above,nsize=[15],size=[30],num=[10])</v>
      </c>
      <c r="B380" s="3" t="s">
        <v>0</v>
      </c>
      <c r="C380" s="3" t="s">
        <v>170</v>
      </c>
      <c r="R380" s="3"/>
      <c r="S380" s="3"/>
      <c r="T380" s="3"/>
      <c r="U380" s="3"/>
      <c r="V380" s="3"/>
      <c r="BF380" s="12" t="s">
        <v>0</v>
      </c>
    </row>
    <row r="381" spans="1:58">
      <c r="A381" s="3" t="str">
        <f t="shared" si="62"/>
        <v>&amp;br;&amp;br;</v>
      </c>
      <c r="B381" s="3" t="s">
        <v>0</v>
      </c>
      <c r="C381" s="3" t="s">
        <v>142</v>
      </c>
      <c r="R381" s="3"/>
      <c r="S381" s="3"/>
      <c r="T381" s="3"/>
      <c r="U381" s="3"/>
      <c r="V381" s="3"/>
      <c r="AC381" s="31"/>
      <c r="AD381" s="31"/>
      <c r="BF381" s="12" t="s">
        <v>0</v>
      </c>
    </row>
    <row r="382" spans="1:58">
      <c r="A382" s="3" t="str">
        <f t="shared" si="62"/>
        <v/>
      </c>
      <c r="B382" s="3" t="s">
        <v>0</v>
      </c>
      <c r="Q382" s="8"/>
      <c r="R382" s="9"/>
      <c r="S382" s="9"/>
      <c r="T382" s="9"/>
      <c r="U382" s="9"/>
      <c r="V382" s="10"/>
      <c r="W382" s="11">
        <v>30</v>
      </c>
      <c r="X382" s="8"/>
      <c r="Y382" s="29"/>
      <c r="Z382" s="29"/>
      <c r="AA382" s="30"/>
      <c r="AC382" s="31"/>
      <c r="AD382" s="31"/>
      <c r="BF382" s="12" t="s">
        <v>0</v>
      </c>
    </row>
    <row r="383" spans="1:58">
      <c r="A383" s="3" t="str">
        <f t="shared" si="62"/>
        <v>*0/0</v>
      </c>
      <c r="B383" s="3" t="s">
        <v>0</v>
      </c>
      <c r="C383" s="3" t="str">
        <f>"*"&amp;R383&amp;"/"&amp;T383</f>
        <v>*0/0</v>
      </c>
      <c r="Q383" s="12" t="s">
        <v>9</v>
      </c>
      <c r="R383" s="13">
        <f>INDEX(AJ:AJ,W382+1)</f>
        <v>0</v>
      </c>
      <c r="S383" s="14" t="s">
        <v>10</v>
      </c>
      <c r="T383" s="13">
        <f>INDEX(AK:AK,W382+1)</f>
        <v>0</v>
      </c>
      <c r="U383" s="14"/>
      <c r="V383" s="15"/>
      <c r="W383" s="16"/>
      <c r="X383" s="12"/>
      <c r="Y383" s="31"/>
      <c r="Z383" s="31"/>
      <c r="AA383" s="32"/>
      <c r="AC383" s="31"/>
      <c r="AD383" s="31"/>
      <c r="BF383" s="12" t="s">
        <v>0</v>
      </c>
    </row>
    <row r="384" spans="1:58">
      <c r="A384" s="3" t="str">
        <f t="shared" si="62"/>
        <v>|LEFT:80|LEFT:100|LEFT:100|LEFT:100|LEFT:100|LEFT:100|c</v>
      </c>
      <c r="B384" s="3" t="s">
        <v>0</v>
      </c>
      <c r="C384" s="3" t="s">
        <v>83</v>
      </c>
      <c r="D384" s="6" t="str">
        <f>$Q$1</f>
        <v>LEFT:80</v>
      </c>
      <c r="E384" s="6" t="s">
        <v>83</v>
      </c>
      <c r="F384" s="6" t="str">
        <f t="shared" ref="F384:J384" si="71">$R$1</f>
        <v>LEFT:100</v>
      </c>
      <c r="G384" s="6" t="s">
        <v>83</v>
      </c>
      <c r="H384" s="6" t="str">
        <f t="shared" si="71"/>
        <v>LEFT:100</v>
      </c>
      <c r="I384" s="6" t="s">
        <v>83</v>
      </c>
      <c r="J384" s="6" t="str">
        <f t="shared" si="71"/>
        <v>LEFT:100</v>
      </c>
      <c r="K384" s="6" t="s">
        <v>83</v>
      </c>
      <c r="L384" s="6" t="str">
        <f>$R$1</f>
        <v>LEFT:100</v>
      </c>
      <c r="M384" s="6" t="s">
        <v>83</v>
      </c>
      <c r="N384" s="6" t="str">
        <f>$R$1</f>
        <v>LEFT:100</v>
      </c>
      <c r="O384" s="3" t="s">
        <v>83</v>
      </c>
      <c r="P384" s="3" t="s">
        <v>84</v>
      </c>
      <c r="Q384" s="17" t="s">
        <v>6</v>
      </c>
      <c r="R384" s="13" t="str">
        <f>INDEX(AF:AF,W382+1)</f>
        <v>白</v>
      </c>
      <c r="S384" s="18" t="s">
        <v>7</v>
      </c>
      <c r="T384" s="13">
        <f>INDEX(AG:AG,W382+1)</f>
        <v>0</v>
      </c>
      <c r="U384" s="18" t="s">
        <v>8</v>
      </c>
      <c r="V384" s="13">
        <f>INDEX(AI:AI,W382+1)</f>
        <v>0</v>
      </c>
      <c r="W384" s="19"/>
      <c r="X384" s="13">
        <f>INDEX(AQ:AQ,W382+1)</f>
        <v>0</v>
      </c>
      <c r="Y384" s="31"/>
      <c r="Z384" s="31"/>
      <c r="AA384" s="32"/>
      <c r="AC384" s="14"/>
      <c r="AD384" s="14"/>
      <c r="BF384" s="12" t="s">
        <v>0</v>
      </c>
    </row>
    <row r="385" spans="1:58">
      <c r="A385" s="3" t="str">
        <f t="shared" si="62"/>
        <v>|色|白|レアリティ||マナコスト||</v>
      </c>
      <c r="B385" s="3" t="s">
        <v>0</v>
      </c>
      <c r="C385" s="3" t="s">
        <v>83</v>
      </c>
      <c r="D385" s="7" t="s">
        <v>6</v>
      </c>
      <c r="E385" s="3" t="s">
        <v>83</v>
      </c>
      <c r="F385" s="3" t="str">
        <f>IF(R384=0,"",R384)</f>
        <v>白</v>
      </c>
      <c r="G385" s="3" t="s">
        <v>83</v>
      </c>
      <c r="H385" s="7" t="s">
        <v>92</v>
      </c>
      <c r="I385" s="3" t="s">
        <v>83</v>
      </c>
      <c r="J385" s="3" t="str">
        <f>IF(T384=0,"",T384)</f>
        <v/>
      </c>
      <c r="K385" s="3" t="s">
        <v>83</v>
      </c>
      <c r="L385" s="7" t="s">
        <v>93</v>
      </c>
      <c r="M385" s="3" t="s">
        <v>83</v>
      </c>
      <c r="N385" s="3" t="str">
        <f>IF(V384=0,"",V384)</f>
        <v/>
      </c>
      <c r="O385" s="3" t="s">
        <v>83</v>
      </c>
      <c r="Q385" s="12" t="s">
        <v>11</v>
      </c>
      <c r="R385" s="13">
        <f>INDEX(AL:AL,W382+1)</f>
        <v>0</v>
      </c>
      <c r="S385" s="18" t="s">
        <v>94</v>
      </c>
      <c r="T385" s="13">
        <f>INDEX(AN:AN,W382+1)</f>
        <v>0</v>
      </c>
      <c r="U385" s="13">
        <f>INDEX(AO:AO,W382+1)</f>
        <v>0</v>
      </c>
      <c r="V385" s="13">
        <f>INDEX(AP:AP,W382+1)</f>
        <v>0</v>
      </c>
      <c r="W385" s="19"/>
      <c r="X385" s="13" t="str">
        <f>INDEX(AZ:AZ,W382+1)</f>
        <v/>
      </c>
      <c r="Y385" s="13" t="str">
        <f>INDEX(BA:BA,W382+1)</f>
        <v/>
      </c>
      <c r="Z385" s="13" t="str">
        <f>INDEX(BB:BB,W382+1)</f>
        <v/>
      </c>
      <c r="AA385" s="13">
        <f>INDEX(BC:BC,W382+1)</f>
        <v>0</v>
      </c>
      <c r="AC385" s="31"/>
      <c r="AD385" s="31"/>
      <c r="BF385" s="12" t="s">
        <v>0</v>
      </c>
    </row>
    <row r="386" spans="1:58">
      <c r="A386" s="3" t="str">
        <f t="shared" si="62"/>
        <v>|種別||サブタイプ||||</v>
      </c>
      <c r="B386" s="3" t="s">
        <v>0</v>
      </c>
      <c r="C386" s="3" t="s">
        <v>83</v>
      </c>
      <c r="D386" s="7" t="s">
        <v>11</v>
      </c>
      <c r="E386" s="3" t="s">
        <v>83</v>
      </c>
      <c r="F386" s="3" t="str">
        <f>IF(R385=0,"",R385)</f>
        <v/>
      </c>
      <c r="G386" s="3" t="s">
        <v>83</v>
      </c>
      <c r="H386" s="7" t="s">
        <v>104</v>
      </c>
      <c r="I386" s="3" t="s">
        <v>83</v>
      </c>
      <c r="J386" s="3" t="str">
        <f>IF(T385=0,"",T385)</f>
        <v/>
      </c>
      <c r="K386" s="3" t="s">
        <v>83</v>
      </c>
      <c r="L386" s="3" t="str">
        <f>IF(U385=0,"",U385)</f>
        <v/>
      </c>
      <c r="M386" s="3" t="s">
        <v>83</v>
      </c>
      <c r="N386" s="3" t="str">
        <f>IF(V385=0,"",V385)</f>
        <v/>
      </c>
      <c r="O386" s="3" t="s">
        <v>83</v>
      </c>
      <c r="Q386" s="12" t="s">
        <v>105</v>
      </c>
      <c r="R386" s="13" t="str">
        <f>INDEX(BD:BD,W382+1)</f>
        <v/>
      </c>
      <c r="S386" s="14"/>
      <c r="T386" s="14"/>
      <c r="U386" s="14"/>
      <c r="V386" s="15"/>
      <c r="W386" s="19"/>
      <c r="X386" s="11"/>
      <c r="Y386" s="11"/>
      <c r="Z386" s="11"/>
      <c r="AA386" s="33"/>
      <c r="AC386" s="31"/>
      <c r="AD386" s="31"/>
      <c r="BF386" s="12" t="s">
        <v>0</v>
      </c>
    </row>
    <row r="387" spans="1:58">
      <c r="A387" s="3" t="str">
        <f t="shared" si="62"/>
        <v>|テキスト|&gt;|&gt;|&gt;|&gt;||</v>
      </c>
      <c r="B387" s="3" t="s">
        <v>0</v>
      </c>
      <c r="C387" s="3" t="s">
        <v>83</v>
      </c>
      <c r="D387" s="7" t="s">
        <v>105</v>
      </c>
      <c r="E387" s="3" t="s">
        <v>83</v>
      </c>
      <c r="F387" s="7" t="s">
        <v>115</v>
      </c>
      <c r="G387" s="3" t="s">
        <v>83</v>
      </c>
      <c r="H387" s="7" t="s">
        <v>115</v>
      </c>
      <c r="I387" s="3" t="s">
        <v>83</v>
      </c>
      <c r="J387" s="7" t="s">
        <v>115</v>
      </c>
      <c r="K387" s="3" t="s">
        <v>83</v>
      </c>
      <c r="L387" s="7" t="s">
        <v>115</v>
      </c>
      <c r="M387" s="3" t="s">
        <v>83</v>
      </c>
      <c r="N387" s="3" t="str">
        <f>IF(R386=0,"",R386)</f>
        <v/>
      </c>
      <c r="O387" s="3" t="s">
        <v>83</v>
      </c>
      <c r="Q387" s="17" t="s">
        <v>27</v>
      </c>
      <c r="R387" s="13" t="str">
        <f>INDEX(BE:BE,W382+1)</f>
        <v/>
      </c>
      <c r="S387" s="14" t="s">
        <v>324</v>
      </c>
      <c r="T387" s="13" t="str">
        <f>IF(X387="","",X387&amp;IF(Y387="",""," "&amp;Y387)&amp;IF(Z387="",""," "&amp;Z387)&amp;IF(AA387="",""," "&amp;AA387))</f>
        <v/>
      </c>
      <c r="U387" s="14"/>
      <c r="V387" s="15"/>
      <c r="W387" s="19" t="s">
        <v>116</v>
      </c>
      <c r="X387" s="12" t="str">
        <f t="shared" ref="X387:AA387" si="72">IF(ISERROR(IF(LEN(X386)&gt;1,X386,VLOOKUP(X385,$AC:$AD,2,FALSE))),"",IF(LEN(X386)&gt;1,X386,VLOOKUP(X385,$AC:$AD,2,FALSE)))</f>
        <v/>
      </c>
      <c r="Y387" s="12" t="str">
        <f t="shared" si="72"/>
        <v/>
      </c>
      <c r="Z387" s="12" t="str">
        <f t="shared" si="72"/>
        <v/>
      </c>
      <c r="AA387" s="12" t="str">
        <f t="shared" si="72"/>
        <v> </v>
      </c>
      <c r="AC387" s="31"/>
      <c r="AD387" s="31"/>
      <c r="BF387" s="12" t="s">
        <v>0</v>
      </c>
    </row>
    <row r="388" spans="1:58">
      <c r="A388" s="3" t="str">
        <f t="shared" si="62"/>
        <v>|英テキスト|&gt;|&gt;|&gt;|&gt;||</v>
      </c>
      <c r="B388" s="3" t="s">
        <v>0</v>
      </c>
      <c r="C388" s="3" t="s">
        <v>83</v>
      </c>
      <c r="D388" s="7" t="s">
        <v>125</v>
      </c>
      <c r="E388" s="3" t="s">
        <v>83</v>
      </c>
      <c r="F388" s="7" t="s">
        <v>115</v>
      </c>
      <c r="G388" s="3" t="s">
        <v>83</v>
      </c>
      <c r="H388" s="7" t="s">
        <v>115</v>
      </c>
      <c r="I388" s="3" t="s">
        <v>83</v>
      </c>
      <c r="J388" s="7" t="s">
        <v>115</v>
      </c>
      <c r="K388" s="3" t="s">
        <v>83</v>
      </c>
      <c r="L388" s="7" t="s">
        <v>115</v>
      </c>
      <c r="M388" s="3" t="s">
        <v>83</v>
      </c>
      <c r="N388" s="3" t="str">
        <f>IF(T387="","",T387&amp;"&amp;br;")&amp;IF(R387=0,"",R387)</f>
        <v/>
      </c>
      <c r="O388" s="3" t="s">
        <v>83</v>
      </c>
      <c r="Q388" s="12" t="s">
        <v>18</v>
      </c>
      <c r="R388" s="13">
        <f>IF(INDEX(AX:AX,W382+1)="",0,INDEX(AX:AX,W382+1)&amp;"/"&amp;INDEX(AY:AY,W382+1))</f>
        <v>0</v>
      </c>
      <c r="S388" s="14"/>
      <c r="T388" s="14"/>
      <c r="U388" s="14"/>
      <c r="V388" s="15"/>
      <c r="W388" s="19"/>
      <c r="X388" s="12"/>
      <c r="Y388" s="31"/>
      <c r="Z388" s="31"/>
      <c r="AA388" s="32"/>
      <c r="AC388" s="31"/>
      <c r="AD388" s="31"/>
      <c r="BF388" s="12" t="s">
        <v>0</v>
      </c>
    </row>
    <row r="389" spans="1:58">
      <c r="A389" s="3" t="str">
        <f t="shared" si="62"/>
        <v>|PT|&gt;||シールド数|&gt;||</v>
      </c>
      <c r="B389" s="3" t="s">
        <v>0</v>
      </c>
      <c r="C389" s="3" t="s">
        <v>83</v>
      </c>
      <c r="D389" s="3" t="s">
        <v>18</v>
      </c>
      <c r="E389" s="3" t="s">
        <v>83</v>
      </c>
      <c r="F389" s="3" t="s">
        <v>115</v>
      </c>
      <c r="G389" s="3" t="s">
        <v>83</v>
      </c>
      <c r="H389" s="3" t="str">
        <f>IF(R388=0,"",R388)</f>
        <v/>
      </c>
      <c r="I389" s="3" t="s">
        <v>83</v>
      </c>
      <c r="J389" s="3" t="s">
        <v>134</v>
      </c>
      <c r="K389" s="3" t="s">
        <v>83</v>
      </c>
      <c r="L389" s="3" t="s">
        <v>115</v>
      </c>
      <c r="M389" s="3" t="s">
        <v>83</v>
      </c>
      <c r="N389" s="3" t="str">
        <f>IF(R389=0,"",R389)</f>
        <v/>
      </c>
      <c r="O389" s="3" t="s">
        <v>83</v>
      </c>
      <c r="Q389" s="20" t="s">
        <v>19</v>
      </c>
      <c r="R389" s="13">
        <f>INDEX(AW:AW,W382+1)</f>
        <v>0</v>
      </c>
      <c r="S389" s="21"/>
      <c r="T389" s="21"/>
      <c r="U389" s="21"/>
      <c r="V389" s="22"/>
      <c r="W389" s="23"/>
      <c r="X389" s="24"/>
      <c r="Y389" s="34"/>
      <c r="Z389" s="34"/>
      <c r="AA389" s="35"/>
      <c r="BF389" s="12" t="s">
        <v>0</v>
      </c>
    </row>
    <row r="390" spans="1:58">
      <c r="A390" s="3" t="str">
        <f t="shared" ref="A390:A453" si="73">CONCATENATE(C390,D390,E390,F390,G390,H390,I390,J390,K390,L390,M390,N390,O390,P390)</f>
        <v>&amp;br;&amp;br;</v>
      </c>
      <c r="B390" s="3" t="s">
        <v>0</v>
      </c>
      <c r="C390" s="3" t="s">
        <v>142</v>
      </c>
      <c r="R390" s="3"/>
      <c r="S390" s="3"/>
      <c r="T390" s="3"/>
      <c r="U390" s="3"/>
      <c r="V390" s="3"/>
      <c r="BF390" s="12" t="s">
        <v>0</v>
      </c>
    </row>
    <row r="391" spans="1:58">
      <c r="A391" s="3" t="str">
        <f t="shared" si="73"/>
        <v>#back(text=戻る,left)</v>
      </c>
      <c r="B391" s="3" t="s">
        <v>0</v>
      </c>
      <c r="C391" s="3" t="s">
        <v>151</v>
      </c>
      <c r="R391" s="3"/>
      <c r="S391" s="3"/>
      <c r="T391" s="3"/>
      <c r="U391" s="3"/>
      <c r="V391" s="3"/>
      <c r="BF391" s="12" t="s">
        <v>0</v>
      </c>
    </row>
    <row r="392" spans="1:58">
      <c r="A392" s="3" t="str">
        <f t="shared" si="73"/>
        <v>&amp;br;</v>
      </c>
      <c r="B392" s="3" t="s">
        <v>0</v>
      </c>
      <c r="C392" s="3" t="s">
        <v>161</v>
      </c>
      <c r="R392" s="3"/>
      <c r="S392" s="3"/>
      <c r="T392" s="3"/>
      <c r="U392" s="3"/>
      <c r="V392" s="3"/>
      <c r="BF392" s="12" t="s">
        <v>0</v>
      </c>
    </row>
    <row r="393" spans="1:58">
      <c r="A393" s="3" t="str">
        <f t="shared" si="73"/>
        <v>#comment(above,nsize=[15],size=[30],num=[10])</v>
      </c>
      <c r="B393" s="3" t="s">
        <v>0</v>
      </c>
      <c r="C393" s="3" t="s">
        <v>170</v>
      </c>
      <c r="R393" s="3"/>
      <c r="S393" s="3"/>
      <c r="T393" s="3"/>
      <c r="U393" s="3"/>
      <c r="V393" s="3"/>
      <c r="BF393" s="12" t="s">
        <v>0</v>
      </c>
    </row>
    <row r="394" spans="1:58">
      <c r="A394" s="3" t="str">
        <f t="shared" si="73"/>
        <v>&amp;br;&amp;br;</v>
      </c>
      <c r="B394" s="3" t="s">
        <v>0</v>
      </c>
      <c r="C394" s="3" t="s">
        <v>142</v>
      </c>
      <c r="R394" s="3"/>
      <c r="S394" s="3"/>
      <c r="T394" s="3"/>
      <c r="U394" s="3"/>
      <c r="V394" s="3"/>
      <c r="AC394" s="31"/>
      <c r="AD394" s="31"/>
      <c r="BF394" s="12" t="s">
        <v>0</v>
      </c>
    </row>
    <row r="395" spans="1:58">
      <c r="A395" s="3" t="str">
        <f t="shared" si="73"/>
        <v/>
      </c>
      <c r="B395" s="3" t="s">
        <v>0</v>
      </c>
      <c r="Q395" s="8"/>
      <c r="R395" s="9"/>
      <c r="S395" s="9"/>
      <c r="T395" s="9"/>
      <c r="U395" s="9"/>
      <c r="V395" s="10"/>
      <c r="W395" s="11">
        <v>31</v>
      </c>
      <c r="X395" s="8"/>
      <c r="Y395" s="29"/>
      <c r="Z395" s="29"/>
      <c r="AA395" s="30"/>
      <c r="AC395" s="31"/>
      <c r="AD395" s="31"/>
      <c r="BF395" s="12" t="s">
        <v>0</v>
      </c>
    </row>
    <row r="396" spans="1:58">
      <c r="A396" s="3" t="str">
        <f t="shared" si="73"/>
        <v>*0/0</v>
      </c>
      <c r="B396" s="3" t="s">
        <v>0</v>
      </c>
      <c r="C396" s="3" t="str">
        <f>"*"&amp;R396&amp;"/"&amp;T396</f>
        <v>*0/0</v>
      </c>
      <c r="Q396" s="12" t="s">
        <v>9</v>
      </c>
      <c r="R396" s="13">
        <f>INDEX(AJ:AJ,W395+1)</f>
        <v>0</v>
      </c>
      <c r="S396" s="14" t="s">
        <v>10</v>
      </c>
      <c r="T396" s="13">
        <f>INDEX(AK:AK,W395+1)</f>
        <v>0</v>
      </c>
      <c r="U396" s="14"/>
      <c r="V396" s="15"/>
      <c r="W396" s="16"/>
      <c r="X396" s="12"/>
      <c r="Y396" s="31"/>
      <c r="Z396" s="31"/>
      <c r="AA396" s="32"/>
      <c r="AC396" s="31"/>
      <c r="AD396" s="31"/>
      <c r="BF396" s="12" t="s">
        <v>0</v>
      </c>
    </row>
    <row r="397" spans="1:58">
      <c r="A397" s="3" t="str">
        <f t="shared" si="73"/>
        <v>|LEFT:80|LEFT:100|LEFT:100|LEFT:100|LEFT:100|LEFT:100|c</v>
      </c>
      <c r="B397" s="3" t="s">
        <v>0</v>
      </c>
      <c r="C397" s="3" t="s">
        <v>83</v>
      </c>
      <c r="D397" s="6" t="str">
        <f>$Q$1</f>
        <v>LEFT:80</v>
      </c>
      <c r="E397" s="6" t="s">
        <v>83</v>
      </c>
      <c r="F397" s="6" t="str">
        <f t="shared" ref="F397:J397" si="74">$R$1</f>
        <v>LEFT:100</v>
      </c>
      <c r="G397" s="6" t="s">
        <v>83</v>
      </c>
      <c r="H397" s="6" t="str">
        <f t="shared" si="74"/>
        <v>LEFT:100</v>
      </c>
      <c r="I397" s="6" t="s">
        <v>83</v>
      </c>
      <c r="J397" s="6" t="str">
        <f t="shared" si="74"/>
        <v>LEFT:100</v>
      </c>
      <c r="K397" s="6" t="s">
        <v>83</v>
      </c>
      <c r="L397" s="6" t="str">
        <f>$R$1</f>
        <v>LEFT:100</v>
      </c>
      <c r="M397" s="6" t="s">
        <v>83</v>
      </c>
      <c r="N397" s="6" t="str">
        <f>$R$1</f>
        <v>LEFT:100</v>
      </c>
      <c r="O397" s="3" t="s">
        <v>83</v>
      </c>
      <c r="P397" s="3" t="s">
        <v>84</v>
      </c>
      <c r="Q397" s="17" t="s">
        <v>6</v>
      </c>
      <c r="R397" s="13" t="str">
        <f>INDEX(AF:AF,W395+1)</f>
        <v>白</v>
      </c>
      <c r="S397" s="18" t="s">
        <v>7</v>
      </c>
      <c r="T397" s="13">
        <f>INDEX(AG:AG,W395+1)</f>
        <v>0</v>
      </c>
      <c r="U397" s="18" t="s">
        <v>8</v>
      </c>
      <c r="V397" s="13">
        <f>INDEX(AI:AI,W395+1)</f>
        <v>0</v>
      </c>
      <c r="W397" s="19"/>
      <c r="X397" s="13">
        <f>INDEX(AQ:AQ,W395+1)</f>
        <v>0</v>
      </c>
      <c r="Y397" s="31"/>
      <c r="Z397" s="31"/>
      <c r="AA397" s="32"/>
      <c r="AC397" s="14"/>
      <c r="AD397" s="14"/>
      <c r="BF397" s="12" t="s">
        <v>0</v>
      </c>
    </row>
    <row r="398" spans="1:58">
      <c r="A398" s="3" t="str">
        <f t="shared" si="73"/>
        <v>|色|白|レアリティ||マナコスト||</v>
      </c>
      <c r="B398" s="3" t="s">
        <v>0</v>
      </c>
      <c r="C398" s="3" t="s">
        <v>83</v>
      </c>
      <c r="D398" s="7" t="s">
        <v>6</v>
      </c>
      <c r="E398" s="3" t="s">
        <v>83</v>
      </c>
      <c r="F398" s="3" t="str">
        <f>IF(R397=0,"",R397)</f>
        <v>白</v>
      </c>
      <c r="G398" s="3" t="s">
        <v>83</v>
      </c>
      <c r="H398" s="7" t="s">
        <v>92</v>
      </c>
      <c r="I398" s="3" t="s">
        <v>83</v>
      </c>
      <c r="J398" s="3" t="str">
        <f>IF(T397=0,"",T397)</f>
        <v/>
      </c>
      <c r="K398" s="3" t="s">
        <v>83</v>
      </c>
      <c r="L398" s="7" t="s">
        <v>93</v>
      </c>
      <c r="M398" s="3" t="s">
        <v>83</v>
      </c>
      <c r="N398" s="3" t="str">
        <f>IF(V397=0,"",V397)</f>
        <v/>
      </c>
      <c r="O398" s="3" t="s">
        <v>83</v>
      </c>
      <c r="Q398" s="12" t="s">
        <v>11</v>
      </c>
      <c r="R398" s="13">
        <f>INDEX(AL:AL,W395+1)</f>
        <v>0</v>
      </c>
      <c r="S398" s="18" t="s">
        <v>94</v>
      </c>
      <c r="T398" s="13">
        <f>INDEX(AN:AN,W395+1)</f>
        <v>0</v>
      </c>
      <c r="U398" s="13">
        <f>INDEX(AO:AO,W395+1)</f>
        <v>0</v>
      </c>
      <c r="V398" s="13">
        <f>INDEX(AP:AP,W395+1)</f>
        <v>0</v>
      </c>
      <c r="W398" s="19"/>
      <c r="X398" s="13" t="str">
        <f>INDEX(AZ:AZ,W395+1)</f>
        <v/>
      </c>
      <c r="Y398" s="13" t="str">
        <f>INDEX(BA:BA,W395+1)</f>
        <v/>
      </c>
      <c r="Z398" s="13" t="str">
        <f>INDEX(BB:BB,W395+1)</f>
        <v/>
      </c>
      <c r="AA398" s="13">
        <f>INDEX(BC:BC,W395+1)</f>
        <v>0</v>
      </c>
      <c r="AC398" s="31"/>
      <c r="AD398" s="31"/>
      <c r="BF398" s="12" t="s">
        <v>0</v>
      </c>
    </row>
    <row r="399" spans="1:58">
      <c r="A399" s="3" t="str">
        <f t="shared" si="73"/>
        <v>|種別||サブタイプ||||</v>
      </c>
      <c r="B399" s="3" t="s">
        <v>0</v>
      </c>
      <c r="C399" s="3" t="s">
        <v>83</v>
      </c>
      <c r="D399" s="7" t="s">
        <v>11</v>
      </c>
      <c r="E399" s="3" t="s">
        <v>83</v>
      </c>
      <c r="F399" s="3" t="str">
        <f>IF(R398=0,"",R398)</f>
        <v/>
      </c>
      <c r="G399" s="3" t="s">
        <v>83</v>
      </c>
      <c r="H399" s="7" t="s">
        <v>104</v>
      </c>
      <c r="I399" s="3" t="s">
        <v>83</v>
      </c>
      <c r="J399" s="3" t="str">
        <f>IF(T398=0,"",T398)</f>
        <v/>
      </c>
      <c r="K399" s="3" t="s">
        <v>83</v>
      </c>
      <c r="L399" s="3" t="str">
        <f>IF(U398=0,"",U398)</f>
        <v/>
      </c>
      <c r="M399" s="3" t="s">
        <v>83</v>
      </c>
      <c r="N399" s="3" t="str">
        <f>IF(V398=0,"",V398)</f>
        <v/>
      </c>
      <c r="O399" s="3" t="s">
        <v>83</v>
      </c>
      <c r="Q399" s="12" t="s">
        <v>105</v>
      </c>
      <c r="R399" s="13" t="str">
        <f>INDEX(BD:BD,W395+1)</f>
        <v/>
      </c>
      <c r="S399" s="14"/>
      <c r="T399" s="14"/>
      <c r="U399" s="14"/>
      <c r="V399" s="15"/>
      <c r="W399" s="19"/>
      <c r="X399" s="11"/>
      <c r="Y399" s="11"/>
      <c r="Z399" s="11"/>
      <c r="AA399" s="33"/>
      <c r="AC399" s="31"/>
      <c r="AD399" s="31"/>
      <c r="BF399" s="12" t="s">
        <v>0</v>
      </c>
    </row>
    <row r="400" spans="1:58">
      <c r="A400" s="3" t="str">
        <f t="shared" si="73"/>
        <v>|テキスト|&gt;|&gt;|&gt;|&gt;||</v>
      </c>
      <c r="B400" s="3" t="s">
        <v>0</v>
      </c>
      <c r="C400" s="3" t="s">
        <v>83</v>
      </c>
      <c r="D400" s="7" t="s">
        <v>105</v>
      </c>
      <c r="E400" s="3" t="s">
        <v>83</v>
      </c>
      <c r="F400" s="7" t="s">
        <v>115</v>
      </c>
      <c r="G400" s="3" t="s">
        <v>83</v>
      </c>
      <c r="H400" s="7" t="s">
        <v>115</v>
      </c>
      <c r="I400" s="3" t="s">
        <v>83</v>
      </c>
      <c r="J400" s="7" t="s">
        <v>115</v>
      </c>
      <c r="K400" s="3" t="s">
        <v>83</v>
      </c>
      <c r="L400" s="7" t="s">
        <v>115</v>
      </c>
      <c r="M400" s="3" t="s">
        <v>83</v>
      </c>
      <c r="N400" s="3" t="str">
        <f>IF(R399=0,"",R399)</f>
        <v/>
      </c>
      <c r="O400" s="3" t="s">
        <v>83</v>
      </c>
      <c r="Q400" s="17" t="s">
        <v>27</v>
      </c>
      <c r="R400" s="13" t="str">
        <f>INDEX(BE:BE,W395+1)</f>
        <v/>
      </c>
      <c r="S400" s="14" t="s">
        <v>324</v>
      </c>
      <c r="T400" s="13" t="str">
        <f>IF(X400="","",X400&amp;IF(Y400="",""," "&amp;Y400)&amp;IF(Z400="",""," "&amp;Z400)&amp;IF(AA400="",""," "&amp;AA400))</f>
        <v/>
      </c>
      <c r="U400" s="14"/>
      <c r="V400" s="15"/>
      <c r="W400" s="19" t="s">
        <v>116</v>
      </c>
      <c r="X400" s="12" t="str">
        <f t="shared" ref="X400:AA400" si="75">IF(ISERROR(IF(LEN(X399)&gt;1,X399,VLOOKUP(X398,$AC:$AD,2,FALSE))),"",IF(LEN(X399)&gt;1,X399,VLOOKUP(X398,$AC:$AD,2,FALSE)))</f>
        <v/>
      </c>
      <c r="Y400" s="12" t="str">
        <f t="shared" si="75"/>
        <v/>
      </c>
      <c r="Z400" s="12" t="str">
        <f t="shared" si="75"/>
        <v/>
      </c>
      <c r="AA400" s="12" t="str">
        <f t="shared" si="75"/>
        <v> </v>
      </c>
      <c r="AC400" s="31"/>
      <c r="AD400" s="31"/>
      <c r="BF400" s="12" t="s">
        <v>0</v>
      </c>
    </row>
    <row r="401" spans="1:58">
      <c r="A401" s="3" t="str">
        <f t="shared" si="73"/>
        <v>|英テキスト|&gt;|&gt;|&gt;|&gt;||</v>
      </c>
      <c r="B401" s="3" t="s">
        <v>0</v>
      </c>
      <c r="C401" s="3" t="s">
        <v>83</v>
      </c>
      <c r="D401" s="7" t="s">
        <v>125</v>
      </c>
      <c r="E401" s="3" t="s">
        <v>83</v>
      </c>
      <c r="F401" s="7" t="s">
        <v>115</v>
      </c>
      <c r="G401" s="3" t="s">
        <v>83</v>
      </c>
      <c r="H401" s="7" t="s">
        <v>115</v>
      </c>
      <c r="I401" s="3" t="s">
        <v>83</v>
      </c>
      <c r="J401" s="7" t="s">
        <v>115</v>
      </c>
      <c r="K401" s="3" t="s">
        <v>83</v>
      </c>
      <c r="L401" s="7" t="s">
        <v>115</v>
      </c>
      <c r="M401" s="3" t="s">
        <v>83</v>
      </c>
      <c r="N401" s="3" t="str">
        <f>IF(T400="","",T400&amp;"&amp;br;")&amp;IF(R400=0,"",R400)</f>
        <v/>
      </c>
      <c r="O401" s="3" t="s">
        <v>83</v>
      </c>
      <c r="Q401" s="12" t="s">
        <v>18</v>
      </c>
      <c r="R401" s="13">
        <f>IF(INDEX(AX:AX,W395+1)="",0,INDEX(AX:AX,W395+1)&amp;"/"&amp;INDEX(AY:AY,W395+1))</f>
        <v>0</v>
      </c>
      <c r="S401" s="14"/>
      <c r="T401" s="14"/>
      <c r="U401" s="14"/>
      <c r="V401" s="15"/>
      <c r="W401" s="19"/>
      <c r="X401" s="12"/>
      <c r="Y401" s="31"/>
      <c r="Z401" s="31"/>
      <c r="AA401" s="32"/>
      <c r="AC401" s="31"/>
      <c r="AD401" s="31"/>
      <c r="BF401" s="12" t="s">
        <v>0</v>
      </c>
    </row>
    <row r="402" spans="1:58">
      <c r="A402" s="3" t="str">
        <f t="shared" si="73"/>
        <v>|PT|&gt;||シールド数|&gt;||</v>
      </c>
      <c r="B402" s="3" t="s">
        <v>0</v>
      </c>
      <c r="C402" s="3" t="s">
        <v>83</v>
      </c>
      <c r="D402" s="3" t="s">
        <v>18</v>
      </c>
      <c r="E402" s="3" t="s">
        <v>83</v>
      </c>
      <c r="F402" s="3" t="s">
        <v>115</v>
      </c>
      <c r="G402" s="3" t="s">
        <v>83</v>
      </c>
      <c r="H402" s="3" t="str">
        <f>IF(R401=0,"",R401)</f>
        <v/>
      </c>
      <c r="I402" s="3" t="s">
        <v>83</v>
      </c>
      <c r="J402" s="3" t="s">
        <v>134</v>
      </c>
      <c r="K402" s="3" t="s">
        <v>83</v>
      </c>
      <c r="L402" s="3" t="s">
        <v>115</v>
      </c>
      <c r="M402" s="3" t="s">
        <v>83</v>
      </c>
      <c r="N402" s="3" t="str">
        <f>IF(R402=0,"",R402)</f>
        <v/>
      </c>
      <c r="O402" s="3" t="s">
        <v>83</v>
      </c>
      <c r="Q402" s="20" t="s">
        <v>19</v>
      </c>
      <c r="R402" s="13">
        <f>INDEX(AW:AW,W395+1)</f>
        <v>0</v>
      </c>
      <c r="S402" s="21"/>
      <c r="T402" s="21"/>
      <c r="U402" s="21"/>
      <c r="V402" s="22"/>
      <c r="W402" s="23"/>
      <c r="X402" s="24"/>
      <c r="Y402" s="34"/>
      <c r="Z402" s="34"/>
      <c r="AA402" s="35"/>
      <c r="BF402" s="12" t="s">
        <v>0</v>
      </c>
    </row>
    <row r="403" spans="1:58">
      <c r="A403" s="3" t="str">
        <f t="shared" si="73"/>
        <v>&amp;br;&amp;br;</v>
      </c>
      <c r="B403" s="3" t="s">
        <v>0</v>
      </c>
      <c r="C403" s="3" t="s">
        <v>142</v>
      </c>
      <c r="R403" s="3"/>
      <c r="S403" s="3"/>
      <c r="T403" s="3"/>
      <c r="U403" s="3"/>
      <c r="V403" s="3"/>
      <c r="BF403" s="12" t="s">
        <v>0</v>
      </c>
    </row>
    <row r="404" spans="1:58">
      <c r="A404" s="3" t="str">
        <f t="shared" si="73"/>
        <v>#back(text=戻る,left)</v>
      </c>
      <c r="B404" s="3" t="s">
        <v>0</v>
      </c>
      <c r="C404" s="3" t="s">
        <v>151</v>
      </c>
      <c r="R404" s="3"/>
      <c r="S404" s="3"/>
      <c r="T404" s="3"/>
      <c r="U404" s="3"/>
      <c r="V404" s="3"/>
      <c r="BF404" s="12" t="s">
        <v>0</v>
      </c>
    </row>
    <row r="405" spans="1:58">
      <c r="A405" s="3" t="str">
        <f t="shared" si="73"/>
        <v>&amp;br;</v>
      </c>
      <c r="B405" s="3" t="s">
        <v>0</v>
      </c>
      <c r="C405" s="3" t="s">
        <v>161</v>
      </c>
      <c r="R405" s="3"/>
      <c r="S405" s="3"/>
      <c r="T405" s="3"/>
      <c r="U405" s="3"/>
      <c r="V405" s="3"/>
      <c r="BF405" s="12" t="s">
        <v>0</v>
      </c>
    </row>
    <row r="406" spans="1:58">
      <c r="A406" s="3" t="str">
        <f t="shared" si="73"/>
        <v>#comment(above,nsize=[15],size=[30],num=[10])</v>
      </c>
      <c r="B406" s="3" t="s">
        <v>0</v>
      </c>
      <c r="C406" s="3" t="s">
        <v>170</v>
      </c>
      <c r="R406" s="3"/>
      <c r="S406" s="3"/>
      <c r="T406" s="3"/>
      <c r="U406" s="3"/>
      <c r="V406" s="3"/>
      <c r="BF406" s="12" t="s">
        <v>0</v>
      </c>
    </row>
    <row r="407" spans="1:58">
      <c r="A407" s="3" t="str">
        <f t="shared" si="73"/>
        <v>&amp;br;&amp;br;</v>
      </c>
      <c r="B407" s="3" t="s">
        <v>0</v>
      </c>
      <c r="C407" s="3" t="s">
        <v>142</v>
      </c>
      <c r="R407" s="3"/>
      <c r="S407" s="3"/>
      <c r="T407" s="3"/>
      <c r="U407" s="3"/>
      <c r="V407" s="3"/>
      <c r="AC407" s="31"/>
      <c r="AD407" s="31"/>
      <c r="BF407" s="12" t="s">
        <v>0</v>
      </c>
    </row>
    <row r="408" spans="1:58">
      <c r="A408" s="3" t="str">
        <f t="shared" si="73"/>
        <v/>
      </c>
      <c r="B408" s="3" t="s">
        <v>0</v>
      </c>
      <c r="Q408" s="8"/>
      <c r="R408" s="9"/>
      <c r="S408" s="9"/>
      <c r="T408" s="9"/>
      <c r="U408" s="9"/>
      <c r="V408" s="10"/>
      <c r="W408" s="11">
        <v>32</v>
      </c>
      <c r="X408" s="8"/>
      <c r="Y408" s="29"/>
      <c r="Z408" s="29"/>
      <c r="AA408" s="30"/>
      <c r="AC408" s="31"/>
      <c r="AD408" s="31"/>
      <c r="BF408" s="12" t="s">
        <v>0</v>
      </c>
    </row>
    <row r="409" spans="1:58">
      <c r="A409" s="3" t="str">
        <f t="shared" si="73"/>
        <v>*0/0</v>
      </c>
      <c r="B409" s="3" t="s">
        <v>0</v>
      </c>
      <c r="C409" s="3" t="str">
        <f>"*"&amp;R409&amp;"/"&amp;T409</f>
        <v>*0/0</v>
      </c>
      <c r="Q409" s="12" t="s">
        <v>9</v>
      </c>
      <c r="R409" s="13">
        <f>INDEX(AJ:AJ,W408+1)</f>
        <v>0</v>
      </c>
      <c r="S409" s="14" t="s">
        <v>10</v>
      </c>
      <c r="T409" s="13">
        <f>INDEX(AK:AK,W408+1)</f>
        <v>0</v>
      </c>
      <c r="U409" s="14"/>
      <c r="V409" s="15"/>
      <c r="W409" s="16"/>
      <c r="X409" s="12"/>
      <c r="Y409" s="31"/>
      <c r="Z409" s="31"/>
      <c r="AA409" s="32"/>
      <c r="AC409" s="31"/>
      <c r="AD409" s="31"/>
      <c r="BF409" s="12" t="s">
        <v>0</v>
      </c>
    </row>
    <row r="410" spans="1:58">
      <c r="A410" s="3" t="str">
        <f t="shared" si="73"/>
        <v>|LEFT:80|LEFT:100|LEFT:100|LEFT:100|LEFT:100|LEFT:100|c</v>
      </c>
      <c r="B410" s="3" t="s">
        <v>0</v>
      </c>
      <c r="C410" s="3" t="s">
        <v>83</v>
      </c>
      <c r="D410" s="6" t="str">
        <f>$Q$1</f>
        <v>LEFT:80</v>
      </c>
      <c r="E410" s="6" t="s">
        <v>83</v>
      </c>
      <c r="F410" s="6" t="str">
        <f t="shared" ref="F410:J410" si="76">$R$1</f>
        <v>LEFT:100</v>
      </c>
      <c r="G410" s="6" t="s">
        <v>83</v>
      </c>
      <c r="H410" s="6" t="str">
        <f t="shared" si="76"/>
        <v>LEFT:100</v>
      </c>
      <c r="I410" s="6" t="s">
        <v>83</v>
      </c>
      <c r="J410" s="6" t="str">
        <f t="shared" si="76"/>
        <v>LEFT:100</v>
      </c>
      <c r="K410" s="6" t="s">
        <v>83</v>
      </c>
      <c r="L410" s="6" t="str">
        <f>$R$1</f>
        <v>LEFT:100</v>
      </c>
      <c r="M410" s="6" t="s">
        <v>83</v>
      </c>
      <c r="N410" s="6" t="str">
        <f>$R$1</f>
        <v>LEFT:100</v>
      </c>
      <c r="O410" s="3" t="s">
        <v>83</v>
      </c>
      <c r="P410" s="3" t="s">
        <v>84</v>
      </c>
      <c r="Q410" s="17" t="s">
        <v>6</v>
      </c>
      <c r="R410" s="13" t="str">
        <f>INDEX(AF:AF,W408+1)</f>
        <v>白</v>
      </c>
      <c r="S410" s="18" t="s">
        <v>7</v>
      </c>
      <c r="T410" s="13">
        <f>INDEX(AG:AG,W408+1)</f>
        <v>0</v>
      </c>
      <c r="U410" s="18" t="s">
        <v>8</v>
      </c>
      <c r="V410" s="13">
        <f>INDEX(AI:AI,W408+1)</f>
        <v>0</v>
      </c>
      <c r="W410" s="19"/>
      <c r="X410" s="13">
        <f>INDEX(AQ:AQ,W408+1)</f>
        <v>0</v>
      </c>
      <c r="Y410" s="31"/>
      <c r="Z410" s="31"/>
      <c r="AA410" s="32"/>
      <c r="AC410" s="14"/>
      <c r="AD410" s="14"/>
      <c r="BF410" s="12" t="s">
        <v>0</v>
      </c>
    </row>
    <row r="411" spans="1:58">
      <c r="A411" s="3" t="str">
        <f t="shared" si="73"/>
        <v>|色|白|レアリティ||マナコスト||</v>
      </c>
      <c r="B411" s="3" t="s">
        <v>0</v>
      </c>
      <c r="C411" s="3" t="s">
        <v>83</v>
      </c>
      <c r="D411" s="7" t="s">
        <v>6</v>
      </c>
      <c r="E411" s="3" t="s">
        <v>83</v>
      </c>
      <c r="F411" s="3" t="str">
        <f>IF(R410=0,"",R410)</f>
        <v>白</v>
      </c>
      <c r="G411" s="3" t="s">
        <v>83</v>
      </c>
      <c r="H411" s="7" t="s">
        <v>92</v>
      </c>
      <c r="I411" s="3" t="s">
        <v>83</v>
      </c>
      <c r="J411" s="3" t="str">
        <f>IF(T410=0,"",T410)</f>
        <v/>
      </c>
      <c r="K411" s="3" t="s">
        <v>83</v>
      </c>
      <c r="L411" s="7" t="s">
        <v>93</v>
      </c>
      <c r="M411" s="3" t="s">
        <v>83</v>
      </c>
      <c r="N411" s="3" t="str">
        <f>IF(V410=0,"",V410)</f>
        <v/>
      </c>
      <c r="O411" s="3" t="s">
        <v>83</v>
      </c>
      <c r="Q411" s="12" t="s">
        <v>11</v>
      </c>
      <c r="R411" s="13">
        <f>INDEX(AL:AL,W408+1)</f>
        <v>0</v>
      </c>
      <c r="S411" s="18" t="s">
        <v>94</v>
      </c>
      <c r="T411" s="13">
        <f>INDEX(AN:AN,W408+1)</f>
        <v>0</v>
      </c>
      <c r="U411" s="13">
        <f>INDEX(AO:AO,W408+1)</f>
        <v>0</v>
      </c>
      <c r="V411" s="13">
        <f>INDEX(AP:AP,W408+1)</f>
        <v>0</v>
      </c>
      <c r="W411" s="19"/>
      <c r="X411" s="13" t="str">
        <f>INDEX(AZ:AZ,W408+1)</f>
        <v/>
      </c>
      <c r="Y411" s="13" t="str">
        <f>INDEX(BA:BA,W408+1)</f>
        <v/>
      </c>
      <c r="Z411" s="13" t="str">
        <f>INDEX(BB:BB,W408+1)</f>
        <v/>
      </c>
      <c r="AA411" s="13">
        <f>INDEX(BC:BC,W408+1)</f>
        <v>0</v>
      </c>
      <c r="AC411" s="31"/>
      <c r="AD411" s="31"/>
      <c r="BF411" s="12" t="s">
        <v>0</v>
      </c>
    </row>
    <row r="412" spans="1:58">
      <c r="A412" s="3" t="str">
        <f t="shared" si="73"/>
        <v>|種別||サブタイプ||||</v>
      </c>
      <c r="B412" s="3" t="s">
        <v>0</v>
      </c>
      <c r="C412" s="3" t="s">
        <v>83</v>
      </c>
      <c r="D412" s="7" t="s">
        <v>11</v>
      </c>
      <c r="E412" s="3" t="s">
        <v>83</v>
      </c>
      <c r="F412" s="3" t="str">
        <f>IF(R411=0,"",R411)</f>
        <v/>
      </c>
      <c r="G412" s="3" t="s">
        <v>83</v>
      </c>
      <c r="H412" s="7" t="s">
        <v>104</v>
      </c>
      <c r="I412" s="3" t="s">
        <v>83</v>
      </c>
      <c r="J412" s="3" t="str">
        <f>IF(T411=0,"",T411)</f>
        <v/>
      </c>
      <c r="K412" s="3" t="s">
        <v>83</v>
      </c>
      <c r="L412" s="3" t="str">
        <f>IF(U411=0,"",U411)</f>
        <v/>
      </c>
      <c r="M412" s="3" t="s">
        <v>83</v>
      </c>
      <c r="N412" s="3" t="str">
        <f>IF(V411=0,"",V411)</f>
        <v/>
      </c>
      <c r="O412" s="3" t="s">
        <v>83</v>
      </c>
      <c r="Q412" s="12" t="s">
        <v>105</v>
      </c>
      <c r="R412" s="13" t="str">
        <f>INDEX(BD:BD,W408+1)</f>
        <v/>
      </c>
      <c r="S412" s="14"/>
      <c r="T412" s="14"/>
      <c r="U412" s="14"/>
      <c r="V412" s="15"/>
      <c r="W412" s="19"/>
      <c r="X412" s="11"/>
      <c r="Y412" s="11"/>
      <c r="Z412" s="11"/>
      <c r="AA412" s="33"/>
      <c r="AC412" s="31"/>
      <c r="AD412" s="31"/>
      <c r="BF412" s="12" t="s">
        <v>0</v>
      </c>
    </row>
    <row r="413" spans="1:58">
      <c r="A413" s="3" t="str">
        <f t="shared" si="73"/>
        <v>|テキスト|&gt;|&gt;|&gt;|&gt;||</v>
      </c>
      <c r="B413" s="3" t="s">
        <v>0</v>
      </c>
      <c r="C413" s="3" t="s">
        <v>83</v>
      </c>
      <c r="D413" s="7" t="s">
        <v>105</v>
      </c>
      <c r="E413" s="3" t="s">
        <v>83</v>
      </c>
      <c r="F413" s="7" t="s">
        <v>115</v>
      </c>
      <c r="G413" s="3" t="s">
        <v>83</v>
      </c>
      <c r="H413" s="7" t="s">
        <v>115</v>
      </c>
      <c r="I413" s="3" t="s">
        <v>83</v>
      </c>
      <c r="J413" s="7" t="s">
        <v>115</v>
      </c>
      <c r="K413" s="3" t="s">
        <v>83</v>
      </c>
      <c r="L413" s="7" t="s">
        <v>115</v>
      </c>
      <c r="M413" s="3" t="s">
        <v>83</v>
      </c>
      <c r="N413" s="3" t="str">
        <f>IF(R412=0,"",R412)</f>
        <v/>
      </c>
      <c r="O413" s="3" t="s">
        <v>83</v>
      </c>
      <c r="Q413" s="17" t="s">
        <v>27</v>
      </c>
      <c r="R413" s="13" t="str">
        <f>INDEX(BE:BE,W408+1)</f>
        <v/>
      </c>
      <c r="S413" s="14" t="s">
        <v>324</v>
      </c>
      <c r="T413" s="13" t="str">
        <f>IF(X413="","",X413&amp;IF(Y413="",""," "&amp;Y413)&amp;IF(Z413="",""," "&amp;Z413)&amp;IF(AA413="",""," "&amp;AA413))</f>
        <v/>
      </c>
      <c r="U413" s="14"/>
      <c r="V413" s="15"/>
      <c r="W413" s="19" t="s">
        <v>116</v>
      </c>
      <c r="X413" s="12" t="str">
        <f t="shared" ref="X413:AA413" si="77">IF(ISERROR(IF(LEN(X412)&gt;1,X412,VLOOKUP(X411,$AC:$AD,2,FALSE))),"",IF(LEN(X412)&gt;1,X412,VLOOKUP(X411,$AC:$AD,2,FALSE)))</f>
        <v/>
      </c>
      <c r="Y413" s="12" t="str">
        <f t="shared" si="77"/>
        <v/>
      </c>
      <c r="Z413" s="12" t="str">
        <f t="shared" si="77"/>
        <v/>
      </c>
      <c r="AA413" s="12" t="str">
        <f t="shared" si="77"/>
        <v> </v>
      </c>
      <c r="AC413" s="31"/>
      <c r="AD413" s="31"/>
      <c r="BF413" s="12" t="s">
        <v>0</v>
      </c>
    </row>
    <row r="414" spans="1:58">
      <c r="A414" s="3" t="str">
        <f t="shared" si="73"/>
        <v>|英テキスト|&gt;|&gt;|&gt;|&gt;||</v>
      </c>
      <c r="B414" s="3" t="s">
        <v>0</v>
      </c>
      <c r="C414" s="3" t="s">
        <v>83</v>
      </c>
      <c r="D414" s="7" t="s">
        <v>125</v>
      </c>
      <c r="E414" s="3" t="s">
        <v>83</v>
      </c>
      <c r="F414" s="7" t="s">
        <v>115</v>
      </c>
      <c r="G414" s="3" t="s">
        <v>83</v>
      </c>
      <c r="H414" s="7" t="s">
        <v>115</v>
      </c>
      <c r="I414" s="3" t="s">
        <v>83</v>
      </c>
      <c r="J414" s="7" t="s">
        <v>115</v>
      </c>
      <c r="K414" s="3" t="s">
        <v>83</v>
      </c>
      <c r="L414" s="7" t="s">
        <v>115</v>
      </c>
      <c r="M414" s="3" t="s">
        <v>83</v>
      </c>
      <c r="N414" s="3" t="str">
        <f>IF(T413="","",T413&amp;"&amp;br;")&amp;IF(R413=0,"",R413)</f>
        <v/>
      </c>
      <c r="O414" s="3" t="s">
        <v>83</v>
      </c>
      <c r="Q414" s="12" t="s">
        <v>18</v>
      </c>
      <c r="R414" s="13">
        <f>IF(INDEX(AX:AX,W408+1)="",0,INDEX(AX:AX,W408+1)&amp;"/"&amp;INDEX(AY:AY,W408+1))</f>
        <v>0</v>
      </c>
      <c r="S414" s="14"/>
      <c r="T414" s="14"/>
      <c r="U414" s="14"/>
      <c r="V414" s="15"/>
      <c r="W414" s="19"/>
      <c r="X414" s="12"/>
      <c r="Y414" s="31"/>
      <c r="Z414" s="31"/>
      <c r="AA414" s="32"/>
      <c r="AC414" s="31"/>
      <c r="AD414" s="31"/>
      <c r="BF414" s="12" t="s">
        <v>0</v>
      </c>
    </row>
    <row r="415" spans="1:58">
      <c r="A415" s="3" t="str">
        <f t="shared" si="73"/>
        <v>|PT|&gt;||シールド数|&gt;||</v>
      </c>
      <c r="B415" s="3" t="s">
        <v>0</v>
      </c>
      <c r="C415" s="3" t="s">
        <v>83</v>
      </c>
      <c r="D415" s="3" t="s">
        <v>18</v>
      </c>
      <c r="E415" s="3" t="s">
        <v>83</v>
      </c>
      <c r="F415" s="3" t="s">
        <v>115</v>
      </c>
      <c r="G415" s="3" t="s">
        <v>83</v>
      </c>
      <c r="H415" s="3" t="str">
        <f>IF(R414=0,"",R414)</f>
        <v/>
      </c>
      <c r="I415" s="3" t="s">
        <v>83</v>
      </c>
      <c r="J415" s="3" t="s">
        <v>134</v>
      </c>
      <c r="K415" s="3" t="s">
        <v>83</v>
      </c>
      <c r="L415" s="3" t="s">
        <v>115</v>
      </c>
      <c r="M415" s="3" t="s">
        <v>83</v>
      </c>
      <c r="N415" s="3" t="str">
        <f>IF(R415=0,"",R415)</f>
        <v/>
      </c>
      <c r="O415" s="3" t="s">
        <v>83</v>
      </c>
      <c r="Q415" s="20" t="s">
        <v>19</v>
      </c>
      <c r="R415" s="13">
        <f>INDEX(AW:AW,W408+1)</f>
        <v>0</v>
      </c>
      <c r="S415" s="21"/>
      <c r="T415" s="21"/>
      <c r="U415" s="21"/>
      <c r="V415" s="22"/>
      <c r="W415" s="23"/>
      <c r="X415" s="24"/>
      <c r="Y415" s="34"/>
      <c r="Z415" s="34"/>
      <c r="AA415" s="35"/>
      <c r="BF415" s="12" t="s">
        <v>0</v>
      </c>
    </row>
    <row r="416" spans="1:58">
      <c r="A416" s="3" t="str">
        <f t="shared" si="73"/>
        <v>&amp;br;&amp;br;</v>
      </c>
      <c r="B416" s="3" t="s">
        <v>0</v>
      </c>
      <c r="C416" s="3" t="s">
        <v>142</v>
      </c>
      <c r="R416" s="3"/>
      <c r="S416" s="3"/>
      <c r="T416" s="3"/>
      <c r="U416" s="3"/>
      <c r="V416" s="3"/>
      <c r="BF416" s="12" t="s">
        <v>0</v>
      </c>
    </row>
    <row r="417" spans="1:58">
      <c r="A417" s="3" t="str">
        <f t="shared" si="73"/>
        <v>#back(text=戻る,left)</v>
      </c>
      <c r="B417" s="3" t="s">
        <v>0</v>
      </c>
      <c r="C417" s="3" t="s">
        <v>151</v>
      </c>
      <c r="R417" s="3"/>
      <c r="S417" s="3"/>
      <c r="T417" s="3"/>
      <c r="U417" s="3"/>
      <c r="V417" s="3"/>
      <c r="BF417" s="12" t="s">
        <v>0</v>
      </c>
    </row>
    <row r="418" spans="1:58">
      <c r="A418" s="3" t="str">
        <f t="shared" si="73"/>
        <v>&amp;br;</v>
      </c>
      <c r="B418" s="3" t="s">
        <v>0</v>
      </c>
      <c r="C418" s="3" t="s">
        <v>161</v>
      </c>
      <c r="R418" s="3"/>
      <c r="S418" s="3"/>
      <c r="T418" s="3"/>
      <c r="U418" s="3"/>
      <c r="V418" s="3"/>
      <c r="BF418" s="12" t="s">
        <v>0</v>
      </c>
    </row>
    <row r="419" spans="1:58">
      <c r="A419" s="3" t="str">
        <f t="shared" si="73"/>
        <v>#comment(above,nsize=[15],size=[30],num=[10])</v>
      </c>
      <c r="B419" s="3" t="s">
        <v>0</v>
      </c>
      <c r="C419" s="3" t="s">
        <v>170</v>
      </c>
      <c r="R419" s="3"/>
      <c r="S419" s="3"/>
      <c r="T419" s="3"/>
      <c r="U419" s="3"/>
      <c r="V419" s="3"/>
      <c r="BF419" s="12" t="s">
        <v>0</v>
      </c>
    </row>
    <row r="420" spans="1:58">
      <c r="A420" s="3" t="str">
        <f t="shared" si="73"/>
        <v>&amp;br;&amp;br;</v>
      </c>
      <c r="B420" s="3" t="s">
        <v>0</v>
      </c>
      <c r="C420" s="3" t="s">
        <v>142</v>
      </c>
      <c r="R420" s="3"/>
      <c r="S420" s="3"/>
      <c r="T420" s="3"/>
      <c r="U420" s="3"/>
      <c r="V420" s="3"/>
      <c r="AC420" s="31"/>
      <c r="AD420" s="31"/>
      <c r="BF420" s="12" t="s">
        <v>0</v>
      </c>
    </row>
    <row r="421" spans="1:58">
      <c r="A421" s="3" t="str">
        <f t="shared" si="73"/>
        <v/>
      </c>
      <c r="B421" s="3" t="s">
        <v>0</v>
      </c>
      <c r="Q421" s="8"/>
      <c r="R421" s="9"/>
      <c r="S421" s="9"/>
      <c r="T421" s="9"/>
      <c r="U421" s="9"/>
      <c r="V421" s="10"/>
      <c r="W421" s="11">
        <v>33</v>
      </c>
      <c r="X421" s="8"/>
      <c r="Y421" s="29"/>
      <c r="Z421" s="29"/>
      <c r="AA421" s="30"/>
      <c r="AC421" s="31"/>
      <c r="AD421" s="31"/>
      <c r="BF421" s="12" t="s">
        <v>0</v>
      </c>
    </row>
    <row r="422" spans="1:58">
      <c r="A422" s="3" t="str">
        <f t="shared" si="73"/>
        <v>*0/0</v>
      </c>
      <c r="B422" s="3" t="s">
        <v>0</v>
      </c>
      <c r="C422" s="3" t="str">
        <f>"*"&amp;R422&amp;"/"&amp;T422</f>
        <v>*0/0</v>
      </c>
      <c r="Q422" s="12" t="s">
        <v>9</v>
      </c>
      <c r="R422" s="13">
        <f>INDEX(AJ:AJ,W421+1)</f>
        <v>0</v>
      </c>
      <c r="S422" s="14" t="s">
        <v>10</v>
      </c>
      <c r="T422" s="13">
        <f>INDEX(AK:AK,W421+1)</f>
        <v>0</v>
      </c>
      <c r="U422" s="14"/>
      <c r="V422" s="15"/>
      <c r="W422" s="16"/>
      <c r="X422" s="12"/>
      <c r="Y422" s="31"/>
      <c r="Z422" s="31"/>
      <c r="AA422" s="32"/>
      <c r="AC422" s="31"/>
      <c r="AD422" s="31"/>
      <c r="BF422" s="12" t="s">
        <v>0</v>
      </c>
    </row>
    <row r="423" spans="1:58">
      <c r="A423" s="3" t="str">
        <f t="shared" si="73"/>
        <v>|LEFT:80|LEFT:100|LEFT:100|LEFT:100|LEFT:100|LEFT:100|c</v>
      </c>
      <c r="B423" s="3" t="s">
        <v>0</v>
      </c>
      <c r="C423" s="3" t="s">
        <v>83</v>
      </c>
      <c r="D423" s="6" t="str">
        <f>$Q$1</f>
        <v>LEFT:80</v>
      </c>
      <c r="E423" s="6" t="s">
        <v>83</v>
      </c>
      <c r="F423" s="6" t="str">
        <f t="shared" ref="F423:J423" si="78">$R$1</f>
        <v>LEFT:100</v>
      </c>
      <c r="G423" s="6" t="s">
        <v>83</v>
      </c>
      <c r="H423" s="6" t="str">
        <f t="shared" si="78"/>
        <v>LEFT:100</v>
      </c>
      <c r="I423" s="6" t="s">
        <v>83</v>
      </c>
      <c r="J423" s="6" t="str">
        <f t="shared" si="78"/>
        <v>LEFT:100</v>
      </c>
      <c r="K423" s="6" t="s">
        <v>83</v>
      </c>
      <c r="L423" s="6" t="str">
        <f>$R$1</f>
        <v>LEFT:100</v>
      </c>
      <c r="M423" s="6" t="s">
        <v>83</v>
      </c>
      <c r="N423" s="6" t="str">
        <f>$R$1</f>
        <v>LEFT:100</v>
      </c>
      <c r="O423" s="3" t="s">
        <v>83</v>
      </c>
      <c r="P423" s="3" t="s">
        <v>84</v>
      </c>
      <c r="Q423" s="17" t="s">
        <v>6</v>
      </c>
      <c r="R423" s="13" t="str">
        <f>INDEX(AF:AF,W421+1)</f>
        <v>白</v>
      </c>
      <c r="S423" s="18" t="s">
        <v>7</v>
      </c>
      <c r="T423" s="13">
        <f>INDEX(AG:AG,W421+1)</f>
        <v>0</v>
      </c>
      <c r="U423" s="18" t="s">
        <v>8</v>
      </c>
      <c r="V423" s="13">
        <f>INDEX(AI:AI,W421+1)</f>
        <v>0</v>
      </c>
      <c r="W423" s="19"/>
      <c r="X423" s="13">
        <f>INDEX(AQ:AQ,W421+1)</f>
        <v>0</v>
      </c>
      <c r="Y423" s="31"/>
      <c r="Z423" s="31"/>
      <c r="AA423" s="32"/>
      <c r="AC423" s="14"/>
      <c r="AD423" s="14"/>
      <c r="BF423" s="12" t="s">
        <v>0</v>
      </c>
    </row>
    <row r="424" spans="1:58">
      <c r="A424" s="3" t="str">
        <f t="shared" si="73"/>
        <v>|色|白|レアリティ||マナコスト||</v>
      </c>
      <c r="B424" s="3" t="s">
        <v>0</v>
      </c>
      <c r="C424" s="3" t="s">
        <v>83</v>
      </c>
      <c r="D424" s="7" t="s">
        <v>6</v>
      </c>
      <c r="E424" s="3" t="s">
        <v>83</v>
      </c>
      <c r="F424" s="3" t="str">
        <f>IF(R423=0,"",R423)</f>
        <v>白</v>
      </c>
      <c r="G424" s="3" t="s">
        <v>83</v>
      </c>
      <c r="H424" s="7" t="s">
        <v>92</v>
      </c>
      <c r="I424" s="3" t="s">
        <v>83</v>
      </c>
      <c r="J424" s="3" t="str">
        <f>IF(T423=0,"",T423)</f>
        <v/>
      </c>
      <c r="K424" s="3" t="s">
        <v>83</v>
      </c>
      <c r="L424" s="7" t="s">
        <v>93</v>
      </c>
      <c r="M424" s="3" t="s">
        <v>83</v>
      </c>
      <c r="N424" s="3" t="str">
        <f>IF(V423=0,"",V423)</f>
        <v/>
      </c>
      <c r="O424" s="3" t="s">
        <v>83</v>
      </c>
      <c r="Q424" s="12" t="s">
        <v>11</v>
      </c>
      <c r="R424" s="13">
        <f>INDEX(AL:AL,W421+1)</f>
        <v>0</v>
      </c>
      <c r="S424" s="18" t="s">
        <v>94</v>
      </c>
      <c r="T424" s="13">
        <f>INDEX(AN:AN,W421+1)</f>
        <v>0</v>
      </c>
      <c r="U424" s="13">
        <f>INDEX(AO:AO,W421+1)</f>
        <v>0</v>
      </c>
      <c r="V424" s="13">
        <f>INDEX(AP:AP,W421+1)</f>
        <v>0</v>
      </c>
      <c r="W424" s="19"/>
      <c r="X424" s="13" t="str">
        <f>INDEX(AZ:AZ,W421+1)</f>
        <v/>
      </c>
      <c r="Y424" s="13" t="str">
        <f>INDEX(BA:BA,W421+1)</f>
        <v/>
      </c>
      <c r="Z424" s="13" t="str">
        <f>INDEX(BB:BB,W421+1)</f>
        <v/>
      </c>
      <c r="AA424" s="13">
        <f>INDEX(BC:BC,W421+1)</f>
        <v>0</v>
      </c>
      <c r="AC424" s="31"/>
      <c r="AD424" s="31"/>
      <c r="BF424" s="12" t="s">
        <v>0</v>
      </c>
    </row>
    <row r="425" spans="1:58">
      <c r="A425" s="3" t="str">
        <f t="shared" si="73"/>
        <v>|種別||サブタイプ||||</v>
      </c>
      <c r="B425" s="3" t="s">
        <v>0</v>
      </c>
      <c r="C425" s="3" t="s">
        <v>83</v>
      </c>
      <c r="D425" s="7" t="s">
        <v>11</v>
      </c>
      <c r="E425" s="3" t="s">
        <v>83</v>
      </c>
      <c r="F425" s="3" t="str">
        <f>IF(R424=0,"",R424)</f>
        <v/>
      </c>
      <c r="G425" s="3" t="s">
        <v>83</v>
      </c>
      <c r="H425" s="7" t="s">
        <v>104</v>
      </c>
      <c r="I425" s="3" t="s">
        <v>83</v>
      </c>
      <c r="J425" s="3" t="str">
        <f>IF(T424=0,"",T424)</f>
        <v/>
      </c>
      <c r="K425" s="3" t="s">
        <v>83</v>
      </c>
      <c r="L425" s="3" t="str">
        <f>IF(U424=0,"",U424)</f>
        <v/>
      </c>
      <c r="M425" s="3" t="s">
        <v>83</v>
      </c>
      <c r="N425" s="3" t="str">
        <f>IF(V424=0,"",V424)</f>
        <v/>
      </c>
      <c r="O425" s="3" t="s">
        <v>83</v>
      </c>
      <c r="Q425" s="12" t="s">
        <v>105</v>
      </c>
      <c r="R425" s="13" t="str">
        <f>INDEX(BD:BD,W421+1)</f>
        <v/>
      </c>
      <c r="S425" s="14"/>
      <c r="T425" s="14"/>
      <c r="U425" s="14"/>
      <c r="V425" s="15"/>
      <c r="W425" s="19"/>
      <c r="X425" s="11"/>
      <c r="Y425" s="11"/>
      <c r="Z425" s="11"/>
      <c r="AA425" s="33"/>
      <c r="AC425" s="31"/>
      <c r="AD425" s="31"/>
      <c r="BF425" s="12" t="s">
        <v>0</v>
      </c>
    </row>
    <row r="426" spans="1:58">
      <c r="A426" s="3" t="str">
        <f t="shared" si="73"/>
        <v>|テキスト|&gt;|&gt;|&gt;|&gt;||</v>
      </c>
      <c r="B426" s="3" t="s">
        <v>0</v>
      </c>
      <c r="C426" s="3" t="s">
        <v>83</v>
      </c>
      <c r="D426" s="7" t="s">
        <v>105</v>
      </c>
      <c r="E426" s="3" t="s">
        <v>83</v>
      </c>
      <c r="F426" s="7" t="s">
        <v>115</v>
      </c>
      <c r="G426" s="3" t="s">
        <v>83</v>
      </c>
      <c r="H426" s="7" t="s">
        <v>115</v>
      </c>
      <c r="I426" s="3" t="s">
        <v>83</v>
      </c>
      <c r="J426" s="7" t="s">
        <v>115</v>
      </c>
      <c r="K426" s="3" t="s">
        <v>83</v>
      </c>
      <c r="L426" s="7" t="s">
        <v>115</v>
      </c>
      <c r="M426" s="3" t="s">
        <v>83</v>
      </c>
      <c r="N426" s="3" t="str">
        <f>IF(R425=0,"",R425)</f>
        <v/>
      </c>
      <c r="O426" s="3" t="s">
        <v>83</v>
      </c>
      <c r="Q426" s="17" t="s">
        <v>27</v>
      </c>
      <c r="R426" s="13" t="str">
        <f>INDEX(BE:BE,W421+1)</f>
        <v/>
      </c>
      <c r="S426" s="14" t="s">
        <v>324</v>
      </c>
      <c r="T426" s="13" t="str">
        <f>IF(X426="","",X426&amp;IF(Y426="",""," "&amp;Y426)&amp;IF(Z426="",""," "&amp;Z426)&amp;IF(AA426="",""," "&amp;AA426))</f>
        <v/>
      </c>
      <c r="U426" s="14"/>
      <c r="V426" s="15"/>
      <c r="W426" s="19" t="s">
        <v>116</v>
      </c>
      <c r="X426" s="12" t="str">
        <f t="shared" ref="X426:AA426" si="79">IF(ISERROR(IF(LEN(X425)&gt;1,X425,VLOOKUP(X424,$AC:$AD,2,FALSE))),"",IF(LEN(X425)&gt;1,X425,VLOOKUP(X424,$AC:$AD,2,FALSE)))</f>
        <v/>
      </c>
      <c r="Y426" s="12" t="str">
        <f t="shared" si="79"/>
        <v/>
      </c>
      <c r="Z426" s="12" t="str">
        <f t="shared" si="79"/>
        <v/>
      </c>
      <c r="AA426" s="12" t="str">
        <f t="shared" si="79"/>
        <v> </v>
      </c>
      <c r="AC426" s="31"/>
      <c r="AD426" s="31"/>
      <c r="BF426" s="12" t="s">
        <v>0</v>
      </c>
    </row>
    <row r="427" spans="1:58">
      <c r="A427" s="3" t="str">
        <f t="shared" si="73"/>
        <v>|英テキスト|&gt;|&gt;|&gt;|&gt;||</v>
      </c>
      <c r="B427" s="3" t="s">
        <v>0</v>
      </c>
      <c r="C427" s="3" t="s">
        <v>83</v>
      </c>
      <c r="D427" s="7" t="s">
        <v>125</v>
      </c>
      <c r="E427" s="3" t="s">
        <v>83</v>
      </c>
      <c r="F427" s="7" t="s">
        <v>115</v>
      </c>
      <c r="G427" s="3" t="s">
        <v>83</v>
      </c>
      <c r="H427" s="7" t="s">
        <v>115</v>
      </c>
      <c r="I427" s="3" t="s">
        <v>83</v>
      </c>
      <c r="J427" s="7" t="s">
        <v>115</v>
      </c>
      <c r="K427" s="3" t="s">
        <v>83</v>
      </c>
      <c r="L427" s="7" t="s">
        <v>115</v>
      </c>
      <c r="M427" s="3" t="s">
        <v>83</v>
      </c>
      <c r="N427" s="3" t="str">
        <f>IF(T426="","",T426&amp;"&amp;br;")&amp;IF(R426=0,"",R426)</f>
        <v/>
      </c>
      <c r="O427" s="3" t="s">
        <v>83</v>
      </c>
      <c r="Q427" s="12" t="s">
        <v>18</v>
      </c>
      <c r="R427" s="13">
        <f>IF(INDEX(AX:AX,W421+1)="",0,INDEX(AX:AX,W421+1)&amp;"/"&amp;INDEX(AY:AY,W421+1))</f>
        <v>0</v>
      </c>
      <c r="S427" s="14"/>
      <c r="T427" s="14"/>
      <c r="U427" s="14"/>
      <c r="V427" s="15"/>
      <c r="W427" s="19"/>
      <c r="X427" s="12"/>
      <c r="Y427" s="31"/>
      <c r="Z427" s="31"/>
      <c r="AA427" s="32"/>
      <c r="AC427" s="31"/>
      <c r="AD427" s="31"/>
      <c r="BF427" s="12" t="s">
        <v>0</v>
      </c>
    </row>
    <row r="428" spans="1:58">
      <c r="A428" s="3" t="str">
        <f t="shared" si="73"/>
        <v>|PT|&gt;||シールド数|&gt;||</v>
      </c>
      <c r="B428" s="3" t="s">
        <v>0</v>
      </c>
      <c r="C428" s="3" t="s">
        <v>83</v>
      </c>
      <c r="D428" s="3" t="s">
        <v>18</v>
      </c>
      <c r="E428" s="3" t="s">
        <v>83</v>
      </c>
      <c r="F428" s="3" t="s">
        <v>115</v>
      </c>
      <c r="G428" s="3" t="s">
        <v>83</v>
      </c>
      <c r="H428" s="3" t="str">
        <f>IF(R427=0,"",R427)</f>
        <v/>
      </c>
      <c r="I428" s="3" t="s">
        <v>83</v>
      </c>
      <c r="J428" s="3" t="s">
        <v>134</v>
      </c>
      <c r="K428" s="3" t="s">
        <v>83</v>
      </c>
      <c r="L428" s="3" t="s">
        <v>115</v>
      </c>
      <c r="M428" s="3" t="s">
        <v>83</v>
      </c>
      <c r="N428" s="3" t="str">
        <f>IF(R428=0,"",R428)</f>
        <v/>
      </c>
      <c r="O428" s="3" t="s">
        <v>83</v>
      </c>
      <c r="Q428" s="20" t="s">
        <v>19</v>
      </c>
      <c r="R428" s="13">
        <f>INDEX(AW:AW,W421+1)</f>
        <v>0</v>
      </c>
      <c r="S428" s="21"/>
      <c r="T428" s="21"/>
      <c r="U428" s="21"/>
      <c r="V428" s="22"/>
      <c r="W428" s="23"/>
      <c r="X428" s="24"/>
      <c r="Y428" s="34"/>
      <c r="Z428" s="34"/>
      <c r="AA428" s="35"/>
      <c r="BF428" s="12" t="s">
        <v>0</v>
      </c>
    </row>
    <row r="429" spans="1:58">
      <c r="A429" s="3" t="str">
        <f t="shared" si="73"/>
        <v>&amp;br;&amp;br;</v>
      </c>
      <c r="B429" s="3" t="s">
        <v>0</v>
      </c>
      <c r="C429" s="3" t="s">
        <v>142</v>
      </c>
      <c r="R429" s="3"/>
      <c r="S429" s="3"/>
      <c r="T429" s="3"/>
      <c r="U429" s="3"/>
      <c r="V429" s="3"/>
      <c r="BF429" s="12" t="s">
        <v>0</v>
      </c>
    </row>
    <row r="430" spans="1:58">
      <c r="A430" s="3" t="str">
        <f t="shared" si="73"/>
        <v>#back(text=戻る,left)</v>
      </c>
      <c r="B430" s="3" t="s">
        <v>0</v>
      </c>
      <c r="C430" s="3" t="s">
        <v>151</v>
      </c>
      <c r="R430" s="3"/>
      <c r="S430" s="3"/>
      <c r="T430" s="3"/>
      <c r="U430" s="3"/>
      <c r="V430" s="3"/>
      <c r="BF430" s="12" t="s">
        <v>0</v>
      </c>
    </row>
    <row r="431" spans="1:58">
      <c r="A431" s="3" t="str">
        <f t="shared" si="73"/>
        <v>&amp;br;</v>
      </c>
      <c r="B431" s="3" t="s">
        <v>0</v>
      </c>
      <c r="C431" s="3" t="s">
        <v>161</v>
      </c>
      <c r="R431" s="3"/>
      <c r="S431" s="3"/>
      <c r="T431" s="3"/>
      <c r="U431" s="3"/>
      <c r="V431" s="3"/>
      <c r="BF431" s="12" t="s">
        <v>0</v>
      </c>
    </row>
    <row r="432" spans="1:58">
      <c r="A432" s="3" t="str">
        <f t="shared" si="73"/>
        <v>#comment(above,nsize=[15],size=[30],num=[10])</v>
      </c>
      <c r="B432" s="3" t="s">
        <v>0</v>
      </c>
      <c r="C432" s="3" t="s">
        <v>170</v>
      </c>
      <c r="R432" s="3"/>
      <c r="S432" s="3"/>
      <c r="T432" s="3"/>
      <c r="U432" s="3"/>
      <c r="V432" s="3"/>
      <c r="BF432" s="12" t="s">
        <v>0</v>
      </c>
    </row>
    <row r="433" spans="1:58">
      <c r="A433" s="3" t="str">
        <f t="shared" si="73"/>
        <v>&amp;br;&amp;br;</v>
      </c>
      <c r="B433" s="3" t="s">
        <v>0</v>
      </c>
      <c r="C433" s="3" t="s">
        <v>142</v>
      </c>
      <c r="R433" s="3"/>
      <c r="S433" s="3"/>
      <c r="T433" s="3"/>
      <c r="U433" s="3"/>
      <c r="V433" s="3"/>
      <c r="AC433" s="31"/>
      <c r="AD433" s="31"/>
      <c r="BF433" s="12" t="s">
        <v>0</v>
      </c>
    </row>
    <row r="434" spans="1:58">
      <c r="A434" s="3" t="str">
        <f t="shared" si="73"/>
        <v/>
      </c>
      <c r="B434" s="3" t="s">
        <v>0</v>
      </c>
      <c r="Q434" s="8"/>
      <c r="R434" s="9"/>
      <c r="S434" s="9"/>
      <c r="T434" s="9"/>
      <c r="U434" s="9"/>
      <c r="V434" s="10"/>
      <c r="W434" s="11">
        <v>34</v>
      </c>
      <c r="X434" s="8"/>
      <c r="Y434" s="29"/>
      <c r="Z434" s="29"/>
      <c r="AA434" s="30"/>
      <c r="AC434" s="31"/>
      <c r="AD434" s="31"/>
      <c r="BF434" s="12" t="s">
        <v>0</v>
      </c>
    </row>
    <row r="435" spans="1:58">
      <c r="A435" s="3" t="str">
        <f t="shared" si="73"/>
        <v>*0/0</v>
      </c>
      <c r="B435" s="3" t="s">
        <v>0</v>
      </c>
      <c r="C435" s="3" t="str">
        <f>"*"&amp;R435&amp;"/"&amp;T435</f>
        <v>*0/0</v>
      </c>
      <c r="Q435" s="12" t="s">
        <v>9</v>
      </c>
      <c r="R435" s="13">
        <f>INDEX(AJ:AJ,W434+1)</f>
        <v>0</v>
      </c>
      <c r="S435" s="14" t="s">
        <v>10</v>
      </c>
      <c r="T435" s="13">
        <f>INDEX(AK:AK,W434+1)</f>
        <v>0</v>
      </c>
      <c r="U435" s="14"/>
      <c r="V435" s="15"/>
      <c r="W435" s="16"/>
      <c r="X435" s="12"/>
      <c r="Y435" s="31"/>
      <c r="Z435" s="31"/>
      <c r="AA435" s="32"/>
      <c r="AC435" s="31"/>
      <c r="AD435" s="31"/>
      <c r="BF435" s="12" t="s">
        <v>0</v>
      </c>
    </row>
    <row r="436" spans="1:58">
      <c r="A436" s="3" t="str">
        <f t="shared" si="73"/>
        <v>|LEFT:80|LEFT:100|LEFT:100|LEFT:100|LEFT:100|LEFT:100|c</v>
      </c>
      <c r="B436" s="3" t="s">
        <v>0</v>
      </c>
      <c r="C436" s="3" t="s">
        <v>83</v>
      </c>
      <c r="D436" s="6" t="str">
        <f>$Q$1</f>
        <v>LEFT:80</v>
      </c>
      <c r="E436" s="6" t="s">
        <v>83</v>
      </c>
      <c r="F436" s="6" t="str">
        <f t="shared" ref="F436:J436" si="80">$R$1</f>
        <v>LEFT:100</v>
      </c>
      <c r="G436" s="6" t="s">
        <v>83</v>
      </c>
      <c r="H436" s="6" t="str">
        <f t="shared" si="80"/>
        <v>LEFT:100</v>
      </c>
      <c r="I436" s="6" t="s">
        <v>83</v>
      </c>
      <c r="J436" s="6" t="str">
        <f t="shared" si="80"/>
        <v>LEFT:100</v>
      </c>
      <c r="K436" s="6" t="s">
        <v>83</v>
      </c>
      <c r="L436" s="6" t="str">
        <f>$R$1</f>
        <v>LEFT:100</v>
      </c>
      <c r="M436" s="6" t="s">
        <v>83</v>
      </c>
      <c r="N436" s="6" t="str">
        <f>$R$1</f>
        <v>LEFT:100</v>
      </c>
      <c r="O436" s="3" t="s">
        <v>83</v>
      </c>
      <c r="P436" s="3" t="s">
        <v>84</v>
      </c>
      <c r="Q436" s="17" t="s">
        <v>6</v>
      </c>
      <c r="R436" s="13" t="str">
        <f>INDEX(AF:AF,W434+1)</f>
        <v>白</v>
      </c>
      <c r="S436" s="18" t="s">
        <v>7</v>
      </c>
      <c r="T436" s="13">
        <f>INDEX(AG:AG,W434+1)</f>
        <v>0</v>
      </c>
      <c r="U436" s="18" t="s">
        <v>8</v>
      </c>
      <c r="V436" s="13">
        <f>INDEX(AI:AI,W434+1)</f>
        <v>0</v>
      </c>
      <c r="W436" s="19"/>
      <c r="X436" s="13">
        <f>INDEX(AQ:AQ,W434+1)</f>
        <v>0</v>
      </c>
      <c r="Y436" s="31"/>
      <c r="Z436" s="31"/>
      <c r="AA436" s="32"/>
      <c r="AC436" s="14"/>
      <c r="AD436" s="14"/>
      <c r="BF436" s="12" t="s">
        <v>0</v>
      </c>
    </row>
    <row r="437" spans="1:58">
      <c r="A437" s="3" t="str">
        <f t="shared" si="73"/>
        <v>|色|白|レアリティ||マナコスト||</v>
      </c>
      <c r="B437" s="3" t="s">
        <v>0</v>
      </c>
      <c r="C437" s="3" t="s">
        <v>83</v>
      </c>
      <c r="D437" s="7" t="s">
        <v>6</v>
      </c>
      <c r="E437" s="3" t="s">
        <v>83</v>
      </c>
      <c r="F437" s="3" t="str">
        <f>IF(R436=0,"",R436)</f>
        <v>白</v>
      </c>
      <c r="G437" s="3" t="s">
        <v>83</v>
      </c>
      <c r="H437" s="7" t="s">
        <v>92</v>
      </c>
      <c r="I437" s="3" t="s">
        <v>83</v>
      </c>
      <c r="J437" s="3" t="str">
        <f>IF(T436=0,"",T436)</f>
        <v/>
      </c>
      <c r="K437" s="3" t="s">
        <v>83</v>
      </c>
      <c r="L437" s="7" t="s">
        <v>93</v>
      </c>
      <c r="M437" s="3" t="s">
        <v>83</v>
      </c>
      <c r="N437" s="3" t="str">
        <f>IF(V436=0,"",V436)</f>
        <v/>
      </c>
      <c r="O437" s="3" t="s">
        <v>83</v>
      </c>
      <c r="Q437" s="12" t="s">
        <v>11</v>
      </c>
      <c r="R437" s="13">
        <f>INDEX(AL:AL,W434+1)</f>
        <v>0</v>
      </c>
      <c r="S437" s="18" t="s">
        <v>94</v>
      </c>
      <c r="T437" s="13">
        <f>INDEX(AN:AN,W434+1)</f>
        <v>0</v>
      </c>
      <c r="U437" s="13">
        <f>INDEX(AO:AO,W434+1)</f>
        <v>0</v>
      </c>
      <c r="V437" s="13">
        <f>INDEX(AP:AP,W434+1)</f>
        <v>0</v>
      </c>
      <c r="W437" s="19"/>
      <c r="X437" s="13" t="str">
        <f>INDEX(AZ:AZ,W434+1)</f>
        <v/>
      </c>
      <c r="Y437" s="13" t="str">
        <f>INDEX(BA:BA,W434+1)</f>
        <v/>
      </c>
      <c r="Z437" s="13" t="str">
        <f>INDEX(BB:BB,W434+1)</f>
        <v/>
      </c>
      <c r="AA437" s="13">
        <f>INDEX(BC:BC,W434+1)</f>
        <v>0</v>
      </c>
      <c r="AC437" s="31"/>
      <c r="AD437" s="31"/>
      <c r="BF437" s="12" t="s">
        <v>0</v>
      </c>
    </row>
    <row r="438" spans="1:58">
      <c r="A438" s="3" t="str">
        <f t="shared" si="73"/>
        <v>|種別||サブタイプ||||</v>
      </c>
      <c r="B438" s="3" t="s">
        <v>0</v>
      </c>
      <c r="C438" s="3" t="s">
        <v>83</v>
      </c>
      <c r="D438" s="7" t="s">
        <v>11</v>
      </c>
      <c r="E438" s="3" t="s">
        <v>83</v>
      </c>
      <c r="F438" s="3" t="str">
        <f>IF(R437=0,"",R437)</f>
        <v/>
      </c>
      <c r="G438" s="3" t="s">
        <v>83</v>
      </c>
      <c r="H438" s="7" t="s">
        <v>104</v>
      </c>
      <c r="I438" s="3" t="s">
        <v>83</v>
      </c>
      <c r="J438" s="3" t="str">
        <f>IF(T437=0,"",T437)</f>
        <v/>
      </c>
      <c r="K438" s="3" t="s">
        <v>83</v>
      </c>
      <c r="L438" s="3" t="str">
        <f>IF(U437=0,"",U437)</f>
        <v/>
      </c>
      <c r="M438" s="3" t="s">
        <v>83</v>
      </c>
      <c r="N438" s="3" t="str">
        <f>IF(V437=0,"",V437)</f>
        <v/>
      </c>
      <c r="O438" s="3" t="s">
        <v>83</v>
      </c>
      <c r="Q438" s="12" t="s">
        <v>105</v>
      </c>
      <c r="R438" s="13" t="str">
        <f>INDEX(BD:BD,W434+1)</f>
        <v/>
      </c>
      <c r="S438" s="14"/>
      <c r="T438" s="14"/>
      <c r="U438" s="14"/>
      <c r="V438" s="15"/>
      <c r="W438" s="19"/>
      <c r="X438" s="11"/>
      <c r="Y438" s="11"/>
      <c r="Z438" s="11"/>
      <c r="AA438" s="33"/>
      <c r="AC438" s="31"/>
      <c r="AD438" s="31"/>
      <c r="BF438" s="12" t="s">
        <v>0</v>
      </c>
    </row>
    <row r="439" spans="1:58">
      <c r="A439" s="3" t="str">
        <f t="shared" si="73"/>
        <v>|テキスト|&gt;|&gt;|&gt;|&gt;||</v>
      </c>
      <c r="B439" s="3" t="s">
        <v>0</v>
      </c>
      <c r="C439" s="3" t="s">
        <v>83</v>
      </c>
      <c r="D439" s="7" t="s">
        <v>105</v>
      </c>
      <c r="E439" s="3" t="s">
        <v>83</v>
      </c>
      <c r="F439" s="7" t="s">
        <v>115</v>
      </c>
      <c r="G439" s="3" t="s">
        <v>83</v>
      </c>
      <c r="H439" s="7" t="s">
        <v>115</v>
      </c>
      <c r="I439" s="3" t="s">
        <v>83</v>
      </c>
      <c r="J439" s="7" t="s">
        <v>115</v>
      </c>
      <c r="K439" s="3" t="s">
        <v>83</v>
      </c>
      <c r="L439" s="7" t="s">
        <v>115</v>
      </c>
      <c r="M439" s="3" t="s">
        <v>83</v>
      </c>
      <c r="N439" s="3" t="str">
        <f>IF(R438=0,"",R438)</f>
        <v/>
      </c>
      <c r="O439" s="3" t="s">
        <v>83</v>
      </c>
      <c r="Q439" s="17" t="s">
        <v>27</v>
      </c>
      <c r="R439" s="13" t="str">
        <f>INDEX(BE:BE,W434+1)</f>
        <v/>
      </c>
      <c r="S439" s="14" t="s">
        <v>324</v>
      </c>
      <c r="T439" s="13" t="str">
        <f>IF(X439="","",X439&amp;IF(Y439="",""," "&amp;Y439)&amp;IF(Z439="",""," "&amp;Z439)&amp;IF(AA439="",""," "&amp;AA439))</f>
        <v/>
      </c>
      <c r="U439" s="14"/>
      <c r="V439" s="15"/>
      <c r="W439" s="19" t="s">
        <v>116</v>
      </c>
      <c r="X439" s="12" t="str">
        <f t="shared" ref="X439:AA439" si="81">IF(ISERROR(IF(LEN(X438)&gt;1,X438,VLOOKUP(X437,$AC:$AD,2,FALSE))),"",IF(LEN(X438)&gt;1,X438,VLOOKUP(X437,$AC:$AD,2,FALSE)))</f>
        <v/>
      </c>
      <c r="Y439" s="12" t="str">
        <f t="shared" si="81"/>
        <v/>
      </c>
      <c r="Z439" s="12" t="str">
        <f t="shared" si="81"/>
        <v/>
      </c>
      <c r="AA439" s="12" t="str">
        <f t="shared" si="81"/>
        <v> </v>
      </c>
      <c r="AC439" s="31"/>
      <c r="AD439" s="31"/>
      <c r="BF439" s="12" t="s">
        <v>0</v>
      </c>
    </row>
    <row r="440" spans="1:58">
      <c r="A440" s="3" t="str">
        <f t="shared" si="73"/>
        <v>|英テキスト|&gt;|&gt;|&gt;|&gt;||</v>
      </c>
      <c r="B440" s="3" t="s">
        <v>0</v>
      </c>
      <c r="C440" s="3" t="s">
        <v>83</v>
      </c>
      <c r="D440" s="7" t="s">
        <v>125</v>
      </c>
      <c r="E440" s="3" t="s">
        <v>83</v>
      </c>
      <c r="F440" s="7" t="s">
        <v>115</v>
      </c>
      <c r="G440" s="3" t="s">
        <v>83</v>
      </c>
      <c r="H440" s="7" t="s">
        <v>115</v>
      </c>
      <c r="I440" s="3" t="s">
        <v>83</v>
      </c>
      <c r="J440" s="7" t="s">
        <v>115</v>
      </c>
      <c r="K440" s="3" t="s">
        <v>83</v>
      </c>
      <c r="L440" s="7" t="s">
        <v>115</v>
      </c>
      <c r="M440" s="3" t="s">
        <v>83</v>
      </c>
      <c r="N440" s="3" t="str">
        <f>IF(T439="","",T439&amp;"&amp;br;")&amp;IF(R439=0,"",R439)</f>
        <v/>
      </c>
      <c r="O440" s="3" t="s">
        <v>83</v>
      </c>
      <c r="Q440" s="12" t="s">
        <v>18</v>
      </c>
      <c r="R440" s="13">
        <f>IF(INDEX(AX:AX,W434+1)="",0,INDEX(AX:AX,W434+1)&amp;"/"&amp;INDEX(AY:AY,W434+1))</f>
        <v>0</v>
      </c>
      <c r="S440" s="14"/>
      <c r="T440" s="14"/>
      <c r="U440" s="14"/>
      <c r="V440" s="15"/>
      <c r="W440" s="19"/>
      <c r="X440" s="12"/>
      <c r="Y440" s="31"/>
      <c r="Z440" s="31"/>
      <c r="AA440" s="32"/>
      <c r="AC440" s="31"/>
      <c r="AD440" s="31"/>
      <c r="BF440" s="12" t="s">
        <v>0</v>
      </c>
    </row>
    <row r="441" spans="1:58">
      <c r="A441" s="3" t="str">
        <f t="shared" si="73"/>
        <v>|PT|&gt;||シールド数|&gt;||</v>
      </c>
      <c r="B441" s="3" t="s">
        <v>0</v>
      </c>
      <c r="C441" s="3" t="s">
        <v>83</v>
      </c>
      <c r="D441" s="3" t="s">
        <v>18</v>
      </c>
      <c r="E441" s="3" t="s">
        <v>83</v>
      </c>
      <c r="F441" s="3" t="s">
        <v>115</v>
      </c>
      <c r="G441" s="3" t="s">
        <v>83</v>
      </c>
      <c r="H441" s="3" t="str">
        <f>IF(R440=0,"",R440)</f>
        <v/>
      </c>
      <c r="I441" s="3" t="s">
        <v>83</v>
      </c>
      <c r="J441" s="3" t="s">
        <v>134</v>
      </c>
      <c r="K441" s="3" t="s">
        <v>83</v>
      </c>
      <c r="L441" s="3" t="s">
        <v>115</v>
      </c>
      <c r="M441" s="3" t="s">
        <v>83</v>
      </c>
      <c r="N441" s="3" t="str">
        <f>IF(R441=0,"",R441)</f>
        <v/>
      </c>
      <c r="O441" s="3" t="s">
        <v>83</v>
      </c>
      <c r="Q441" s="20" t="s">
        <v>19</v>
      </c>
      <c r="R441" s="13">
        <f>INDEX(AW:AW,W434+1)</f>
        <v>0</v>
      </c>
      <c r="S441" s="21"/>
      <c r="T441" s="21"/>
      <c r="U441" s="21"/>
      <c r="V441" s="22"/>
      <c r="W441" s="23"/>
      <c r="X441" s="24"/>
      <c r="Y441" s="34"/>
      <c r="Z441" s="34"/>
      <c r="AA441" s="35"/>
      <c r="BF441" s="12" t="s">
        <v>0</v>
      </c>
    </row>
    <row r="442" spans="1:58">
      <c r="A442" s="3" t="str">
        <f t="shared" si="73"/>
        <v>&amp;br;&amp;br;</v>
      </c>
      <c r="B442" s="3" t="s">
        <v>0</v>
      </c>
      <c r="C442" s="3" t="s">
        <v>142</v>
      </c>
      <c r="R442" s="3"/>
      <c r="S442" s="3"/>
      <c r="T442" s="3"/>
      <c r="U442" s="3"/>
      <c r="V442" s="3"/>
      <c r="BF442" s="12" t="s">
        <v>0</v>
      </c>
    </row>
    <row r="443" spans="1:58">
      <c r="A443" s="3" t="str">
        <f t="shared" si="73"/>
        <v>#back(text=戻る,left)</v>
      </c>
      <c r="B443" s="3" t="s">
        <v>0</v>
      </c>
      <c r="C443" s="3" t="s">
        <v>151</v>
      </c>
      <c r="R443" s="3"/>
      <c r="S443" s="3"/>
      <c r="T443" s="3"/>
      <c r="U443" s="3"/>
      <c r="V443" s="3"/>
      <c r="BF443" s="12" t="s">
        <v>0</v>
      </c>
    </row>
    <row r="444" spans="1:58">
      <c r="A444" s="3" t="str">
        <f t="shared" si="73"/>
        <v>&amp;br;</v>
      </c>
      <c r="B444" s="3" t="s">
        <v>0</v>
      </c>
      <c r="C444" s="3" t="s">
        <v>161</v>
      </c>
      <c r="R444" s="3"/>
      <c r="S444" s="3"/>
      <c r="T444" s="3"/>
      <c r="U444" s="3"/>
      <c r="V444" s="3"/>
      <c r="BF444" s="12" t="s">
        <v>0</v>
      </c>
    </row>
    <row r="445" spans="1:58">
      <c r="A445" s="3" t="str">
        <f t="shared" si="73"/>
        <v>#comment(above,nsize=[15],size=[30],num=[10])</v>
      </c>
      <c r="B445" s="3" t="s">
        <v>0</v>
      </c>
      <c r="C445" s="3" t="s">
        <v>170</v>
      </c>
      <c r="R445" s="3"/>
      <c r="S445" s="3"/>
      <c r="T445" s="3"/>
      <c r="U445" s="3"/>
      <c r="V445" s="3"/>
      <c r="BF445" s="12" t="s">
        <v>0</v>
      </c>
    </row>
    <row r="446" spans="1:58">
      <c r="A446" s="3" t="str">
        <f t="shared" si="73"/>
        <v>&amp;br;&amp;br;</v>
      </c>
      <c r="B446" s="3" t="s">
        <v>0</v>
      </c>
      <c r="C446" s="3" t="s">
        <v>142</v>
      </c>
      <c r="R446" s="3"/>
      <c r="S446" s="3"/>
      <c r="T446" s="3"/>
      <c r="U446" s="3"/>
      <c r="V446" s="3"/>
      <c r="AC446" s="31"/>
      <c r="AD446" s="31"/>
      <c r="BF446" s="12" t="s">
        <v>0</v>
      </c>
    </row>
    <row r="447" spans="1:58">
      <c r="A447" s="3" t="str">
        <f t="shared" si="73"/>
        <v/>
      </c>
      <c r="B447" s="3" t="s">
        <v>0</v>
      </c>
      <c r="Q447" s="8"/>
      <c r="R447" s="9"/>
      <c r="S447" s="9"/>
      <c r="T447" s="9"/>
      <c r="U447" s="9"/>
      <c r="V447" s="10"/>
      <c r="W447" s="11">
        <v>35</v>
      </c>
      <c r="X447" s="8"/>
      <c r="Y447" s="29"/>
      <c r="Z447" s="29"/>
      <c r="AA447" s="30"/>
      <c r="AC447" s="31"/>
      <c r="AD447" s="31"/>
      <c r="BF447" s="12" t="s">
        <v>0</v>
      </c>
    </row>
    <row r="448" spans="1:58">
      <c r="A448" s="3" t="str">
        <f t="shared" si="73"/>
        <v>*0/0</v>
      </c>
      <c r="B448" s="3" t="s">
        <v>0</v>
      </c>
      <c r="C448" s="3" t="str">
        <f>"*"&amp;R448&amp;"/"&amp;T448</f>
        <v>*0/0</v>
      </c>
      <c r="Q448" s="12" t="s">
        <v>9</v>
      </c>
      <c r="R448" s="13">
        <f>INDEX(AJ:AJ,W447+1)</f>
        <v>0</v>
      </c>
      <c r="S448" s="14" t="s">
        <v>10</v>
      </c>
      <c r="T448" s="13">
        <f>INDEX(AK:AK,W447+1)</f>
        <v>0</v>
      </c>
      <c r="U448" s="14"/>
      <c r="V448" s="15"/>
      <c r="W448" s="16"/>
      <c r="X448" s="12"/>
      <c r="Y448" s="31"/>
      <c r="Z448" s="31"/>
      <c r="AA448" s="32"/>
      <c r="AC448" s="31"/>
      <c r="AD448" s="31"/>
      <c r="BF448" s="12" t="s">
        <v>0</v>
      </c>
    </row>
    <row r="449" spans="1:58">
      <c r="A449" s="3" t="str">
        <f t="shared" si="73"/>
        <v>|LEFT:80|LEFT:100|LEFT:100|LEFT:100|LEFT:100|LEFT:100|c</v>
      </c>
      <c r="B449" s="3" t="s">
        <v>0</v>
      </c>
      <c r="C449" s="3" t="s">
        <v>83</v>
      </c>
      <c r="D449" s="6" t="str">
        <f>$Q$1</f>
        <v>LEFT:80</v>
      </c>
      <c r="E449" s="6" t="s">
        <v>83</v>
      </c>
      <c r="F449" s="6" t="str">
        <f t="shared" ref="F449:J449" si="82">$R$1</f>
        <v>LEFT:100</v>
      </c>
      <c r="G449" s="6" t="s">
        <v>83</v>
      </c>
      <c r="H449" s="6" t="str">
        <f t="shared" si="82"/>
        <v>LEFT:100</v>
      </c>
      <c r="I449" s="6" t="s">
        <v>83</v>
      </c>
      <c r="J449" s="6" t="str">
        <f t="shared" si="82"/>
        <v>LEFT:100</v>
      </c>
      <c r="K449" s="6" t="s">
        <v>83</v>
      </c>
      <c r="L449" s="6" t="str">
        <f>$R$1</f>
        <v>LEFT:100</v>
      </c>
      <c r="M449" s="6" t="s">
        <v>83</v>
      </c>
      <c r="N449" s="6" t="str">
        <f>$R$1</f>
        <v>LEFT:100</v>
      </c>
      <c r="O449" s="3" t="s">
        <v>83</v>
      </c>
      <c r="P449" s="3" t="s">
        <v>84</v>
      </c>
      <c r="Q449" s="17" t="s">
        <v>6</v>
      </c>
      <c r="R449" s="13" t="str">
        <f>INDEX(AF:AF,W447+1)</f>
        <v>白</v>
      </c>
      <c r="S449" s="18" t="s">
        <v>7</v>
      </c>
      <c r="T449" s="13">
        <f>INDEX(AG:AG,W447+1)</f>
        <v>0</v>
      </c>
      <c r="U449" s="18" t="s">
        <v>8</v>
      </c>
      <c r="V449" s="13">
        <f>INDEX(AI:AI,W447+1)</f>
        <v>0</v>
      </c>
      <c r="W449" s="19"/>
      <c r="X449" s="13">
        <f>INDEX(AQ:AQ,W447+1)</f>
        <v>0</v>
      </c>
      <c r="Y449" s="31"/>
      <c r="Z449" s="31"/>
      <c r="AA449" s="32"/>
      <c r="AC449" s="14"/>
      <c r="AD449" s="14"/>
      <c r="BF449" s="12" t="s">
        <v>0</v>
      </c>
    </row>
    <row r="450" spans="1:58">
      <c r="A450" s="3" t="str">
        <f t="shared" si="73"/>
        <v>|色|白|レアリティ||マナコスト||</v>
      </c>
      <c r="B450" s="3" t="s">
        <v>0</v>
      </c>
      <c r="C450" s="3" t="s">
        <v>83</v>
      </c>
      <c r="D450" s="7" t="s">
        <v>6</v>
      </c>
      <c r="E450" s="3" t="s">
        <v>83</v>
      </c>
      <c r="F450" s="3" t="str">
        <f>IF(R449=0,"",R449)</f>
        <v>白</v>
      </c>
      <c r="G450" s="3" t="s">
        <v>83</v>
      </c>
      <c r="H450" s="7" t="s">
        <v>92</v>
      </c>
      <c r="I450" s="3" t="s">
        <v>83</v>
      </c>
      <c r="J450" s="3" t="str">
        <f>IF(T449=0,"",T449)</f>
        <v/>
      </c>
      <c r="K450" s="3" t="s">
        <v>83</v>
      </c>
      <c r="L450" s="7" t="s">
        <v>93</v>
      </c>
      <c r="M450" s="3" t="s">
        <v>83</v>
      </c>
      <c r="N450" s="3" t="str">
        <f>IF(V449=0,"",V449)</f>
        <v/>
      </c>
      <c r="O450" s="3" t="s">
        <v>83</v>
      </c>
      <c r="Q450" s="12" t="s">
        <v>11</v>
      </c>
      <c r="R450" s="13">
        <f>INDEX(AL:AL,W447+1)</f>
        <v>0</v>
      </c>
      <c r="S450" s="18" t="s">
        <v>94</v>
      </c>
      <c r="T450" s="13">
        <f>INDEX(AN:AN,W447+1)</f>
        <v>0</v>
      </c>
      <c r="U450" s="13">
        <f>INDEX(AO:AO,W447+1)</f>
        <v>0</v>
      </c>
      <c r="V450" s="13">
        <f>INDEX(AP:AP,W447+1)</f>
        <v>0</v>
      </c>
      <c r="W450" s="19"/>
      <c r="X450" s="13" t="str">
        <f>INDEX(AZ:AZ,W447+1)</f>
        <v/>
      </c>
      <c r="Y450" s="13" t="str">
        <f>INDEX(BA:BA,W447+1)</f>
        <v/>
      </c>
      <c r="Z450" s="13" t="str">
        <f>INDEX(BB:BB,W447+1)</f>
        <v/>
      </c>
      <c r="AA450" s="13">
        <f>INDEX(BC:BC,W447+1)</f>
        <v>0</v>
      </c>
      <c r="AC450" s="31"/>
      <c r="AD450" s="31"/>
      <c r="BF450" s="12" t="s">
        <v>0</v>
      </c>
    </row>
    <row r="451" spans="1:58">
      <c r="A451" s="3" t="str">
        <f t="shared" si="73"/>
        <v>|種別||サブタイプ||||</v>
      </c>
      <c r="B451" s="3" t="s">
        <v>0</v>
      </c>
      <c r="C451" s="3" t="s">
        <v>83</v>
      </c>
      <c r="D451" s="7" t="s">
        <v>11</v>
      </c>
      <c r="E451" s="3" t="s">
        <v>83</v>
      </c>
      <c r="F451" s="3" t="str">
        <f>IF(R450=0,"",R450)</f>
        <v/>
      </c>
      <c r="G451" s="3" t="s">
        <v>83</v>
      </c>
      <c r="H451" s="7" t="s">
        <v>104</v>
      </c>
      <c r="I451" s="3" t="s">
        <v>83</v>
      </c>
      <c r="J451" s="3" t="str">
        <f>IF(T450=0,"",T450)</f>
        <v/>
      </c>
      <c r="K451" s="3" t="s">
        <v>83</v>
      </c>
      <c r="L451" s="3" t="str">
        <f>IF(U450=0,"",U450)</f>
        <v/>
      </c>
      <c r="M451" s="3" t="s">
        <v>83</v>
      </c>
      <c r="N451" s="3" t="str">
        <f>IF(V450=0,"",V450)</f>
        <v/>
      </c>
      <c r="O451" s="3" t="s">
        <v>83</v>
      </c>
      <c r="Q451" s="12" t="s">
        <v>105</v>
      </c>
      <c r="R451" s="13" t="str">
        <f>INDEX(BD:BD,W447+1)</f>
        <v/>
      </c>
      <c r="S451" s="14"/>
      <c r="T451" s="14"/>
      <c r="U451" s="14"/>
      <c r="V451" s="15"/>
      <c r="W451" s="19"/>
      <c r="X451" s="11"/>
      <c r="Y451" s="11"/>
      <c r="Z451" s="11"/>
      <c r="AA451" s="33"/>
      <c r="AC451" s="31"/>
      <c r="AD451" s="31"/>
      <c r="BF451" s="12" t="s">
        <v>0</v>
      </c>
    </row>
    <row r="452" spans="1:58">
      <c r="A452" s="3" t="str">
        <f t="shared" si="73"/>
        <v>|テキスト|&gt;|&gt;|&gt;|&gt;||</v>
      </c>
      <c r="B452" s="3" t="s">
        <v>0</v>
      </c>
      <c r="C452" s="3" t="s">
        <v>83</v>
      </c>
      <c r="D452" s="7" t="s">
        <v>105</v>
      </c>
      <c r="E452" s="3" t="s">
        <v>83</v>
      </c>
      <c r="F452" s="7" t="s">
        <v>115</v>
      </c>
      <c r="G452" s="3" t="s">
        <v>83</v>
      </c>
      <c r="H452" s="7" t="s">
        <v>115</v>
      </c>
      <c r="I452" s="3" t="s">
        <v>83</v>
      </c>
      <c r="J452" s="7" t="s">
        <v>115</v>
      </c>
      <c r="K452" s="3" t="s">
        <v>83</v>
      </c>
      <c r="L452" s="7" t="s">
        <v>115</v>
      </c>
      <c r="M452" s="3" t="s">
        <v>83</v>
      </c>
      <c r="N452" s="3" t="str">
        <f>IF(R451=0,"",R451)</f>
        <v/>
      </c>
      <c r="O452" s="3" t="s">
        <v>83</v>
      </c>
      <c r="Q452" s="17" t="s">
        <v>27</v>
      </c>
      <c r="R452" s="13" t="str">
        <f>INDEX(BE:BE,W447+1)</f>
        <v/>
      </c>
      <c r="S452" s="14" t="s">
        <v>324</v>
      </c>
      <c r="T452" s="13" t="str">
        <f>IF(X452="","",X452&amp;IF(Y452="",""," "&amp;Y452)&amp;IF(Z452="",""," "&amp;Z452)&amp;IF(AA452="",""," "&amp;AA452))</f>
        <v/>
      </c>
      <c r="U452" s="14"/>
      <c r="V452" s="15"/>
      <c r="W452" s="19" t="s">
        <v>116</v>
      </c>
      <c r="X452" s="12" t="str">
        <f t="shared" ref="X452:AA452" si="83">IF(ISERROR(IF(LEN(X451)&gt;1,X451,VLOOKUP(X450,$AC:$AD,2,FALSE))),"",IF(LEN(X451)&gt;1,X451,VLOOKUP(X450,$AC:$AD,2,FALSE)))</f>
        <v/>
      </c>
      <c r="Y452" s="12" t="str">
        <f t="shared" si="83"/>
        <v/>
      </c>
      <c r="Z452" s="12" t="str">
        <f t="shared" si="83"/>
        <v/>
      </c>
      <c r="AA452" s="12" t="str">
        <f t="shared" si="83"/>
        <v> </v>
      </c>
      <c r="AC452" s="31"/>
      <c r="AD452" s="31"/>
      <c r="BF452" s="12" t="s">
        <v>0</v>
      </c>
    </row>
    <row r="453" spans="1:58">
      <c r="A453" s="3" t="str">
        <f t="shared" si="73"/>
        <v>|英テキスト|&gt;|&gt;|&gt;|&gt;||</v>
      </c>
      <c r="B453" s="3" t="s">
        <v>0</v>
      </c>
      <c r="C453" s="3" t="s">
        <v>83</v>
      </c>
      <c r="D453" s="7" t="s">
        <v>125</v>
      </c>
      <c r="E453" s="3" t="s">
        <v>83</v>
      </c>
      <c r="F453" s="7" t="s">
        <v>115</v>
      </c>
      <c r="G453" s="3" t="s">
        <v>83</v>
      </c>
      <c r="H453" s="7" t="s">
        <v>115</v>
      </c>
      <c r="I453" s="3" t="s">
        <v>83</v>
      </c>
      <c r="J453" s="7" t="s">
        <v>115</v>
      </c>
      <c r="K453" s="3" t="s">
        <v>83</v>
      </c>
      <c r="L453" s="7" t="s">
        <v>115</v>
      </c>
      <c r="M453" s="3" t="s">
        <v>83</v>
      </c>
      <c r="N453" s="3" t="str">
        <f>IF(T452="","",T452&amp;"&amp;br;")&amp;IF(R452=0,"",R452)</f>
        <v/>
      </c>
      <c r="O453" s="3" t="s">
        <v>83</v>
      </c>
      <c r="Q453" s="12" t="s">
        <v>18</v>
      </c>
      <c r="R453" s="13">
        <f>IF(INDEX(AX:AX,W447+1)="",0,INDEX(AX:AX,W447+1)&amp;"/"&amp;INDEX(AY:AY,W447+1))</f>
        <v>0</v>
      </c>
      <c r="S453" s="14"/>
      <c r="T453" s="14"/>
      <c r="U453" s="14"/>
      <c r="V453" s="15"/>
      <c r="W453" s="19"/>
      <c r="X453" s="12"/>
      <c r="Y453" s="31"/>
      <c r="Z453" s="31"/>
      <c r="AA453" s="32"/>
      <c r="AC453" s="31"/>
      <c r="AD453" s="31"/>
      <c r="BF453" s="12" t="s">
        <v>0</v>
      </c>
    </row>
    <row r="454" spans="1:58">
      <c r="A454" s="3" t="str">
        <f t="shared" ref="A454:A517" si="84">CONCATENATE(C454,D454,E454,F454,G454,H454,I454,J454,K454,L454,M454,N454,O454,P454)</f>
        <v>|PT|&gt;||シールド数|&gt;||</v>
      </c>
      <c r="B454" s="3" t="s">
        <v>0</v>
      </c>
      <c r="C454" s="3" t="s">
        <v>83</v>
      </c>
      <c r="D454" s="3" t="s">
        <v>18</v>
      </c>
      <c r="E454" s="3" t="s">
        <v>83</v>
      </c>
      <c r="F454" s="3" t="s">
        <v>115</v>
      </c>
      <c r="G454" s="3" t="s">
        <v>83</v>
      </c>
      <c r="H454" s="3" t="str">
        <f>IF(R453=0,"",R453)</f>
        <v/>
      </c>
      <c r="I454" s="3" t="s">
        <v>83</v>
      </c>
      <c r="J454" s="3" t="s">
        <v>134</v>
      </c>
      <c r="K454" s="3" t="s">
        <v>83</v>
      </c>
      <c r="L454" s="3" t="s">
        <v>115</v>
      </c>
      <c r="M454" s="3" t="s">
        <v>83</v>
      </c>
      <c r="N454" s="3" t="str">
        <f>IF(R454=0,"",R454)</f>
        <v/>
      </c>
      <c r="O454" s="3" t="s">
        <v>83</v>
      </c>
      <c r="Q454" s="20" t="s">
        <v>19</v>
      </c>
      <c r="R454" s="13">
        <f>INDEX(AW:AW,W447+1)</f>
        <v>0</v>
      </c>
      <c r="S454" s="21"/>
      <c r="T454" s="21"/>
      <c r="U454" s="21"/>
      <c r="V454" s="22"/>
      <c r="W454" s="23"/>
      <c r="X454" s="24"/>
      <c r="Y454" s="34"/>
      <c r="Z454" s="34"/>
      <c r="AA454" s="35"/>
      <c r="BF454" s="12" t="s">
        <v>0</v>
      </c>
    </row>
    <row r="455" spans="1:58">
      <c r="A455" s="3" t="str">
        <f t="shared" si="84"/>
        <v>&amp;br;&amp;br;</v>
      </c>
      <c r="B455" s="3" t="s">
        <v>0</v>
      </c>
      <c r="C455" s="3" t="s">
        <v>142</v>
      </c>
      <c r="R455" s="3"/>
      <c r="S455" s="3"/>
      <c r="T455" s="3"/>
      <c r="U455" s="3"/>
      <c r="V455" s="3"/>
      <c r="BF455" s="12" t="s">
        <v>0</v>
      </c>
    </row>
    <row r="456" spans="1:58">
      <c r="A456" s="3" t="str">
        <f t="shared" si="84"/>
        <v>#back(text=戻る,left)</v>
      </c>
      <c r="B456" s="3" t="s">
        <v>0</v>
      </c>
      <c r="C456" s="3" t="s">
        <v>151</v>
      </c>
      <c r="R456" s="3"/>
      <c r="S456" s="3"/>
      <c r="T456" s="3"/>
      <c r="U456" s="3"/>
      <c r="V456" s="3"/>
      <c r="BF456" s="12" t="s">
        <v>0</v>
      </c>
    </row>
    <row r="457" spans="1:58">
      <c r="A457" s="3" t="str">
        <f t="shared" si="84"/>
        <v>&amp;br;</v>
      </c>
      <c r="B457" s="3" t="s">
        <v>0</v>
      </c>
      <c r="C457" s="3" t="s">
        <v>161</v>
      </c>
      <c r="R457" s="3"/>
      <c r="S457" s="3"/>
      <c r="T457" s="3"/>
      <c r="U457" s="3"/>
      <c r="V457" s="3"/>
      <c r="BF457" s="12" t="s">
        <v>0</v>
      </c>
    </row>
    <row r="458" spans="1:58">
      <c r="A458" s="3" t="str">
        <f t="shared" si="84"/>
        <v>#comment(above,nsize=[15],size=[30],num=[10])</v>
      </c>
      <c r="B458" s="3" t="s">
        <v>0</v>
      </c>
      <c r="C458" s="3" t="s">
        <v>170</v>
      </c>
      <c r="R458" s="3"/>
      <c r="S458" s="3"/>
      <c r="T458" s="3"/>
      <c r="U458" s="3"/>
      <c r="V458" s="3"/>
      <c r="BF458" s="12" t="s">
        <v>0</v>
      </c>
    </row>
    <row r="459" spans="1:58">
      <c r="A459" s="3" t="str">
        <f t="shared" si="84"/>
        <v>&amp;br;&amp;br;</v>
      </c>
      <c r="B459" s="3" t="s">
        <v>0</v>
      </c>
      <c r="C459" s="3" t="s">
        <v>142</v>
      </c>
      <c r="R459" s="3"/>
      <c r="S459" s="3"/>
      <c r="T459" s="3"/>
      <c r="U459" s="3"/>
      <c r="V459" s="3"/>
      <c r="AC459" s="31"/>
      <c r="AD459" s="31"/>
      <c r="BF459" s="12" t="s">
        <v>0</v>
      </c>
    </row>
    <row r="460" spans="1:58">
      <c r="A460" s="3" t="str">
        <f t="shared" si="84"/>
        <v/>
      </c>
      <c r="B460" s="3" t="s">
        <v>0</v>
      </c>
      <c r="Q460" s="8"/>
      <c r="R460" s="9"/>
      <c r="S460" s="9"/>
      <c r="T460" s="9"/>
      <c r="U460" s="9"/>
      <c r="V460" s="10"/>
      <c r="W460" s="11">
        <v>36</v>
      </c>
      <c r="X460" s="8"/>
      <c r="Y460" s="29"/>
      <c r="Z460" s="29"/>
      <c r="AA460" s="30"/>
      <c r="AC460" s="31"/>
      <c r="AD460" s="31"/>
      <c r="BF460" s="12" t="s">
        <v>0</v>
      </c>
    </row>
    <row r="461" spans="1:58">
      <c r="A461" s="3" t="str">
        <f t="shared" si="84"/>
        <v>*0/0</v>
      </c>
      <c r="B461" s="3" t="s">
        <v>0</v>
      </c>
      <c r="C461" s="3" t="str">
        <f>"*"&amp;R461&amp;"/"&amp;T461</f>
        <v>*0/0</v>
      </c>
      <c r="Q461" s="12" t="s">
        <v>9</v>
      </c>
      <c r="R461" s="13">
        <f>INDEX(AJ:AJ,W460+1)</f>
        <v>0</v>
      </c>
      <c r="S461" s="14" t="s">
        <v>10</v>
      </c>
      <c r="T461" s="13">
        <f>INDEX(AK:AK,W460+1)</f>
        <v>0</v>
      </c>
      <c r="U461" s="14"/>
      <c r="V461" s="15"/>
      <c r="W461" s="16"/>
      <c r="X461" s="12"/>
      <c r="Y461" s="31"/>
      <c r="Z461" s="31"/>
      <c r="AA461" s="32"/>
      <c r="AC461" s="31"/>
      <c r="AD461" s="31"/>
      <c r="BF461" s="12" t="s">
        <v>0</v>
      </c>
    </row>
    <row r="462" spans="1:58">
      <c r="A462" s="3" t="str">
        <f t="shared" si="84"/>
        <v>|LEFT:80|LEFT:100|LEFT:100|LEFT:100|LEFT:100|LEFT:100|c</v>
      </c>
      <c r="B462" s="3" t="s">
        <v>0</v>
      </c>
      <c r="C462" s="3" t="s">
        <v>83</v>
      </c>
      <c r="D462" s="6" t="str">
        <f>$Q$1</f>
        <v>LEFT:80</v>
      </c>
      <c r="E462" s="6" t="s">
        <v>83</v>
      </c>
      <c r="F462" s="6" t="str">
        <f t="shared" ref="F462:J462" si="85">$R$1</f>
        <v>LEFT:100</v>
      </c>
      <c r="G462" s="6" t="s">
        <v>83</v>
      </c>
      <c r="H462" s="6" t="str">
        <f t="shared" si="85"/>
        <v>LEFT:100</v>
      </c>
      <c r="I462" s="6" t="s">
        <v>83</v>
      </c>
      <c r="J462" s="6" t="str">
        <f t="shared" si="85"/>
        <v>LEFT:100</v>
      </c>
      <c r="K462" s="6" t="s">
        <v>83</v>
      </c>
      <c r="L462" s="6" t="str">
        <f>$R$1</f>
        <v>LEFT:100</v>
      </c>
      <c r="M462" s="6" t="s">
        <v>83</v>
      </c>
      <c r="N462" s="6" t="str">
        <f>$R$1</f>
        <v>LEFT:100</v>
      </c>
      <c r="O462" s="3" t="s">
        <v>83</v>
      </c>
      <c r="P462" s="3" t="s">
        <v>84</v>
      </c>
      <c r="Q462" s="17" t="s">
        <v>6</v>
      </c>
      <c r="R462" s="13" t="str">
        <f>INDEX(AF:AF,W460+1)</f>
        <v>白</v>
      </c>
      <c r="S462" s="18" t="s">
        <v>7</v>
      </c>
      <c r="T462" s="13">
        <f>INDEX(AG:AG,W460+1)</f>
        <v>0</v>
      </c>
      <c r="U462" s="18" t="s">
        <v>8</v>
      </c>
      <c r="V462" s="13">
        <f>INDEX(AI:AI,W460+1)</f>
        <v>0</v>
      </c>
      <c r="W462" s="19"/>
      <c r="X462" s="13">
        <f>INDEX(AQ:AQ,W460+1)</f>
        <v>0</v>
      </c>
      <c r="Y462" s="31"/>
      <c r="Z462" s="31"/>
      <c r="AA462" s="32"/>
      <c r="AC462" s="14"/>
      <c r="AD462" s="14"/>
      <c r="BF462" s="12" t="s">
        <v>0</v>
      </c>
    </row>
    <row r="463" spans="1:58">
      <c r="A463" s="3" t="str">
        <f t="shared" si="84"/>
        <v>|色|白|レアリティ||マナコスト||</v>
      </c>
      <c r="B463" s="3" t="s">
        <v>0</v>
      </c>
      <c r="C463" s="3" t="s">
        <v>83</v>
      </c>
      <c r="D463" s="7" t="s">
        <v>6</v>
      </c>
      <c r="E463" s="3" t="s">
        <v>83</v>
      </c>
      <c r="F463" s="3" t="str">
        <f>IF(R462=0,"",R462)</f>
        <v>白</v>
      </c>
      <c r="G463" s="3" t="s">
        <v>83</v>
      </c>
      <c r="H463" s="7" t="s">
        <v>92</v>
      </c>
      <c r="I463" s="3" t="s">
        <v>83</v>
      </c>
      <c r="J463" s="3" t="str">
        <f>IF(T462=0,"",T462)</f>
        <v/>
      </c>
      <c r="K463" s="3" t="s">
        <v>83</v>
      </c>
      <c r="L463" s="7" t="s">
        <v>93</v>
      </c>
      <c r="M463" s="3" t="s">
        <v>83</v>
      </c>
      <c r="N463" s="3" t="str">
        <f>IF(V462=0,"",V462)</f>
        <v/>
      </c>
      <c r="O463" s="3" t="s">
        <v>83</v>
      </c>
      <c r="Q463" s="12" t="s">
        <v>11</v>
      </c>
      <c r="R463" s="13">
        <f>INDEX(AL:AL,W460+1)</f>
        <v>0</v>
      </c>
      <c r="S463" s="18" t="s">
        <v>94</v>
      </c>
      <c r="T463" s="13">
        <f>INDEX(AN:AN,W460+1)</f>
        <v>0</v>
      </c>
      <c r="U463" s="13">
        <f>INDEX(AO:AO,W460+1)</f>
        <v>0</v>
      </c>
      <c r="V463" s="13">
        <f>INDEX(AP:AP,W460+1)</f>
        <v>0</v>
      </c>
      <c r="W463" s="19"/>
      <c r="X463" s="13" t="str">
        <f>INDEX(AZ:AZ,W460+1)</f>
        <v/>
      </c>
      <c r="Y463" s="13" t="str">
        <f>INDEX(BA:BA,W460+1)</f>
        <v/>
      </c>
      <c r="Z463" s="13" t="str">
        <f>INDEX(BB:BB,W460+1)</f>
        <v/>
      </c>
      <c r="AA463" s="13">
        <f>INDEX(BC:BC,W460+1)</f>
        <v>0</v>
      </c>
      <c r="AC463" s="31"/>
      <c r="AD463" s="31"/>
      <c r="BF463" s="12" t="s">
        <v>0</v>
      </c>
    </row>
    <row r="464" spans="1:58">
      <c r="A464" s="3" t="str">
        <f t="shared" si="84"/>
        <v>|種別||サブタイプ||||</v>
      </c>
      <c r="B464" s="3" t="s">
        <v>0</v>
      </c>
      <c r="C464" s="3" t="s">
        <v>83</v>
      </c>
      <c r="D464" s="7" t="s">
        <v>11</v>
      </c>
      <c r="E464" s="3" t="s">
        <v>83</v>
      </c>
      <c r="F464" s="3" t="str">
        <f>IF(R463=0,"",R463)</f>
        <v/>
      </c>
      <c r="G464" s="3" t="s">
        <v>83</v>
      </c>
      <c r="H464" s="7" t="s">
        <v>104</v>
      </c>
      <c r="I464" s="3" t="s">
        <v>83</v>
      </c>
      <c r="J464" s="3" t="str">
        <f>IF(T463=0,"",T463)</f>
        <v/>
      </c>
      <c r="K464" s="3" t="s">
        <v>83</v>
      </c>
      <c r="L464" s="3" t="str">
        <f>IF(U463=0,"",U463)</f>
        <v/>
      </c>
      <c r="M464" s="3" t="s">
        <v>83</v>
      </c>
      <c r="N464" s="3" t="str">
        <f>IF(V463=0,"",V463)</f>
        <v/>
      </c>
      <c r="O464" s="3" t="s">
        <v>83</v>
      </c>
      <c r="Q464" s="12" t="s">
        <v>105</v>
      </c>
      <c r="R464" s="13" t="str">
        <f>INDEX(BD:BD,W460+1)</f>
        <v/>
      </c>
      <c r="S464" s="14"/>
      <c r="T464" s="14"/>
      <c r="U464" s="14"/>
      <c r="V464" s="15"/>
      <c r="W464" s="19"/>
      <c r="X464" s="11"/>
      <c r="Y464" s="11"/>
      <c r="Z464" s="11"/>
      <c r="AA464" s="33"/>
      <c r="AC464" s="31"/>
      <c r="AD464" s="31"/>
      <c r="BF464" s="12" t="s">
        <v>0</v>
      </c>
    </row>
    <row r="465" spans="1:58">
      <c r="A465" s="3" t="str">
        <f t="shared" si="84"/>
        <v>|テキスト|&gt;|&gt;|&gt;|&gt;||</v>
      </c>
      <c r="B465" s="3" t="s">
        <v>0</v>
      </c>
      <c r="C465" s="3" t="s">
        <v>83</v>
      </c>
      <c r="D465" s="7" t="s">
        <v>105</v>
      </c>
      <c r="E465" s="3" t="s">
        <v>83</v>
      </c>
      <c r="F465" s="7" t="s">
        <v>115</v>
      </c>
      <c r="G465" s="3" t="s">
        <v>83</v>
      </c>
      <c r="H465" s="7" t="s">
        <v>115</v>
      </c>
      <c r="I465" s="3" t="s">
        <v>83</v>
      </c>
      <c r="J465" s="7" t="s">
        <v>115</v>
      </c>
      <c r="K465" s="3" t="s">
        <v>83</v>
      </c>
      <c r="L465" s="7" t="s">
        <v>115</v>
      </c>
      <c r="M465" s="3" t="s">
        <v>83</v>
      </c>
      <c r="N465" s="3" t="str">
        <f>IF(R464=0,"",R464)</f>
        <v/>
      </c>
      <c r="O465" s="3" t="s">
        <v>83</v>
      </c>
      <c r="Q465" s="17" t="s">
        <v>27</v>
      </c>
      <c r="R465" s="13" t="str">
        <f>INDEX(BE:BE,W460+1)</f>
        <v/>
      </c>
      <c r="S465" s="14" t="s">
        <v>324</v>
      </c>
      <c r="T465" s="13" t="str">
        <f>IF(X465="","",X465&amp;IF(Y465="",""," "&amp;Y465)&amp;IF(Z465="",""," "&amp;Z465)&amp;IF(AA465="",""," "&amp;AA465))</f>
        <v/>
      </c>
      <c r="U465" s="14"/>
      <c r="V465" s="15"/>
      <c r="W465" s="19" t="s">
        <v>116</v>
      </c>
      <c r="X465" s="12" t="str">
        <f t="shared" ref="X465:AA465" si="86">IF(ISERROR(IF(LEN(X464)&gt;1,X464,VLOOKUP(X463,$AC:$AD,2,FALSE))),"",IF(LEN(X464)&gt;1,X464,VLOOKUP(X463,$AC:$AD,2,FALSE)))</f>
        <v/>
      </c>
      <c r="Y465" s="12" t="str">
        <f t="shared" si="86"/>
        <v/>
      </c>
      <c r="Z465" s="12" t="str">
        <f t="shared" si="86"/>
        <v/>
      </c>
      <c r="AA465" s="12" t="str">
        <f t="shared" si="86"/>
        <v> </v>
      </c>
      <c r="AC465" s="31"/>
      <c r="AD465" s="31"/>
      <c r="BF465" s="12" t="s">
        <v>0</v>
      </c>
    </row>
    <row r="466" spans="1:58">
      <c r="A466" s="3" t="str">
        <f t="shared" si="84"/>
        <v>|英テキスト|&gt;|&gt;|&gt;|&gt;||</v>
      </c>
      <c r="B466" s="3" t="s">
        <v>0</v>
      </c>
      <c r="C466" s="3" t="s">
        <v>83</v>
      </c>
      <c r="D466" s="7" t="s">
        <v>125</v>
      </c>
      <c r="E466" s="3" t="s">
        <v>83</v>
      </c>
      <c r="F466" s="7" t="s">
        <v>115</v>
      </c>
      <c r="G466" s="3" t="s">
        <v>83</v>
      </c>
      <c r="H466" s="7" t="s">
        <v>115</v>
      </c>
      <c r="I466" s="3" t="s">
        <v>83</v>
      </c>
      <c r="J466" s="7" t="s">
        <v>115</v>
      </c>
      <c r="K466" s="3" t="s">
        <v>83</v>
      </c>
      <c r="L466" s="7" t="s">
        <v>115</v>
      </c>
      <c r="M466" s="3" t="s">
        <v>83</v>
      </c>
      <c r="N466" s="3" t="str">
        <f>IF(T465="","",T465&amp;"&amp;br;")&amp;IF(R465=0,"",R465)</f>
        <v/>
      </c>
      <c r="O466" s="3" t="s">
        <v>83</v>
      </c>
      <c r="Q466" s="12" t="s">
        <v>18</v>
      </c>
      <c r="R466" s="13">
        <f>IF(INDEX(AX:AX,W460+1)="",0,INDEX(AX:AX,W460+1)&amp;"/"&amp;INDEX(AY:AY,W460+1))</f>
        <v>0</v>
      </c>
      <c r="S466" s="14"/>
      <c r="T466" s="14"/>
      <c r="U466" s="14"/>
      <c r="V466" s="15"/>
      <c r="W466" s="19"/>
      <c r="X466" s="12"/>
      <c r="Y466" s="31"/>
      <c r="Z466" s="31"/>
      <c r="AA466" s="32"/>
      <c r="AC466" s="31"/>
      <c r="AD466" s="31"/>
      <c r="BF466" s="12" t="s">
        <v>0</v>
      </c>
    </row>
    <row r="467" spans="1:58">
      <c r="A467" s="3" t="str">
        <f t="shared" si="84"/>
        <v>|PT|&gt;||シールド数|&gt;||</v>
      </c>
      <c r="B467" s="3" t="s">
        <v>0</v>
      </c>
      <c r="C467" s="3" t="s">
        <v>83</v>
      </c>
      <c r="D467" s="3" t="s">
        <v>18</v>
      </c>
      <c r="E467" s="3" t="s">
        <v>83</v>
      </c>
      <c r="F467" s="3" t="s">
        <v>115</v>
      </c>
      <c r="G467" s="3" t="s">
        <v>83</v>
      </c>
      <c r="H467" s="3" t="str">
        <f>IF(R466=0,"",R466)</f>
        <v/>
      </c>
      <c r="I467" s="3" t="s">
        <v>83</v>
      </c>
      <c r="J467" s="3" t="s">
        <v>134</v>
      </c>
      <c r="K467" s="3" t="s">
        <v>83</v>
      </c>
      <c r="L467" s="3" t="s">
        <v>115</v>
      </c>
      <c r="M467" s="3" t="s">
        <v>83</v>
      </c>
      <c r="N467" s="3" t="str">
        <f>IF(R467=0,"",R467)</f>
        <v/>
      </c>
      <c r="O467" s="3" t="s">
        <v>83</v>
      </c>
      <c r="Q467" s="20" t="s">
        <v>19</v>
      </c>
      <c r="R467" s="13">
        <f>INDEX(AW:AW,W460+1)</f>
        <v>0</v>
      </c>
      <c r="S467" s="21"/>
      <c r="T467" s="21"/>
      <c r="U467" s="21"/>
      <c r="V467" s="22"/>
      <c r="W467" s="23"/>
      <c r="X467" s="24"/>
      <c r="Y467" s="34"/>
      <c r="Z467" s="34"/>
      <c r="AA467" s="35"/>
      <c r="BF467" s="12" t="s">
        <v>0</v>
      </c>
    </row>
    <row r="468" spans="1:58">
      <c r="A468" s="3" t="str">
        <f t="shared" si="84"/>
        <v>&amp;br;&amp;br;</v>
      </c>
      <c r="B468" s="3" t="s">
        <v>0</v>
      </c>
      <c r="C468" s="3" t="s">
        <v>142</v>
      </c>
      <c r="R468" s="3"/>
      <c r="S468" s="3"/>
      <c r="T468" s="3"/>
      <c r="U468" s="3"/>
      <c r="V468" s="3"/>
      <c r="BF468" s="12" t="s">
        <v>0</v>
      </c>
    </row>
    <row r="469" spans="1:58">
      <c r="A469" s="3" t="str">
        <f t="shared" si="84"/>
        <v>#back(text=戻る,left)</v>
      </c>
      <c r="B469" s="3" t="s">
        <v>0</v>
      </c>
      <c r="C469" s="3" t="s">
        <v>151</v>
      </c>
      <c r="R469" s="3"/>
      <c r="S469" s="3"/>
      <c r="T469" s="3"/>
      <c r="U469" s="3"/>
      <c r="V469" s="3"/>
      <c r="BF469" s="12" t="s">
        <v>0</v>
      </c>
    </row>
    <row r="470" spans="1:58">
      <c r="A470" s="3" t="str">
        <f t="shared" si="84"/>
        <v>&amp;br;</v>
      </c>
      <c r="B470" s="3" t="s">
        <v>0</v>
      </c>
      <c r="C470" s="3" t="s">
        <v>161</v>
      </c>
      <c r="R470" s="3"/>
      <c r="S470" s="3"/>
      <c r="T470" s="3"/>
      <c r="U470" s="3"/>
      <c r="V470" s="3"/>
      <c r="BF470" s="12" t="s">
        <v>0</v>
      </c>
    </row>
    <row r="471" spans="1:58">
      <c r="A471" s="3" t="str">
        <f t="shared" si="84"/>
        <v>#comment(above,nsize=[15],size=[30],num=[10])</v>
      </c>
      <c r="B471" s="3" t="s">
        <v>0</v>
      </c>
      <c r="C471" s="3" t="s">
        <v>170</v>
      </c>
      <c r="R471" s="3"/>
      <c r="S471" s="3"/>
      <c r="T471" s="3"/>
      <c r="U471" s="3"/>
      <c r="V471" s="3"/>
      <c r="BF471" s="12" t="s">
        <v>0</v>
      </c>
    </row>
    <row r="472" spans="1:58">
      <c r="A472" s="3" t="str">
        <f t="shared" si="84"/>
        <v>&amp;br;&amp;br;</v>
      </c>
      <c r="B472" s="3" t="s">
        <v>0</v>
      </c>
      <c r="C472" s="3" t="s">
        <v>142</v>
      </c>
      <c r="R472" s="3"/>
      <c r="S472" s="3"/>
      <c r="T472" s="3"/>
      <c r="U472" s="3"/>
      <c r="V472" s="3"/>
      <c r="AC472" s="31"/>
      <c r="AD472" s="31"/>
      <c r="BF472" s="12" t="s">
        <v>0</v>
      </c>
    </row>
    <row r="473" spans="1:58">
      <c r="A473" s="3" t="str">
        <f t="shared" si="84"/>
        <v/>
      </c>
      <c r="B473" s="3" t="s">
        <v>0</v>
      </c>
      <c r="Q473" s="8"/>
      <c r="R473" s="9"/>
      <c r="S473" s="9"/>
      <c r="T473" s="9"/>
      <c r="U473" s="9"/>
      <c r="V473" s="10"/>
      <c r="W473" s="11">
        <v>37</v>
      </c>
      <c r="X473" s="8"/>
      <c r="Y473" s="29"/>
      <c r="Z473" s="29"/>
      <c r="AA473" s="30"/>
      <c r="AC473" s="31"/>
      <c r="AD473" s="31"/>
      <c r="BF473" s="12" t="s">
        <v>0</v>
      </c>
    </row>
    <row r="474" spans="1:58">
      <c r="A474" s="3" t="str">
        <f t="shared" si="84"/>
        <v>*0/0</v>
      </c>
      <c r="B474" s="3" t="s">
        <v>0</v>
      </c>
      <c r="C474" s="3" t="str">
        <f>"*"&amp;R474&amp;"/"&amp;T474</f>
        <v>*0/0</v>
      </c>
      <c r="Q474" s="12" t="s">
        <v>9</v>
      </c>
      <c r="R474" s="13">
        <f>INDEX(AJ:AJ,W473+1)</f>
        <v>0</v>
      </c>
      <c r="S474" s="14" t="s">
        <v>10</v>
      </c>
      <c r="T474" s="13">
        <f>INDEX(AK:AK,W473+1)</f>
        <v>0</v>
      </c>
      <c r="U474" s="14"/>
      <c r="V474" s="15"/>
      <c r="W474" s="16"/>
      <c r="X474" s="12"/>
      <c r="Y474" s="31"/>
      <c r="Z474" s="31"/>
      <c r="AA474" s="32"/>
      <c r="AC474" s="31"/>
      <c r="AD474" s="31"/>
      <c r="BF474" s="12" t="s">
        <v>0</v>
      </c>
    </row>
    <row r="475" spans="1:58">
      <c r="A475" s="3" t="str">
        <f t="shared" si="84"/>
        <v>|LEFT:80|LEFT:100|LEFT:100|LEFT:100|LEFT:100|LEFT:100|c</v>
      </c>
      <c r="B475" s="3" t="s">
        <v>0</v>
      </c>
      <c r="C475" s="3" t="s">
        <v>83</v>
      </c>
      <c r="D475" s="6" t="str">
        <f>$Q$1</f>
        <v>LEFT:80</v>
      </c>
      <c r="E475" s="6" t="s">
        <v>83</v>
      </c>
      <c r="F475" s="6" t="str">
        <f t="shared" ref="F475:J475" si="87">$R$1</f>
        <v>LEFT:100</v>
      </c>
      <c r="G475" s="6" t="s">
        <v>83</v>
      </c>
      <c r="H475" s="6" t="str">
        <f t="shared" si="87"/>
        <v>LEFT:100</v>
      </c>
      <c r="I475" s="6" t="s">
        <v>83</v>
      </c>
      <c r="J475" s="6" t="str">
        <f t="shared" si="87"/>
        <v>LEFT:100</v>
      </c>
      <c r="K475" s="6" t="s">
        <v>83</v>
      </c>
      <c r="L475" s="6" t="str">
        <f>$R$1</f>
        <v>LEFT:100</v>
      </c>
      <c r="M475" s="6" t="s">
        <v>83</v>
      </c>
      <c r="N475" s="6" t="str">
        <f>$R$1</f>
        <v>LEFT:100</v>
      </c>
      <c r="O475" s="3" t="s">
        <v>83</v>
      </c>
      <c r="P475" s="3" t="s">
        <v>84</v>
      </c>
      <c r="Q475" s="17" t="s">
        <v>6</v>
      </c>
      <c r="R475" s="13" t="str">
        <f>INDEX(AF:AF,W473+1)</f>
        <v>白</v>
      </c>
      <c r="S475" s="18" t="s">
        <v>7</v>
      </c>
      <c r="T475" s="13">
        <f>INDEX(AG:AG,W473+1)</f>
        <v>0</v>
      </c>
      <c r="U475" s="18" t="s">
        <v>8</v>
      </c>
      <c r="V475" s="13">
        <f>INDEX(AI:AI,W473+1)</f>
        <v>0</v>
      </c>
      <c r="W475" s="19"/>
      <c r="X475" s="13">
        <f>INDEX(AQ:AQ,W473+1)</f>
        <v>0</v>
      </c>
      <c r="Y475" s="31"/>
      <c r="Z475" s="31"/>
      <c r="AA475" s="32"/>
      <c r="AC475" s="14"/>
      <c r="AD475" s="14"/>
      <c r="BF475" s="12" t="s">
        <v>0</v>
      </c>
    </row>
    <row r="476" spans="1:58">
      <c r="A476" s="3" t="str">
        <f t="shared" si="84"/>
        <v>|色|白|レアリティ||マナコスト||</v>
      </c>
      <c r="B476" s="3" t="s">
        <v>0</v>
      </c>
      <c r="C476" s="3" t="s">
        <v>83</v>
      </c>
      <c r="D476" s="7" t="s">
        <v>6</v>
      </c>
      <c r="E476" s="3" t="s">
        <v>83</v>
      </c>
      <c r="F476" s="3" t="str">
        <f>IF(R475=0,"",R475)</f>
        <v>白</v>
      </c>
      <c r="G476" s="3" t="s">
        <v>83</v>
      </c>
      <c r="H476" s="7" t="s">
        <v>92</v>
      </c>
      <c r="I476" s="3" t="s">
        <v>83</v>
      </c>
      <c r="J476" s="3" t="str">
        <f>IF(T475=0,"",T475)</f>
        <v/>
      </c>
      <c r="K476" s="3" t="s">
        <v>83</v>
      </c>
      <c r="L476" s="7" t="s">
        <v>93</v>
      </c>
      <c r="M476" s="3" t="s">
        <v>83</v>
      </c>
      <c r="N476" s="3" t="str">
        <f>IF(V475=0,"",V475)</f>
        <v/>
      </c>
      <c r="O476" s="3" t="s">
        <v>83</v>
      </c>
      <c r="Q476" s="12" t="s">
        <v>11</v>
      </c>
      <c r="R476" s="13">
        <f>INDEX(AL:AL,W473+1)</f>
        <v>0</v>
      </c>
      <c r="S476" s="18" t="s">
        <v>94</v>
      </c>
      <c r="T476" s="13">
        <f>INDEX(AN:AN,W473+1)</f>
        <v>0</v>
      </c>
      <c r="U476" s="13">
        <f>INDEX(AO:AO,W473+1)</f>
        <v>0</v>
      </c>
      <c r="V476" s="13">
        <f>INDEX(AP:AP,W473+1)</f>
        <v>0</v>
      </c>
      <c r="W476" s="19"/>
      <c r="X476" s="13" t="str">
        <f>INDEX(AZ:AZ,W473+1)</f>
        <v/>
      </c>
      <c r="Y476" s="13" t="str">
        <f>INDEX(BA:BA,W473+1)</f>
        <v/>
      </c>
      <c r="Z476" s="13" t="str">
        <f>INDEX(BB:BB,W473+1)</f>
        <v/>
      </c>
      <c r="AA476" s="13">
        <f>INDEX(BC:BC,W473+1)</f>
        <v>0</v>
      </c>
      <c r="AC476" s="31"/>
      <c r="AD476" s="31"/>
      <c r="BF476" s="12" t="s">
        <v>0</v>
      </c>
    </row>
    <row r="477" spans="1:58">
      <c r="A477" s="3" t="str">
        <f t="shared" si="84"/>
        <v>|種別||サブタイプ||||</v>
      </c>
      <c r="B477" s="3" t="s">
        <v>0</v>
      </c>
      <c r="C477" s="3" t="s">
        <v>83</v>
      </c>
      <c r="D477" s="7" t="s">
        <v>11</v>
      </c>
      <c r="E477" s="3" t="s">
        <v>83</v>
      </c>
      <c r="F477" s="3" t="str">
        <f>IF(R476=0,"",R476)</f>
        <v/>
      </c>
      <c r="G477" s="3" t="s">
        <v>83</v>
      </c>
      <c r="H477" s="7" t="s">
        <v>104</v>
      </c>
      <c r="I477" s="3" t="s">
        <v>83</v>
      </c>
      <c r="J477" s="3" t="str">
        <f>IF(T476=0,"",T476)</f>
        <v/>
      </c>
      <c r="K477" s="3" t="s">
        <v>83</v>
      </c>
      <c r="L477" s="3" t="str">
        <f>IF(U476=0,"",U476)</f>
        <v/>
      </c>
      <c r="M477" s="3" t="s">
        <v>83</v>
      </c>
      <c r="N477" s="3" t="str">
        <f>IF(V476=0,"",V476)</f>
        <v/>
      </c>
      <c r="O477" s="3" t="s">
        <v>83</v>
      </c>
      <c r="Q477" s="12" t="s">
        <v>105</v>
      </c>
      <c r="R477" s="13" t="str">
        <f>INDEX(BD:BD,W473+1)</f>
        <v/>
      </c>
      <c r="S477" s="14"/>
      <c r="T477" s="14"/>
      <c r="U477" s="14"/>
      <c r="V477" s="15"/>
      <c r="W477" s="19"/>
      <c r="X477" s="11"/>
      <c r="Y477" s="11"/>
      <c r="Z477" s="11"/>
      <c r="AA477" s="33"/>
      <c r="AC477" s="31"/>
      <c r="AD477" s="31"/>
      <c r="BF477" s="12" t="s">
        <v>0</v>
      </c>
    </row>
    <row r="478" spans="1:58">
      <c r="A478" s="3" t="str">
        <f t="shared" si="84"/>
        <v>|テキスト|&gt;|&gt;|&gt;|&gt;||</v>
      </c>
      <c r="B478" s="3" t="s">
        <v>0</v>
      </c>
      <c r="C478" s="3" t="s">
        <v>83</v>
      </c>
      <c r="D478" s="7" t="s">
        <v>105</v>
      </c>
      <c r="E478" s="3" t="s">
        <v>83</v>
      </c>
      <c r="F478" s="7" t="s">
        <v>115</v>
      </c>
      <c r="G478" s="3" t="s">
        <v>83</v>
      </c>
      <c r="H478" s="7" t="s">
        <v>115</v>
      </c>
      <c r="I478" s="3" t="s">
        <v>83</v>
      </c>
      <c r="J478" s="7" t="s">
        <v>115</v>
      </c>
      <c r="K478" s="3" t="s">
        <v>83</v>
      </c>
      <c r="L478" s="7" t="s">
        <v>115</v>
      </c>
      <c r="M478" s="3" t="s">
        <v>83</v>
      </c>
      <c r="N478" s="3" t="str">
        <f>IF(R477=0,"",R477)</f>
        <v/>
      </c>
      <c r="O478" s="3" t="s">
        <v>83</v>
      </c>
      <c r="Q478" s="17" t="s">
        <v>27</v>
      </c>
      <c r="R478" s="13" t="str">
        <f>INDEX(BE:BE,W473+1)</f>
        <v/>
      </c>
      <c r="S478" s="14" t="s">
        <v>324</v>
      </c>
      <c r="T478" s="13" t="str">
        <f>IF(X478="","",X478&amp;IF(Y478="",""," "&amp;Y478)&amp;IF(Z478="",""," "&amp;Z478)&amp;IF(AA478="",""," "&amp;AA478))</f>
        <v/>
      </c>
      <c r="U478" s="14"/>
      <c r="V478" s="15"/>
      <c r="W478" s="19" t="s">
        <v>116</v>
      </c>
      <c r="X478" s="12" t="str">
        <f t="shared" ref="X478:AA478" si="88">IF(ISERROR(IF(LEN(X477)&gt;1,X477,VLOOKUP(X476,$AC:$AD,2,FALSE))),"",IF(LEN(X477)&gt;1,X477,VLOOKUP(X476,$AC:$AD,2,FALSE)))</f>
        <v/>
      </c>
      <c r="Y478" s="12" t="str">
        <f t="shared" si="88"/>
        <v/>
      </c>
      <c r="Z478" s="12" t="str">
        <f t="shared" si="88"/>
        <v/>
      </c>
      <c r="AA478" s="12" t="str">
        <f t="shared" si="88"/>
        <v> </v>
      </c>
      <c r="AC478" s="31"/>
      <c r="AD478" s="31"/>
      <c r="BF478" s="12" t="s">
        <v>0</v>
      </c>
    </row>
    <row r="479" spans="1:58">
      <c r="A479" s="3" t="str">
        <f t="shared" si="84"/>
        <v>|英テキスト|&gt;|&gt;|&gt;|&gt;||</v>
      </c>
      <c r="B479" s="3" t="s">
        <v>0</v>
      </c>
      <c r="C479" s="3" t="s">
        <v>83</v>
      </c>
      <c r="D479" s="7" t="s">
        <v>125</v>
      </c>
      <c r="E479" s="3" t="s">
        <v>83</v>
      </c>
      <c r="F479" s="7" t="s">
        <v>115</v>
      </c>
      <c r="G479" s="3" t="s">
        <v>83</v>
      </c>
      <c r="H479" s="7" t="s">
        <v>115</v>
      </c>
      <c r="I479" s="3" t="s">
        <v>83</v>
      </c>
      <c r="J479" s="7" t="s">
        <v>115</v>
      </c>
      <c r="K479" s="3" t="s">
        <v>83</v>
      </c>
      <c r="L479" s="7" t="s">
        <v>115</v>
      </c>
      <c r="M479" s="3" t="s">
        <v>83</v>
      </c>
      <c r="N479" s="3" t="str">
        <f>IF(T478="","",T478&amp;"&amp;br;")&amp;IF(R478=0,"",R478)</f>
        <v/>
      </c>
      <c r="O479" s="3" t="s">
        <v>83</v>
      </c>
      <c r="Q479" s="12" t="s">
        <v>18</v>
      </c>
      <c r="R479" s="13">
        <f>IF(INDEX(AX:AX,W473+1)="",0,INDEX(AX:AX,W473+1)&amp;"/"&amp;INDEX(AY:AY,W473+1))</f>
        <v>0</v>
      </c>
      <c r="S479" s="14"/>
      <c r="T479" s="14"/>
      <c r="U479" s="14"/>
      <c r="V479" s="15"/>
      <c r="W479" s="19"/>
      <c r="X479" s="12"/>
      <c r="Y479" s="31"/>
      <c r="Z479" s="31"/>
      <c r="AA479" s="32"/>
      <c r="AC479" s="31"/>
      <c r="AD479" s="31"/>
      <c r="BF479" s="12" t="s">
        <v>0</v>
      </c>
    </row>
    <row r="480" spans="1:58">
      <c r="A480" s="3" t="str">
        <f t="shared" si="84"/>
        <v>|PT|&gt;||シールド数|&gt;||</v>
      </c>
      <c r="B480" s="3" t="s">
        <v>0</v>
      </c>
      <c r="C480" s="3" t="s">
        <v>83</v>
      </c>
      <c r="D480" s="3" t="s">
        <v>18</v>
      </c>
      <c r="E480" s="3" t="s">
        <v>83</v>
      </c>
      <c r="F480" s="3" t="s">
        <v>115</v>
      </c>
      <c r="G480" s="3" t="s">
        <v>83</v>
      </c>
      <c r="H480" s="3" t="str">
        <f>IF(R479=0,"",R479)</f>
        <v/>
      </c>
      <c r="I480" s="3" t="s">
        <v>83</v>
      </c>
      <c r="J480" s="3" t="s">
        <v>134</v>
      </c>
      <c r="K480" s="3" t="s">
        <v>83</v>
      </c>
      <c r="L480" s="3" t="s">
        <v>115</v>
      </c>
      <c r="M480" s="3" t="s">
        <v>83</v>
      </c>
      <c r="N480" s="3" t="str">
        <f>IF(R480=0,"",R480)</f>
        <v/>
      </c>
      <c r="O480" s="3" t="s">
        <v>83</v>
      </c>
      <c r="Q480" s="20" t="s">
        <v>19</v>
      </c>
      <c r="R480" s="13">
        <f>INDEX(AW:AW,W473+1)</f>
        <v>0</v>
      </c>
      <c r="S480" s="21"/>
      <c r="T480" s="21"/>
      <c r="U480" s="21"/>
      <c r="V480" s="22"/>
      <c r="W480" s="23"/>
      <c r="X480" s="24"/>
      <c r="Y480" s="34"/>
      <c r="Z480" s="34"/>
      <c r="AA480" s="35"/>
      <c r="BF480" s="12" t="s">
        <v>0</v>
      </c>
    </row>
    <row r="481" spans="1:58">
      <c r="A481" s="3" t="str">
        <f t="shared" si="84"/>
        <v>&amp;br;&amp;br;</v>
      </c>
      <c r="B481" s="3" t="s">
        <v>0</v>
      </c>
      <c r="C481" s="3" t="s">
        <v>142</v>
      </c>
      <c r="R481" s="3"/>
      <c r="S481" s="3"/>
      <c r="T481" s="3"/>
      <c r="U481" s="3"/>
      <c r="V481" s="3"/>
      <c r="BF481" s="12" t="s">
        <v>0</v>
      </c>
    </row>
    <row r="482" spans="1:58">
      <c r="A482" s="3" t="str">
        <f t="shared" si="84"/>
        <v>#back(text=戻る,left)</v>
      </c>
      <c r="B482" s="3" t="s">
        <v>0</v>
      </c>
      <c r="C482" s="3" t="s">
        <v>151</v>
      </c>
      <c r="R482" s="3"/>
      <c r="S482" s="3"/>
      <c r="T482" s="3"/>
      <c r="U482" s="3"/>
      <c r="V482" s="3"/>
      <c r="BF482" s="12" t="s">
        <v>0</v>
      </c>
    </row>
    <row r="483" spans="1:58">
      <c r="A483" s="3" t="str">
        <f t="shared" si="84"/>
        <v>&amp;br;</v>
      </c>
      <c r="B483" s="3" t="s">
        <v>0</v>
      </c>
      <c r="C483" s="3" t="s">
        <v>161</v>
      </c>
      <c r="R483" s="3"/>
      <c r="S483" s="3"/>
      <c r="T483" s="3"/>
      <c r="U483" s="3"/>
      <c r="V483" s="3"/>
      <c r="BF483" s="12" t="s">
        <v>0</v>
      </c>
    </row>
    <row r="484" spans="1:58">
      <c r="A484" s="3" t="str">
        <f t="shared" si="84"/>
        <v>#comment(above,nsize=[15],size=[30],num=[10])</v>
      </c>
      <c r="B484" s="3" t="s">
        <v>0</v>
      </c>
      <c r="C484" s="3" t="s">
        <v>170</v>
      </c>
      <c r="R484" s="3"/>
      <c r="S484" s="3"/>
      <c r="T484" s="3"/>
      <c r="U484" s="3"/>
      <c r="V484" s="3"/>
      <c r="BF484" s="12" t="s">
        <v>0</v>
      </c>
    </row>
    <row r="485" spans="1:58">
      <c r="A485" s="3" t="str">
        <f t="shared" si="84"/>
        <v>&amp;br;&amp;br;</v>
      </c>
      <c r="B485" s="3" t="s">
        <v>0</v>
      </c>
      <c r="C485" s="3" t="s">
        <v>142</v>
      </c>
      <c r="R485" s="3"/>
      <c r="S485" s="3"/>
      <c r="T485" s="3"/>
      <c r="U485" s="3"/>
      <c r="V485" s="3"/>
      <c r="AC485" s="31"/>
      <c r="AD485" s="31"/>
      <c r="BF485" s="12" t="s">
        <v>0</v>
      </c>
    </row>
    <row r="486" spans="1:58">
      <c r="A486" s="3" t="str">
        <f t="shared" si="84"/>
        <v/>
      </c>
      <c r="B486" s="3" t="s">
        <v>0</v>
      </c>
      <c r="Q486" s="8"/>
      <c r="R486" s="9"/>
      <c r="S486" s="9"/>
      <c r="T486" s="9"/>
      <c r="U486" s="9"/>
      <c r="V486" s="10"/>
      <c r="W486" s="11">
        <v>38</v>
      </c>
      <c r="X486" s="8"/>
      <c r="Y486" s="29"/>
      <c r="Z486" s="29"/>
      <c r="AA486" s="30"/>
      <c r="AC486" s="31"/>
      <c r="AD486" s="31"/>
      <c r="BF486" s="12" t="s">
        <v>0</v>
      </c>
    </row>
    <row r="487" spans="1:58">
      <c r="A487" s="3" t="str">
        <f t="shared" si="84"/>
        <v>*0/0</v>
      </c>
      <c r="B487" s="3" t="s">
        <v>0</v>
      </c>
      <c r="C487" s="3" t="str">
        <f>"*"&amp;R487&amp;"/"&amp;T487</f>
        <v>*0/0</v>
      </c>
      <c r="Q487" s="12" t="s">
        <v>9</v>
      </c>
      <c r="R487" s="13">
        <f>INDEX(AJ:AJ,W486+1)</f>
        <v>0</v>
      </c>
      <c r="S487" s="14" t="s">
        <v>10</v>
      </c>
      <c r="T487" s="13">
        <f>INDEX(AK:AK,W486+1)</f>
        <v>0</v>
      </c>
      <c r="U487" s="14"/>
      <c r="V487" s="15"/>
      <c r="W487" s="16"/>
      <c r="X487" s="12"/>
      <c r="Y487" s="31"/>
      <c r="Z487" s="31"/>
      <c r="AA487" s="32"/>
      <c r="AC487" s="31"/>
      <c r="AD487" s="31"/>
      <c r="BF487" s="12" t="s">
        <v>0</v>
      </c>
    </row>
    <row r="488" spans="1:58">
      <c r="A488" s="3" t="str">
        <f t="shared" si="84"/>
        <v>|LEFT:80|LEFT:100|LEFT:100|LEFT:100|LEFT:100|LEFT:100|c</v>
      </c>
      <c r="B488" s="3" t="s">
        <v>0</v>
      </c>
      <c r="C488" s="3" t="s">
        <v>83</v>
      </c>
      <c r="D488" s="6" t="str">
        <f>$Q$1</f>
        <v>LEFT:80</v>
      </c>
      <c r="E488" s="6" t="s">
        <v>83</v>
      </c>
      <c r="F488" s="6" t="str">
        <f t="shared" ref="F488:J488" si="89">$R$1</f>
        <v>LEFT:100</v>
      </c>
      <c r="G488" s="6" t="s">
        <v>83</v>
      </c>
      <c r="H488" s="6" t="str">
        <f t="shared" si="89"/>
        <v>LEFT:100</v>
      </c>
      <c r="I488" s="6" t="s">
        <v>83</v>
      </c>
      <c r="J488" s="6" t="str">
        <f t="shared" si="89"/>
        <v>LEFT:100</v>
      </c>
      <c r="K488" s="6" t="s">
        <v>83</v>
      </c>
      <c r="L488" s="6" t="str">
        <f>$R$1</f>
        <v>LEFT:100</v>
      </c>
      <c r="M488" s="6" t="s">
        <v>83</v>
      </c>
      <c r="N488" s="6" t="str">
        <f>$R$1</f>
        <v>LEFT:100</v>
      </c>
      <c r="O488" s="3" t="s">
        <v>83</v>
      </c>
      <c r="P488" s="3" t="s">
        <v>84</v>
      </c>
      <c r="Q488" s="17" t="s">
        <v>6</v>
      </c>
      <c r="R488" s="13" t="str">
        <f>INDEX(AF:AF,W486+1)</f>
        <v>白</v>
      </c>
      <c r="S488" s="18" t="s">
        <v>7</v>
      </c>
      <c r="T488" s="13">
        <f>INDEX(AG:AG,W486+1)</f>
        <v>0</v>
      </c>
      <c r="U488" s="18" t="s">
        <v>8</v>
      </c>
      <c r="V488" s="13">
        <f>INDEX(AI:AI,W486+1)</f>
        <v>0</v>
      </c>
      <c r="W488" s="19"/>
      <c r="X488" s="13">
        <f>INDEX(AQ:AQ,W486+1)</f>
        <v>0</v>
      </c>
      <c r="Y488" s="31"/>
      <c r="Z488" s="31"/>
      <c r="AA488" s="32"/>
      <c r="AC488" s="14"/>
      <c r="AD488" s="14"/>
      <c r="BF488" s="12" t="s">
        <v>0</v>
      </c>
    </row>
    <row r="489" spans="1:58">
      <c r="A489" s="3" t="str">
        <f t="shared" si="84"/>
        <v>|色|白|レアリティ||マナコスト||</v>
      </c>
      <c r="B489" s="3" t="s">
        <v>0</v>
      </c>
      <c r="C489" s="3" t="s">
        <v>83</v>
      </c>
      <c r="D489" s="7" t="s">
        <v>6</v>
      </c>
      <c r="E489" s="3" t="s">
        <v>83</v>
      </c>
      <c r="F489" s="3" t="str">
        <f>IF(R488=0,"",R488)</f>
        <v>白</v>
      </c>
      <c r="G489" s="3" t="s">
        <v>83</v>
      </c>
      <c r="H489" s="7" t="s">
        <v>92</v>
      </c>
      <c r="I489" s="3" t="s">
        <v>83</v>
      </c>
      <c r="J489" s="3" t="str">
        <f>IF(T488=0,"",T488)</f>
        <v/>
      </c>
      <c r="K489" s="3" t="s">
        <v>83</v>
      </c>
      <c r="L489" s="7" t="s">
        <v>93</v>
      </c>
      <c r="M489" s="3" t="s">
        <v>83</v>
      </c>
      <c r="N489" s="3" t="str">
        <f>IF(V488=0,"",V488)</f>
        <v/>
      </c>
      <c r="O489" s="3" t="s">
        <v>83</v>
      </c>
      <c r="Q489" s="12" t="s">
        <v>11</v>
      </c>
      <c r="R489" s="13">
        <f>INDEX(AL:AL,W486+1)</f>
        <v>0</v>
      </c>
      <c r="S489" s="18" t="s">
        <v>94</v>
      </c>
      <c r="T489" s="13">
        <f>INDEX(AN:AN,W486+1)</f>
        <v>0</v>
      </c>
      <c r="U489" s="13">
        <f>INDEX(AO:AO,W486+1)</f>
        <v>0</v>
      </c>
      <c r="V489" s="13">
        <f>INDEX(AP:AP,W486+1)</f>
        <v>0</v>
      </c>
      <c r="W489" s="19"/>
      <c r="X489" s="13" t="str">
        <f>INDEX(AZ:AZ,W486+1)</f>
        <v/>
      </c>
      <c r="Y489" s="13" t="str">
        <f>INDEX(BA:BA,W486+1)</f>
        <v/>
      </c>
      <c r="Z489" s="13" t="str">
        <f>INDEX(BB:BB,W486+1)</f>
        <v/>
      </c>
      <c r="AA489" s="13">
        <f>INDEX(BC:BC,W486+1)</f>
        <v>0</v>
      </c>
      <c r="AC489" s="31"/>
      <c r="AD489" s="31"/>
      <c r="BF489" s="12" t="s">
        <v>0</v>
      </c>
    </row>
    <row r="490" spans="1:58">
      <c r="A490" s="3" t="str">
        <f t="shared" si="84"/>
        <v>|種別||サブタイプ||||</v>
      </c>
      <c r="B490" s="3" t="s">
        <v>0</v>
      </c>
      <c r="C490" s="3" t="s">
        <v>83</v>
      </c>
      <c r="D490" s="7" t="s">
        <v>11</v>
      </c>
      <c r="E490" s="3" t="s">
        <v>83</v>
      </c>
      <c r="F490" s="3" t="str">
        <f>IF(R489=0,"",R489)</f>
        <v/>
      </c>
      <c r="G490" s="3" t="s">
        <v>83</v>
      </c>
      <c r="H490" s="7" t="s">
        <v>104</v>
      </c>
      <c r="I490" s="3" t="s">
        <v>83</v>
      </c>
      <c r="J490" s="3" t="str">
        <f>IF(T489=0,"",T489)</f>
        <v/>
      </c>
      <c r="K490" s="3" t="s">
        <v>83</v>
      </c>
      <c r="L490" s="3" t="str">
        <f>IF(U489=0,"",U489)</f>
        <v/>
      </c>
      <c r="M490" s="3" t="s">
        <v>83</v>
      </c>
      <c r="N490" s="3" t="str">
        <f>IF(V489=0,"",V489)</f>
        <v/>
      </c>
      <c r="O490" s="3" t="s">
        <v>83</v>
      </c>
      <c r="Q490" s="12" t="s">
        <v>105</v>
      </c>
      <c r="R490" s="13" t="str">
        <f>INDEX(BD:BD,W486+1)</f>
        <v/>
      </c>
      <c r="S490" s="14"/>
      <c r="T490" s="14"/>
      <c r="U490" s="14"/>
      <c r="V490" s="15"/>
      <c r="W490" s="19"/>
      <c r="X490" s="11"/>
      <c r="Y490" s="11"/>
      <c r="Z490" s="11"/>
      <c r="AA490" s="33"/>
      <c r="AC490" s="31"/>
      <c r="AD490" s="31"/>
      <c r="BF490" s="12" t="s">
        <v>0</v>
      </c>
    </row>
    <row r="491" spans="1:58">
      <c r="A491" s="3" t="str">
        <f t="shared" si="84"/>
        <v>|テキスト|&gt;|&gt;|&gt;|&gt;||</v>
      </c>
      <c r="B491" s="3" t="s">
        <v>0</v>
      </c>
      <c r="C491" s="3" t="s">
        <v>83</v>
      </c>
      <c r="D491" s="7" t="s">
        <v>105</v>
      </c>
      <c r="E491" s="3" t="s">
        <v>83</v>
      </c>
      <c r="F491" s="7" t="s">
        <v>115</v>
      </c>
      <c r="G491" s="3" t="s">
        <v>83</v>
      </c>
      <c r="H491" s="7" t="s">
        <v>115</v>
      </c>
      <c r="I491" s="3" t="s">
        <v>83</v>
      </c>
      <c r="J491" s="7" t="s">
        <v>115</v>
      </c>
      <c r="K491" s="3" t="s">
        <v>83</v>
      </c>
      <c r="L491" s="7" t="s">
        <v>115</v>
      </c>
      <c r="M491" s="3" t="s">
        <v>83</v>
      </c>
      <c r="N491" s="3" t="str">
        <f>IF(R490=0,"",R490)</f>
        <v/>
      </c>
      <c r="O491" s="3" t="s">
        <v>83</v>
      </c>
      <c r="Q491" s="17" t="s">
        <v>27</v>
      </c>
      <c r="R491" s="13" t="str">
        <f>INDEX(BE:BE,W486+1)</f>
        <v/>
      </c>
      <c r="S491" s="14" t="s">
        <v>324</v>
      </c>
      <c r="T491" s="13" t="str">
        <f>IF(X491="","",X491&amp;IF(Y491="",""," "&amp;Y491)&amp;IF(Z491="",""," "&amp;Z491)&amp;IF(AA491="",""," "&amp;AA491))</f>
        <v/>
      </c>
      <c r="U491" s="14"/>
      <c r="V491" s="15"/>
      <c r="W491" s="19" t="s">
        <v>116</v>
      </c>
      <c r="X491" s="12" t="str">
        <f t="shared" ref="X491:AA491" si="90">IF(ISERROR(IF(LEN(X490)&gt;1,X490,VLOOKUP(X489,$AC:$AD,2,FALSE))),"",IF(LEN(X490)&gt;1,X490,VLOOKUP(X489,$AC:$AD,2,FALSE)))</f>
        <v/>
      </c>
      <c r="Y491" s="12" t="str">
        <f t="shared" si="90"/>
        <v/>
      </c>
      <c r="Z491" s="12" t="str">
        <f t="shared" si="90"/>
        <v/>
      </c>
      <c r="AA491" s="12" t="str">
        <f t="shared" si="90"/>
        <v> </v>
      </c>
      <c r="AC491" s="31"/>
      <c r="AD491" s="31"/>
      <c r="BF491" s="12" t="s">
        <v>0</v>
      </c>
    </row>
    <row r="492" spans="1:58">
      <c r="A492" s="3" t="str">
        <f t="shared" si="84"/>
        <v>|英テキスト|&gt;|&gt;|&gt;|&gt;||</v>
      </c>
      <c r="B492" s="3" t="s">
        <v>0</v>
      </c>
      <c r="C492" s="3" t="s">
        <v>83</v>
      </c>
      <c r="D492" s="7" t="s">
        <v>125</v>
      </c>
      <c r="E492" s="3" t="s">
        <v>83</v>
      </c>
      <c r="F492" s="7" t="s">
        <v>115</v>
      </c>
      <c r="G492" s="3" t="s">
        <v>83</v>
      </c>
      <c r="H492" s="7" t="s">
        <v>115</v>
      </c>
      <c r="I492" s="3" t="s">
        <v>83</v>
      </c>
      <c r="J492" s="7" t="s">
        <v>115</v>
      </c>
      <c r="K492" s="3" t="s">
        <v>83</v>
      </c>
      <c r="L492" s="7" t="s">
        <v>115</v>
      </c>
      <c r="M492" s="3" t="s">
        <v>83</v>
      </c>
      <c r="N492" s="3" t="str">
        <f>IF(T491="","",T491&amp;"&amp;br;")&amp;IF(R491=0,"",R491)</f>
        <v/>
      </c>
      <c r="O492" s="3" t="s">
        <v>83</v>
      </c>
      <c r="Q492" s="12" t="s">
        <v>18</v>
      </c>
      <c r="R492" s="13">
        <f>IF(INDEX(AX:AX,W486+1)="",0,INDEX(AX:AX,W486+1)&amp;"/"&amp;INDEX(AY:AY,W486+1))</f>
        <v>0</v>
      </c>
      <c r="S492" s="14"/>
      <c r="T492" s="14"/>
      <c r="U492" s="14"/>
      <c r="V492" s="15"/>
      <c r="W492" s="19"/>
      <c r="X492" s="12"/>
      <c r="Y492" s="31"/>
      <c r="Z492" s="31"/>
      <c r="AA492" s="32"/>
      <c r="AC492" s="31"/>
      <c r="AD492" s="31"/>
      <c r="BF492" s="12" t="s">
        <v>0</v>
      </c>
    </row>
    <row r="493" spans="1:58">
      <c r="A493" s="3" t="str">
        <f t="shared" si="84"/>
        <v>|PT|&gt;||シールド数|&gt;||</v>
      </c>
      <c r="B493" s="3" t="s">
        <v>0</v>
      </c>
      <c r="C493" s="3" t="s">
        <v>83</v>
      </c>
      <c r="D493" s="3" t="s">
        <v>18</v>
      </c>
      <c r="E493" s="3" t="s">
        <v>83</v>
      </c>
      <c r="F493" s="3" t="s">
        <v>115</v>
      </c>
      <c r="G493" s="3" t="s">
        <v>83</v>
      </c>
      <c r="H493" s="3" t="str">
        <f>IF(R492=0,"",R492)</f>
        <v/>
      </c>
      <c r="I493" s="3" t="s">
        <v>83</v>
      </c>
      <c r="J493" s="3" t="s">
        <v>134</v>
      </c>
      <c r="K493" s="3" t="s">
        <v>83</v>
      </c>
      <c r="L493" s="3" t="s">
        <v>115</v>
      </c>
      <c r="M493" s="3" t="s">
        <v>83</v>
      </c>
      <c r="N493" s="3" t="str">
        <f>IF(R493=0,"",R493)</f>
        <v/>
      </c>
      <c r="O493" s="3" t="s">
        <v>83</v>
      </c>
      <c r="Q493" s="20" t="s">
        <v>19</v>
      </c>
      <c r="R493" s="13">
        <f>INDEX(AW:AW,W486+1)</f>
        <v>0</v>
      </c>
      <c r="S493" s="21"/>
      <c r="T493" s="21"/>
      <c r="U493" s="21"/>
      <c r="V493" s="22"/>
      <c r="W493" s="23"/>
      <c r="X493" s="24"/>
      <c r="Y493" s="34"/>
      <c r="Z493" s="34"/>
      <c r="AA493" s="35"/>
      <c r="BF493" s="12" t="s">
        <v>0</v>
      </c>
    </row>
    <row r="494" spans="1:58">
      <c r="A494" s="3" t="str">
        <f t="shared" si="84"/>
        <v>&amp;br;&amp;br;</v>
      </c>
      <c r="B494" s="3" t="s">
        <v>0</v>
      </c>
      <c r="C494" s="3" t="s">
        <v>142</v>
      </c>
      <c r="R494" s="3"/>
      <c r="S494" s="3"/>
      <c r="T494" s="3"/>
      <c r="U494" s="3"/>
      <c r="V494" s="3"/>
      <c r="BF494" s="12" t="s">
        <v>0</v>
      </c>
    </row>
    <row r="495" spans="1:58">
      <c r="A495" s="3" t="str">
        <f t="shared" si="84"/>
        <v>#back(text=戻る,left)</v>
      </c>
      <c r="B495" s="3" t="s">
        <v>0</v>
      </c>
      <c r="C495" s="3" t="s">
        <v>151</v>
      </c>
      <c r="R495" s="3"/>
      <c r="S495" s="3"/>
      <c r="T495" s="3"/>
      <c r="U495" s="3"/>
      <c r="V495" s="3"/>
      <c r="BF495" s="12" t="s">
        <v>0</v>
      </c>
    </row>
    <row r="496" spans="1:58">
      <c r="A496" s="3" t="str">
        <f t="shared" si="84"/>
        <v>&amp;br;</v>
      </c>
      <c r="B496" s="3" t="s">
        <v>0</v>
      </c>
      <c r="C496" s="3" t="s">
        <v>161</v>
      </c>
      <c r="R496" s="3"/>
      <c r="S496" s="3"/>
      <c r="T496" s="3"/>
      <c r="U496" s="3"/>
      <c r="V496" s="3"/>
      <c r="BF496" s="12" t="s">
        <v>0</v>
      </c>
    </row>
    <row r="497" spans="1:58">
      <c r="A497" s="3" t="str">
        <f t="shared" si="84"/>
        <v>#comment(above,nsize=[15],size=[30],num=[10])</v>
      </c>
      <c r="B497" s="3" t="s">
        <v>0</v>
      </c>
      <c r="C497" s="3" t="s">
        <v>170</v>
      </c>
      <c r="R497" s="3"/>
      <c r="S497" s="3"/>
      <c r="T497" s="3"/>
      <c r="U497" s="3"/>
      <c r="V497" s="3"/>
      <c r="BF497" s="12" t="s">
        <v>0</v>
      </c>
    </row>
    <row r="498" spans="1:58">
      <c r="A498" s="3" t="str">
        <f t="shared" si="84"/>
        <v>&amp;br;&amp;br;</v>
      </c>
      <c r="B498" s="3" t="s">
        <v>0</v>
      </c>
      <c r="C498" s="3" t="s">
        <v>142</v>
      </c>
      <c r="R498" s="3"/>
      <c r="S498" s="3"/>
      <c r="T498" s="3"/>
      <c r="U498" s="3"/>
      <c r="V498" s="3"/>
      <c r="AC498" s="31"/>
      <c r="AD498" s="31"/>
      <c r="BF498" s="12" t="s">
        <v>0</v>
      </c>
    </row>
    <row r="499" spans="1:58">
      <c r="A499" s="3" t="str">
        <f t="shared" si="84"/>
        <v/>
      </c>
      <c r="B499" s="3" t="s">
        <v>0</v>
      </c>
      <c r="Q499" s="8"/>
      <c r="R499" s="9"/>
      <c r="S499" s="9"/>
      <c r="T499" s="9"/>
      <c r="U499" s="9"/>
      <c r="V499" s="10"/>
      <c r="W499" s="11">
        <v>39</v>
      </c>
      <c r="X499" s="8"/>
      <c r="Y499" s="29"/>
      <c r="Z499" s="29"/>
      <c r="AA499" s="30"/>
      <c r="AC499" s="31"/>
      <c r="AD499" s="31"/>
      <c r="BF499" s="12" t="s">
        <v>0</v>
      </c>
    </row>
    <row r="500" spans="1:58">
      <c r="A500" s="3" t="str">
        <f t="shared" si="84"/>
        <v>*0/0</v>
      </c>
      <c r="B500" s="3" t="s">
        <v>0</v>
      </c>
      <c r="C500" s="3" t="str">
        <f>"*"&amp;R500&amp;"/"&amp;T500</f>
        <v>*0/0</v>
      </c>
      <c r="Q500" s="12" t="s">
        <v>9</v>
      </c>
      <c r="R500" s="13">
        <f>INDEX(AJ:AJ,W499+1)</f>
        <v>0</v>
      </c>
      <c r="S500" s="14" t="s">
        <v>10</v>
      </c>
      <c r="T500" s="13">
        <f>INDEX(AK:AK,W499+1)</f>
        <v>0</v>
      </c>
      <c r="U500" s="14"/>
      <c r="V500" s="15"/>
      <c r="W500" s="16"/>
      <c r="X500" s="12"/>
      <c r="Y500" s="31"/>
      <c r="Z500" s="31"/>
      <c r="AA500" s="32"/>
      <c r="AC500" s="31"/>
      <c r="AD500" s="31"/>
      <c r="BF500" s="12" t="s">
        <v>0</v>
      </c>
    </row>
    <row r="501" spans="1:58">
      <c r="A501" s="3" t="str">
        <f t="shared" si="84"/>
        <v>|LEFT:80|LEFT:100|LEFT:100|LEFT:100|LEFT:100|LEFT:100|c</v>
      </c>
      <c r="B501" s="3" t="s">
        <v>0</v>
      </c>
      <c r="C501" s="3" t="s">
        <v>83</v>
      </c>
      <c r="D501" s="6" t="str">
        <f>$Q$1</f>
        <v>LEFT:80</v>
      </c>
      <c r="E501" s="6" t="s">
        <v>83</v>
      </c>
      <c r="F501" s="6" t="str">
        <f t="shared" ref="F501:J501" si="91">$R$1</f>
        <v>LEFT:100</v>
      </c>
      <c r="G501" s="6" t="s">
        <v>83</v>
      </c>
      <c r="H501" s="6" t="str">
        <f t="shared" si="91"/>
        <v>LEFT:100</v>
      </c>
      <c r="I501" s="6" t="s">
        <v>83</v>
      </c>
      <c r="J501" s="6" t="str">
        <f t="shared" si="91"/>
        <v>LEFT:100</v>
      </c>
      <c r="K501" s="6" t="s">
        <v>83</v>
      </c>
      <c r="L501" s="6" t="str">
        <f>$R$1</f>
        <v>LEFT:100</v>
      </c>
      <c r="M501" s="6" t="s">
        <v>83</v>
      </c>
      <c r="N501" s="6" t="str">
        <f>$R$1</f>
        <v>LEFT:100</v>
      </c>
      <c r="O501" s="3" t="s">
        <v>83</v>
      </c>
      <c r="P501" s="3" t="s">
        <v>84</v>
      </c>
      <c r="Q501" s="17" t="s">
        <v>6</v>
      </c>
      <c r="R501" s="13" t="str">
        <f>INDEX(AF:AF,W499+1)</f>
        <v>白</v>
      </c>
      <c r="S501" s="18" t="s">
        <v>7</v>
      </c>
      <c r="T501" s="13">
        <f>INDEX(AG:AG,W499+1)</f>
        <v>0</v>
      </c>
      <c r="U501" s="18" t="s">
        <v>8</v>
      </c>
      <c r="V501" s="13">
        <f>INDEX(AI:AI,W499+1)</f>
        <v>0</v>
      </c>
      <c r="W501" s="19"/>
      <c r="X501" s="13">
        <f>INDEX(AQ:AQ,W499+1)</f>
        <v>0</v>
      </c>
      <c r="Y501" s="31"/>
      <c r="Z501" s="31"/>
      <c r="AA501" s="32"/>
      <c r="AC501" s="14"/>
      <c r="AD501" s="14"/>
      <c r="BF501" s="12" t="s">
        <v>0</v>
      </c>
    </row>
    <row r="502" spans="1:58">
      <c r="A502" s="3" t="str">
        <f t="shared" si="84"/>
        <v>|色|白|レアリティ||マナコスト||</v>
      </c>
      <c r="B502" s="3" t="s">
        <v>0</v>
      </c>
      <c r="C502" s="3" t="s">
        <v>83</v>
      </c>
      <c r="D502" s="7" t="s">
        <v>6</v>
      </c>
      <c r="E502" s="3" t="s">
        <v>83</v>
      </c>
      <c r="F502" s="3" t="str">
        <f>IF(R501=0,"",R501)</f>
        <v>白</v>
      </c>
      <c r="G502" s="3" t="s">
        <v>83</v>
      </c>
      <c r="H502" s="7" t="s">
        <v>92</v>
      </c>
      <c r="I502" s="3" t="s">
        <v>83</v>
      </c>
      <c r="J502" s="3" t="str">
        <f>IF(T501=0,"",T501)</f>
        <v/>
      </c>
      <c r="K502" s="3" t="s">
        <v>83</v>
      </c>
      <c r="L502" s="7" t="s">
        <v>93</v>
      </c>
      <c r="M502" s="3" t="s">
        <v>83</v>
      </c>
      <c r="N502" s="3" t="str">
        <f>IF(V501=0,"",V501)</f>
        <v/>
      </c>
      <c r="O502" s="3" t="s">
        <v>83</v>
      </c>
      <c r="Q502" s="12" t="s">
        <v>11</v>
      </c>
      <c r="R502" s="13">
        <f>INDEX(AL:AL,W499+1)</f>
        <v>0</v>
      </c>
      <c r="S502" s="18" t="s">
        <v>94</v>
      </c>
      <c r="T502" s="13">
        <f>INDEX(AN:AN,W499+1)</f>
        <v>0</v>
      </c>
      <c r="U502" s="13">
        <f>INDEX(AO:AO,W499+1)</f>
        <v>0</v>
      </c>
      <c r="V502" s="13">
        <f>INDEX(AP:AP,W499+1)</f>
        <v>0</v>
      </c>
      <c r="W502" s="19"/>
      <c r="X502" s="13" t="str">
        <f>INDEX(AZ:AZ,W499+1)</f>
        <v/>
      </c>
      <c r="Y502" s="13" t="str">
        <f>INDEX(BA:BA,W499+1)</f>
        <v/>
      </c>
      <c r="Z502" s="13" t="str">
        <f>INDEX(BB:BB,W499+1)</f>
        <v/>
      </c>
      <c r="AA502" s="13">
        <f>INDEX(BC:BC,W499+1)</f>
        <v>0</v>
      </c>
      <c r="AC502" s="31"/>
      <c r="AD502" s="31"/>
      <c r="BF502" s="12" t="s">
        <v>0</v>
      </c>
    </row>
    <row r="503" spans="1:58">
      <c r="A503" s="3" t="str">
        <f t="shared" si="84"/>
        <v>|種別||サブタイプ||||</v>
      </c>
      <c r="B503" s="3" t="s">
        <v>0</v>
      </c>
      <c r="C503" s="3" t="s">
        <v>83</v>
      </c>
      <c r="D503" s="7" t="s">
        <v>11</v>
      </c>
      <c r="E503" s="3" t="s">
        <v>83</v>
      </c>
      <c r="F503" s="3" t="str">
        <f>IF(R502=0,"",R502)</f>
        <v/>
      </c>
      <c r="G503" s="3" t="s">
        <v>83</v>
      </c>
      <c r="H503" s="7" t="s">
        <v>104</v>
      </c>
      <c r="I503" s="3" t="s">
        <v>83</v>
      </c>
      <c r="J503" s="3" t="str">
        <f>IF(T502=0,"",T502)</f>
        <v/>
      </c>
      <c r="K503" s="3" t="s">
        <v>83</v>
      </c>
      <c r="L503" s="3" t="str">
        <f>IF(U502=0,"",U502)</f>
        <v/>
      </c>
      <c r="M503" s="3" t="s">
        <v>83</v>
      </c>
      <c r="N503" s="3" t="str">
        <f>IF(V502=0,"",V502)</f>
        <v/>
      </c>
      <c r="O503" s="3" t="s">
        <v>83</v>
      </c>
      <c r="Q503" s="12" t="s">
        <v>105</v>
      </c>
      <c r="R503" s="13" t="str">
        <f>INDEX(BD:BD,W499+1)</f>
        <v/>
      </c>
      <c r="S503" s="14"/>
      <c r="T503" s="14"/>
      <c r="U503" s="14"/>
      <c r="V503" s="15"/>
      <c r="W503" s="19"/>
      <c r="X503" s="11"/>
      <c r="Y503" s="11"/>
      <c r="Z503" s="11"/>
      <c r="AA503" s="33"/>
      <c r="AC503" s="31"/>
      <c r="AD503" s="31"/>
      <c r="BF503" s="12" t="s">
        <v>0</v>
      </c>
    </row>
    <row r="504" spans="1:58">
      <c r="A504" s="3" t="str">
        <f t="shared" si="84"/>
        <v>|テキスト|&gt;|&gt;|&gt;|&gt;||</v>
      </c>
      <c r="B504" s="3" t="s">
        <v>0</v>
      </c>
      <c r="C504" s="3" t="s">
        <v>83</v>
      </c>
      <c r="D504" s="7" t="s">
        <v>105</v>
      </c>
      <c r="E504" s="3" t="s">
        <v>83</v>
      </c>
      <c r="F504" s="7" t="s">
        <v>115</v>
      </c>
      <c r="G504" s="3" t="s">
        <v>83</v>
      </c>
      <c r="H504" s="7" t="s">
        <v>115</v>
      </c>
      <c r="I504" s="3" t="s">
        <v>83</v>
      </c>
      <c r="J504" s="7" t="s">
        <v>115</v>
      </c>
      <c r="K504" s="3" t="s">
        <v>83</v>
      </c>
      <c r="L504" s="7" t="s">
        <v>115</v>
      </c>
      <c r="M504" s="3" t="s">
        <v>83</v>
      </c>
      <c r="N504" s="3" t="str">
        <f>IF(R503=0,"",R503)</f>
        <v/>
      </c>
      <c r="O504" s="3" t="s">
        <v>83</v>
      </c>
      <c r="Q504" s="17" t="s">
        <v>27</v>
      </c>
      <c r="R504" s="13" t="str">
        <f>INDEX(BE:BE,W499+1)</f>
        <v/>
      </c>
      <c r="S504" s="14" t="s">
        <v>324</v>
      </c>
      <c r="T504" s="13" t="str">
        <f>IF(X504="","",X504&amp;IF(Y504="",""," "&amp;Y504)&amp;IF(Z504="",""," "&amp;Z504)&amp;IF(AA504="",""," "&amp;AA504))</f>
        <v/>
      </c>
      <c r="U504" s="14"/>
      <c r="V504" s="15"/>
      <c r="W504" s="19" t="s">
        <v>116</v>
      </c>
      <c r="X504" s="12" t="str">
        <f t="shared" ref="X504:AA504" si="92">IF(ISERROR(IF(LEN(X503)&gt;1,X503,VLOOKUP(X502,$AC:$AD,2,FALSE))),"",IF(LEN(X503)&gt;1,X503,VLOOKUP(X502,$AC:$AD,2,FALSE)))</f>
        <v/>
      </c>
      <c r="Y504" s="12" t="str">
        <f t="shared" si="92"/>
        <v/>
      </c>
      <c r="Z504" s="12" t="str">
        <f t="shared" si="92"/>
        <v/>
      </c>
      <c r="AA504" s="12" t="str">
        <f t="shared" si="92"/>
        <v> </v>
      </c>
      <c r="AC504" s="31"/>
      <c r="AD504" s="31"/>
      <c r="BF504" s="12" t="s">
        <v>0</v>
      </c>
    </row>
    <row r="505" spans="1:58">
      <c r="A505" s="3" t="str">
        <f t="shared" si="84"/>
        <v>|英テキスト|&gt;|&gt;|&gt;|&gt;||</v>
      </c>
      <c r="B505" s="3" t="s">
        <v>0</v>
      </c>
      <c r="C505" s="3" t="s">
        <v>83</v>
      </c>
      <c r="D505" s="7" t="s">
        <v>125</v>
      </c>
      <c r="E505" s="3" t="s">
        <v>83</v>
      </c>
      <c r="F505" s="7" t="s">
        <v>115</v>
      </c>
      <c r="G505" s="3" t="s">
        <v>83</v>
      </c>
      <c r="H505" s="7" t="s">
        <v>115</v>
      </c>
      <c r="I505" s="3" t="s">
        <v>83</v>
      </c>
      <c r="J505" s="7" t="s">
        <v>115</v>
      </c>
      <c r="K505" s="3" t="s">
        <v>83</v>
      </c>
      <c r="L505" s="7" t="s">
        <v>115</v>
      </c>
      <c r="M505" s="3" t="s">
        <v>83</v>
      </c>
      <c r="N505" s="3" t="str">
        <f>IF(T504="","",T504&amp;"&amp;br;")&amp;IF(R504=0,"",R504)</f>
        <v/>
      </c>
      <c r="O505" s="3" t="s">
        <v>83</v>
      </c>
      <c r="Q505" s="12" t="s">
        <v>18</v>
      </c>
      <c r="R505" s="13">
        <f>IF(INDEX(AX:AX,W499+1)="",0,INDEX(AX:AX,W499+1)&amp;"/"&amp;INDEX(AY:AY,W499+1))</f>
        <v>0</v>
      </c>
      <c r="S505" s="14"/>
      <c r="T505" s="14"/>
      <c r="U505" s="14"/>
      <c r="V505" s="15"/>
      <c r="W505" s="19"/>
      <c r="X505" s="12"/>
      <c r="Y505" s="31"/>
      <c r="Z505" s="31"/>
      <c r="AA505" s="32"/>
      <c r="AC505" s="31"/>
      <c r="AD505" s="31"/>
      <c r="BF505" s="12" t="s">
        <v>0</v>
      </c>
    </row>
    <row r="506" spans="1:58">
      <c r="A506" s="3" t="str">
        <f t="shared" si="84"/>
        <v>|PT|&gt;||シールド数|&gt;||</v>
      </c>
      <c r="B506" s="3" t="s">
        <v>0</v>
      </c>
      <c r="C506" s="3" t="s">
        <v>83</v>
      </c>
      <c r="D506" s="3" t="s">
        <v>18</v>
      </c>
      <c r="E506" s="3" t="s">
        <v>83</v>
      </c>
      <c r="F506" s="3" t="s">
        <v>115</v>
      </c>
      <c r="G506" s="3" t="s">
        <v>83</v>
      </c>
      <c r="H506" s="3" t="str">
        <f>IF(R505=0,"",R505)</f>
        <v/>
      </c>
      <c r="I506" s="3" t="s">
        <v>83</v>
      </c>
      <c r="J506" s="3" t="s">
        <v>134</v>
      </c>
      <c r="K506" s="3" t="s">
        <v>83</v>
      </c>
      <c r="L506" s="3" t="s">
        <v>115</v>
      </c>
      <c r="M506" s="3" t="s">
        <v>83</v>
      </c>
      <c r="N506" s="3" t="str">
        <f>IF(R506=0,"",R506)</f>
        <v/>
      </c>
      <c r="O506" s="3" t="s">
        <v>83</v>
      </c>
      <c r="Q506" s="20" t="s">
        <v>19</v>
      </c>
      <c r="R506" s="13">
        <f>INDEX(AW:AW,W499+1)</f>
        <v>0</v>
      </c>
      <c r="S506" s="21"/>
      <c r="T506" s="21"/>
      <c r="U506" s="21"/>
      <c r="V506" s="22"/>
      <c r="W506" s="23"/>
      <c r="X506" s="24"/>
      <c r="Y506" s="34"/>
      <c r="Z506" s="34"/>
      <c r="AA506" s="35"/>
      <c r="BF506" s="12" t="s">
        <v>0</v>
      </c>
    </row>
    <row r="507" spans="1:58">
      <c r="A507" s="3" t="str">
        <f t="shared" si="84"/>
        <v>&amp;br;&amp;br;</v>
      </c>
      <c r="B507" s="3" t="s">
        <v>0</v>
      </c>
      <c r="C507" s="3" t="s">
        <v>142</v>
      </c>
      <c r="R507" s="3"/>
      <c r="S507" s="3"/>
      <c r="T507" s="3"/>
      <c r="U507" s="3"/>
      <c r="V507" s="3"/>
      <c r="BF507" s="12" t="s">
        <v>0</v>
      </c>
    </row>
    <row r="508" spans="1:58">
      <c r="A508" s="3" t="str">
        <f t="shared" si="84"/>
        <v>#back(text=戻る,left)</v>
      </c>
      <c r="B508" s="3" t="s">
        <v>0</v>
      </c>
      <c r="C508" s="3" t="s">
        <v>151</v>
      </c>
      <c r="R508" s="3"/>
      <c r="S508" s="3"/>
      <c r="T508" s="3"/>
      <c r="U508" s="3"/>
      <c r="V508" s="3"/>
      <c r="BF508" s="12" t="s">
        <v>0</v>
      </c>
    </row>
    <row r="509" spans="1:58">
      <c r="A509" s="3" t="str">
        <f t="shared" si="84"/>
        <v>&amp;br;</v>
      </c>
      <c r="B509" s="3" t="s">
        <v>0</v>
      </c>
      <c r="C509" s="3" t="s">
        <v>161</v>
      </c>
      <c r="R509" s="3"/>
      <c r="S509" s="3"/>
      <c r="T509" s="3"/>
      <c r="U509" s="3"/>
      <c r="V509" s="3"/>
      <c r="BF509" s="12" t="s">
        <v>0</v>
      </c>
    </row>
    <row r="510" spans="1:58">
      <c r="A510" s="3" t="str">
        <f t="shared" si="84"/>
        <v>#comment(above,nsize=[15],size=[30],num=[10])</v>
      </c>
      <c r="B510" s="3" t="s">
        <v>0</v>
      </c>
      <c r="C510" s="3" t="s">
        <v>170</v>
      </c>
      <c r="R510" s="3"/>
      <c r="S510" s="3"/>
      <c r="T510" s="3"/>
      <c r="U510" s="3"/>
      <c r="V510" s="3"/>
      <c r="BF510" s="12" t="s">
        <v>0</v>
      </c>
    </row>
    <row r="511" spans="1:58">
      <c r="A511" s="3" t="str">
        <f t="shared" si="84"/>
        <v>&amp;br;&amp;br;</v>
      </c>
      <c r="B511" s="3" t="s">
        <v>0</v>
      </c>
      <c r="C511" s="3" t="s">
        <v>142</v>
      </c>
      <c r="R511" s="3"/>
      <c r="S511" s="3"/>
      <c r="T511" s="3"/>
      <c r="U511" s="3"/>
      <c r="V511" s="3"/>
      <c r="AC511" s="31"/>
      <c r="AD511" s="31"/>
      <c r="BF511" s="12" t="s">
        <v>0</v>
      </c>
    </row>
    <row r="512" spans="1:58">
      <c r="A512" s="3" t="str">
        <f t="shared" si="84"/>
        <v/>
      </c>
      <c r="B512" s="3" t="s">
        <v>0</v>
      </c>
      <c r="Q512" s="8"/>
      <c r="R512" s="9"/>
      <c r="S512" s="9"/>
      <c r="T512" s="9"/>
      <c r="U512" s="9"/>
      <c r="V512" s="10"/>
      <c r="W512" s="11">
        <v>40</v>
      </c>
      <c r="X512" s="8"/>
      <c r="Y512" s="29"/>
      <c r="Z512" s="29"/>
      <c r="AA512" s="30"/>
      <c r="AC512" s="31"/>
      <c r="AD512" s="31"/>
      <c r="BF512" s="12" t="s">
        <v>0</v>
      </c>
    </row>
    <row r="513" spans="1:58">
      <c r="A513" s="3" t="str">
        <f t="shared" si="84"/>
        <v>*0/0</v>
      </c>
      <c r="B513" s="3" t="s">
        <v>0</v>
      </c>
      <c r="C513" s="3" t="str">
        <f>"*"&amp;R513&amp;"/"&amp;T513</f>
        <v>*0/0</v>
      </c>
      <c r="Q513" s="12" t="s">
        <v>9</v>
      </c>
      <c r="R513" s="13">
        <f>INDEX(AJ:AJ,W512+1)</f>
        <v>0</v>
      </c>
      <c r="S513" s="14" t="s">
        <v>10</v>
      </c>
      <c r="T513" s="13">
        <f>INDEX(AK:AK,W512+1)</f>
        <v>0</v>
      </c>
      <c r="U513" s="14"/>
      <c r="V513" s="15"/>
      <c r="W513" s="16"/>
      <c r="X513" s="12"/>
      <c r="Y513" s="31"/>
      <c r="Z513" s="31"/>
      <c r="AA513" s="32"/>
      <c r="AC513" s="31"/>
      <c r="AD513" s="31"/>
      <c r="BF513" s="12" t="s">
        <v>0</v>
      </c>
    </row>
    <row r="514" spans="1:58">
      <c r="A514" s="3" t="str">
        <f t="shared" si="84"/>
        <v>|LEFT:80|LEFT:100|LEFT:100|LEFT:100|LEFT:100|LEFT:100|c</v>
      </c>
      <c r="B514" s="3" t="s">
        <v>0</v>
      </c>
      <c r="C514" s="3" t="s">
        <v>83</v>
      </c>
      <c r="D514" s="6" t="str">
        <f>$Q$1</f>
        <v>LEFT:80</v>
      </c>
      <c r="E514" s="6" t="s">
        <v>83</v>
      </c>
      <c r="F514" s="6" t="str">
        <f t="shared" ref="F514:J514" si="93">$R$1</f>
        <v>LEFT:100</v>
      </c>
      <c r="G514" s="6" t="s">
        <v>83</v>
      </c>
      <c r="H514" s="6" t="str">
        <f t="shared" si="93"/>
        <v>LEFT:100</v>
      </c>
      <c r="I514" s="6" t="s">
        <v>83</v>
      </c>
      <c r="J514" s="6" t="str">
        <f t="shared" si="93"/>
        <v>LEFT:100</v>
      </c>
      <c r="K514" s="6" t="s">
        <v>83</v>
      </c>
      <c r="L514" s="6" t="str">
        <f>$R$1</f>
        <v>LEFT:100</v>
      </c>
      <c r="M514" s="6" t="s">
        <v>83</v>
      </c>
      <c r="N514" s="6" t="str">
        <f>$R$1</f>
        <v>LEFT:100</v>
      </c>
      <c r="O514" s="3" t="s">
        <v>83</v>
      </c>
      <c r="P514" s="3" t="s">
        <v>84</v>
      </c>
      <c r="Q514" s="17" t="s">
        <v>6</v>
      </c>
      <c r="R514" s="13" t="str">
        <f>INDEX(AF:AF,W512+1)</f>
        <v>白</v>
      </c>
      <c r="S514" s="18" t="s">
        <v>7</v>
      </c>
      <c r="T514" s="13">
        <f>INDEX(AG:AG,W512+1)</f>
        <v>0</v>
      </c>
      <c r="U514" s="18" t="s">
        <v>8</v>
      </c>
      <c r="V514" s="13">
        <f>INDEX(AI:AI,W512+1)</f>
        <v>0</v>
      </c>
      <c r="W514" s="19"/>
      <c r="X514" s="13">
        <f>INDEX(AQ:AQ,W512+1)</f>
        <v>0</v>
      </c>
      <c r="Y514" s="31"/>
      <c r="Z514" s="31"/>
      <c r="AA514" s="32"/>
      <c r="AC514" s="14"/>
      <c r="AD514" s="14"/>
      <c r="BF514" s="12" t="s">
        <v>0</v>
      </c>
    </row>
    <row r="515" spans="1:58">
      <c r="A515" s="3" t="str">
        <f t="shared" si="84"/>
        <v>|色|白|レアリティ||マナコスト||</v>
      </c>
      <c r="B515" s="3" t="s">
        <v>0</v>
      </c>
      <c r="C515" s="3" t="s">
        <v>83</v>
      </c>
      <c r="D515" s="7" t="s">
        <v>6</v>
      </c>
      <c r="E515" s="3" t="s">
        <v>83</v>
      </c>
      <c r="F515" s="3" t="str">
        <f>IF(R514=0,"",R514)</f>
        <v>白</v>
      </c>
      <c r="G515" s="3" t="s">
        <v>83</v>
      </c>
      <c r="H515" s="7" t="s">
        <v>92</v>
      </c>
      <c r="I515" s="3" t="s">
        <v>83</v>
      </c>
      <c r="J515" s="3" t="str">
        <f>IF(T514=0,"",T514)</f>
        <v/>
      </c>
      <c r="K515" s="3" t="s">
        <v>83</v>
      </c>
      <c r="L515" s="7" t="s">
        <v>93</v>
      </c>
      <c r="M515" s="3" t="s">
        <v>83</v>
      </c>
      <c r="N515" s="3" t="str">
        <f>IF(V514=0,"",V514)</f>
        <v/>
      </c>
      <c r="O515" s="3" t="s">
        <v>83</v>
      </c>
      <c r="Q515" s="12" t="s">
        <v>11</v>
      </c>
      <c r="R515" s="13">
        <f>INDEX(AL:AL,W512+1)</f>
        <v>0</v>
      </c>
      <c r="S515" s="18" t="s">
        <v>94</v>
      </c>
      <c r="T515" s="13">
        <f>INDEX(AN:AN,W512+1)</f>
        <v>0</v>
      </c>
      <c r="U515" s="13">
        <f>INDEX(AO:AO,W512+1)</f>
        <v>0</v>
      </c>
      <c r="V515" s="13">
        <f>INDEX(AP:AP,W512+1)</f>
        <v>0</v>
      </c>
      <c r="W515" s="19"/>
      <c r="X515" s="13" t="str">
        <f>INDEX(AZ:AZ,W512+1)</f>
        <v/>
      </c>
      <c r="Y515" s="13" t="str">
        <f>INDEX(BA:BA,W512+1)</f>
        <v/>
      </c>
      <c r="Z515" s="13" t="str">
        <f>INDEX(BB:BB,W512+1)</f>
        <v/>
      </c>
      <c r="AA515" s="13">
        <f>INDEX(BC:BC,W512+1)</f>
        <v>0</v>
      </c>
      <c r="AC515" s="31"/>
      <c r="AD515" s="31"/>
      <c r="BF515" s="12" t="s">
        <v>0</v>
      </c>
    </row>
    <row r="516" spans="1:58">
      <c r="A516" s="3" t="str">
        <f t="shared" si="84"/>
        <v>|種別||サブタイプ||||</v>
      </c>
      <c r="B516" s="3" t="s">
        <v>0</v>
      </c>
      <c r="C516" s="3" t="s">
        <v>83</v>
      </c>
      <c r="D516" s="7" t="s">
        <v>11</v>
      </c>
      <c r="E516" s="3" t="s">
        <v>83</v>
      </c>
      <c r="F516" s="3" t="str">
        <f>IF(R515=0,"",R515)</f>
        <v/>
      </c>
      <c r="G516" s="3" t="s">
        <v>83</v>
      </c>
      <c r="H516" s="7" t="s">
        <v>104</v>
      </c>
      <c r="I516" s="3" t="s">
        <v>83</v>
      </c>
      <c r="J516" s="3" t="str">
        <f>IF(T515=0,"",T515)</f>
        <v/>
      </c>
      <c r="K516" s="3" t="s">
        <v>83</v>
      </c>
      <c r="L516" s="3" t="str">
        <f>IF(U515=0,"",U515)</f>
        <v/>
      </c>
      <c r="M516" s="3" t="s">
        <v>83</v>
      </c>
      <c r="N516" s="3" t="str">
        <f>IF(V515=0,"",V515)</f>
        <v/>
      </c>
      <c r="O516" s="3" t="s">
        <v>83</v>
      </c>
      <c r="Q516" s="12" t="s">
        <v>105</v>
      </c>
      <c r="R516" s="13" t="str">
        <f>INDEX(BD:BD,W512+1)</f>
        <v/>
      </c>
      <c r="S516" s="14"/>
      <c r="T516" s="14"/>
      <c r="U516" s="14"/>
      <c r="V516" s="15"/>
      <c r="W516" s="19"/>
      <c r="X516" s="11"/>
      <c r="Y516" s="11"/>
      <c r="Z516" s="11"/>
      <c r="AA516" s="33"/>
      <c r="AC516" s="31"/>
      <c r="AD516" s="31"/>
      <c r="BF516" s="12" t="s">
        <v>0</v>
      </c>
    </row>
    <row r="517" spans="1:58">
      <c r="A517" s="3" t="str">
        <f t="shared" si="84"/>
        <v>|テキスト|&gt;|&gt;|&gt;|&gt;||</v>
      </c>
      <c r="B517" s="3" t="s">
        <v>0</v>
      </c>
      <c r="C517" s="3" t="s">
        <v>83</v>
      </c>
      <c r="D517" s="7" t="s">
        <v>105</v>
      </c>
      <c r="E517" s="3" t="s">
        <v>83</v>
      </c>
      <c r="F517" s="7" t="s">
        <v>115</v>
      </c>
      <c r="G517" s="3" t="s">
        <v>83</v>
      </c>
      <c r="H517" s="7" t="s">
        <v>115</v>
      </c>
      <c r="I517" s="3" t="s">
        <v>83</v>
      </c>
      <c r="J517" s="7" t="s">
        <v>115</v>
      </c>
      <c r="K517" s="3" t="s">
        <v>83</v>
      </c>
      <c r="L517" s="7" t="s">
        <v>115</v>
      </c>
      <c r="M517" s="3" t="s">
        <v>83</v>
      </c>
      <c r="N517" s="3" t="str">
        <f>IF(R516=0,"",R516)</f>
        <v/>
      </c>
      <c r="O517" s="3" t="s">
        <v>83</v>
      </c>
      <c r="Q517" s="17" t="s">
        <v>27</v>
      </c>
      <c r="R517" s="13" t="str">
        <f>INDEX(BE:BE,W512+1)</f>
        <v/>
      </c>
      <c r="S517" s="14" t="s">
        <v>324</v>
      </c>
      <c r="T517" s="13" t="str">
        <f>IF(X517="","",X517&amp;IF(Y517="",""," "&amp;Y517)&amp;IF(Z517="",""," "&amp;Z517)&amp;IF(AA517="",""," "&amp;AA517))</f>
        <v/>
      </c>
      <c r="U517" s="14"/>
      <c r="V517" s="15"/>
      <c r="W517" s="19" t="s">
        <v>116</v>
      </c>
      <c r="X517" s="12" t="str">
        <f t="shared" ref="X517:AA517" si="94">IF(ISERROR(IF(LEN(X516)&gt;1,X516,VLOOKUP(X515,$AC:$AD,2,FALSE))),"",IF(LEN(X516)&gt;1,X516,VLOOKUP(X515,$AC:$AD,2,FALSE)))</f>
        <v/>
      </c>
      <c r="Y517" s="12" t="str">
        <f t="shared" si="94"/>
        <v/>
      </c>
      <c r="Z517" s="12" t="str">
        <f t="shared" si="94"/>
        <v/>
      </c>
      <c r="AA517" s="12" t="str">
        <f t="shared" si="94"/>
        <v> </v>
      </c>
      <c r="AC517" s="31"/>
      <c r="AD517" s="31"/>
      <c r="BF517" s="12" t="s">
        <v>0</v>
      </c>
    </row>
    <row r="518" spans="1:58">
      <c r="A518" s="3" t="str">
        <f t="shared" ref="A518:A581" si="95">CONCATENATE(C518,D518,E518,F518,G518,H518,I518,J518,K518,L518,M518,N518,O518,P518)</f>
        <v>|英テキスト|&gt;|&gt;|&gt;|&gt;||</v>
      </c>
      <c r="B518" s="3" t="s">
        <v>0</v>
      </c>
      <c r="C518" s="3" t="s">
        <v>83</v>
      </c>
      <c r="D518" s="7" t="s">
        <v>125</v>
      </c>
      <c r="E518" s="3" t="s">
        <v>83</v>
      </c>
      <c r="F518" s="7" t="s">
        <v>115</v>
      </c>
      <c r="G518" s="3" t="s">
        <v>83</v>
      </c>
      <c r="H518" s="7" t="s">
        <v>115</v>
      </c>
      <c r="I518" s="3" t="s">
        <v>83</v>
      </c>
      <c r="J518" s="7" t="s">
        <v>115</v>
      </c>
      <c r="K518" s="3" t="s">
        <v>83</v>
      </c>
      <c r="L518" s="7" t="s">
        <v>115</v>
      </c>
      <c r="M518" s="3" t="s">
        <v>83</v>
      </c>
      <c r="N518" s="3" t="str">
        <f>IF(T517="","",T517&amp;"&amp;br;")&amp;IF(R517=0,"",R517)</f>
        <v/>
      </c>
      <c r="O518" s="3" t="s">
        <v>83</v>
      </c>
      <c r="Q518" s="12" t="s">
        <v>18</v>
      </c>
      <c r="R518" s="13">
        <f>IF(INDEX(AX:AX,W512+1)="",0,INDEX(AX:AX,W512+1)&amp;"/"&amp;INDEX(AY:AY,W512+1))</f>
        <v>0</v>
      </c>
      <c r="S518" s="14"/>
      <c r="T518" s="14"/>
      <c r="U518" s="14"/>
      <c r="V518" s="15"/>
      <c r="W518" s="19"/>
      <c r="X518" s="12"/>
      <c r="Y518" s="31"/>
      <c r="Z518" s="31"/>
      <c r="AA518" s="32"/>
      <c r="AC518" s="31"/>
      <c r="AD518" s="31"/>
      <c r="BF518" s="12" t="s">
        <v>0</v>
      </c>
    </row>
    <row r="519" spans="1:58">
      <c r="A519" s="3" t="str">
        <f t="shared" si="95"/>
        <v>|PT|&gt;||シールド数|&gt;||</v>
      </c>
      <c r="B519" s="3" t="s">
        <v>0</v>
      </c>
      <c r="C519" s="3" t="s">
        <v>83</v>
      </c>
      <c r="D519" s="3" t="s">
        <v>18</v>
      </c>
      <c r="E519" s="3" t="s">
        <v>83</v>
      </c>
      <c r="F519" s="3" t="s">
        <v>115</v>
      </c>
      <c r="G519" s="3" t="s">
        <v>83</v>
      </c>
      <c r="H519" s="3" t="str">
        <f>IF(R518=0,"",R518)</f>
        <v/>
      </c>
      <c r="I519" s="3" t="s">
        <v>83</v>
      </c>
      <c r="J519" s="3" t="s">
        <v>134</v>
      </c>
      <c r="K519" s="3" t="s">
        <v>83</v>
      </c>
      <c r="L519" s="3" t="s">
        <v>115</v>
      </c>
      <c r="M519" s="3" t="s">
        <v>83</v>
      </c>
      <c r="N519" s="3" t="str">
        <f>IF(R519=0,"",R519)</f>
        <v/>
      </c>
      <c r="O519" s="3" t="s">
        <v>83</v>
      </c>
      <c r="Q519" s="20" t="s">
        <v>19</v>
      </c>
      <c r="R519" s="13">
        <f>INDEX(AW:AW,W512+1)</f>
        <v>0</v>
      </c>
      <c r="S519" s="21"/>
      <c r="T519" s="21"/>
      <c r="U519" s="21"/>
      <c r="V519" s="22"/>
      <c r="W519" s="23"/>
      <c r="X519" s="24"/>
      <c r="Y519" s="34"/>
      <c r="Z519" s="34"/>
      <c r="AA519" s="35"/>
      <c r="BF519" s="12" t="s">
        <v>0</v>
      </c>
    </row>
    <row r="520" spans="1:58">
      <c r="A520" s="3" t="str">
        <f t="shared" si="95"/>
        <v>&amp;br;&amp;br;</v>
      </c>
      <c r="B520" s="3" t="s">
        <v>0</v>
      </c>
      <c r="C520" s="3" t="s">
        <v>142</v>
      </c>
      <c r="R520" s="3"/>
      <c r="S520" s="3"/>
      <c r="T520" s="3"/>
      <c r="U520" s="3"/>
      <c r="V520" s="3"/>
      <c r="BF520" s="12" t="s">
        <v>0</v>
      </c>
    </row>
    <row r="521" spans="1:58">
      <c r="A521" s="3" t="str">
        <f t="shared" si="95"/>
        <v>#back(text=戻る,left)</v>
      </c>
      <c r="B521" s="3" t="s">
        <v>0</v>
      </c>
      <c r="C521" s="3" t="s">
        <v>151</v>
      </c>
      <c r="R521" s="3"/>
      <c r="S521" s="3"/>
      <c r="T521" s="3"/>
      <c r="U521" s="3"/>
      <c r="V521" s="3"/>
      <c r="BF521" s="12" t="s">
        <v>0</v>
      </c>
    </row>
    <row r="522" spans="1:58">
      <c r="A522" s="3" t="str">
        <f t="shared" si="95"/>
        <v>&amp;br;</v>
      </c>
      <c r="B522" s="3" t="s">
        <v>0</v>
      </c>
      <c r="C522" s="3" t="s">
        <v>161</v>
      </c>
      <c r="R522" s="3"/>
      <c r="S522" s="3"/>
      <c r="T522" s="3"/>
      <c r="U522" s="3"/>
      <c r="V522" s="3"/>
      <c r="BF522" s="12" t="s">
        <v>0</v>
      </c>
    </row>
    <row r="523" spans="1:58">
      <c r="A523" s="3" t="str">
        <f t="shared" si="95"/>
        <v>#comment(above,nsize=[15],size=[30],num=[10])</v>
      </c>
      <c r="B523" s="3" t="s">
        <v>0</v>
      </c>
      <c r="C523" s="3" t="s">
        <v>170</v>
      </c>
      <c r="R523" s="3"/>
      <c r="S523" s="3"/>
      <c r="T523" s="3"/>
      <c r="U523" s="3"/>
      <c r="V523" s="3"/>
      <c r="BF523" s="12" t="s">
        <v>0</v>
      </c>
    </row>
    <row r="524" spans="1:58">
      <c r="A524" s="3" t="str">
        <f t="shared" si="95"/>
        <v>&amp;br;&amp;br;</v>
      </c>
      <c r="B524" s="3" t="s">
        <v>0</v>
      </c>
      <c r="C524" s="3" t="s">
        <v>142</v>
      </c>
      <c r="R524" s="3"/>
      <c r="S524" s="3"/>
      <c r="T524" s="3"/>
      <c r="U524" s="3"/>
      <c r="V524" s="3"/>
      <c r="AC524" s="31"/>
      <c r="AD524" s="31"/>
      <c r="BF524" s="12" t="s">
        <v>0</v>
      </c>
    </row>
    <row r="525" spans="1:58">
      <c r="A525" s="3" t="str">
        <f t="shared" si="95"/>
        <v/>
      </c>
      <c r="B525" s="3" t="s">
        <v>0</v>
      </c>
      <c r="Q525" s="8"/>
      <c r="R525" s="9"/>
      <c r="S525" s="9"/>
      <c r="T525" s="9"/>
      <c r="U525" s="9"/>
      <c r="V525" s="10"/>
      <c r="W525" s="11">
        <v>41</v>
      </c>
      <c r="X525" s="8"/>
      <c r="Y525" s="29"/>
      <c r="Z525" s="29"/>
      <c r="AA525" s="30"/>
      <c r="AC525" s="31"/>
      <c r="AD525" s="31"/>
      <c r="BF525" s="12" t="s">
        <v>0</v>
      </c>
    </row>
    <row r="526" spans="1:58">
      <c r="A526" s="3" t="str">
        <f t="shared" si="95"/>
        <v>*0/0</v>
      </c>
      <c r="B526" s="3" t="s">
        <v>0</v>
      </c>
      <c r="C526" s="3" t="str">
        <f>"*"&amp;R526&amp;"/"&amp;T526</f>
        <v>*0/0</v>
      </c>
      <c r="Q526" s="12" t="s">
        <v>9</v>
      </c>
      <c r="R526" s="13">
        <f>INDEX(AJ:AJ,W525+1)</f>
        <v>0</v>
      </c>
      <c r="S526" s="14" t="s">
        <v>10</v>
      </c>
      <c r="T526" s="13">
        <f>INDEX(AK:AK,W525+1)</f>
        <v>0</v>
      </c>
      <c r="U526" s="14"/>
      <c r="V526" s="15"/>
      <c r="W526" s="16"/>
      <c r="X526" s="12"/>
      <c r="Y526" s="31"/>
      <c r="Z526" s="31"/>
      <c r="AA526" s="32"/>
      <c r="AC526" s="31"/>
      <c r="AD526" s="31"/>
      <c r="BF526" s="12" t="s">
        <v>0</v>
      </c>
    </row>
    <row r="527" spans="1:58">
      <c r="A527" s="3" t="str">
        <f t="shared" si="95"/>
        <v>|LEFT:80|LEFT:100|LEFT:100|LEFT:100|LEFT:100|LEFT:100|c</v>
      </c>
      <c r="B527" s="3" t="s">
        <v>0</v>
      </c>
      <c r="C527" s="3" t="s">
        <v>83</v>
      </c>
      <c r="D527" s="6" t="str">
        <f>$Q$1</f>
        <v>LEFT:80</v>
      </c>
      <c r="E527" s="6" t="s">
        <v>83</v>
      </c>
      <c r="F527" s="6" t="str">
        <f t="shared" ref="F527:J527" si="96">$R$1</f>
        <v>LEFT:100</v>
      </c>
      <c r="G527" s="6" t="s">
        <v>83</v>
      </c>
      <c r="H527" s="6" t="str">
        <f t="shared" si="96"/>
        <v>LEFT:100</v>
      </c>
      <c r="I527" s="6" t="s">
        <v>83</v>
      </c>
      <c r="J527" s="6" t="str">
        <f t="shared" si="96"/>
        <v>LEFT:100</v>
      </c>
      <c r="K527" s="6" t="s">
        <v>83</v>
      </c>
      <c r="L527" s="6" t="str">
        <f>$R$1</f>
        <v>LEFT:100</v>
      </c>
      <c r="M527" s="6" t="s">
        <v>83</v>
      </c>
      <c r="N527" s="6" t="str">
        <f>$R$1</f>
        <v>LEFT:100</v>
      </c>
      <c r="O527" s="3" t="s">
        <v>83</v>
      </c>
      <c r="P527" s="3" t="s">
        <v>84</v>
      </c>
      <c r="Q527" s="17" t="s">
        <v>6</v>
      </c>
      <c r="R527" s="13" t="str">
        <f>INDEX(AF:AF,W525+1)</f>
        <v>白</v>
      </c>
      <c r="S527" s="18" t="s">
        <v>7</v>
      </c>
      <c r="T527" s="13">
        <f>INDEX(AG:AG,W525+1)</f>
        <v>0</v>
      </c>
      <c r="U527" s="18" t="s">
        <v>8</v>
      </c>
      <c r="V527" s="13">
        <f>INDEX(AI:AI,W525+1)</f>
        <v>0</v>
      </c>
      <c r="W527" s="19"/>
      <c r="X527" s="13">
        <f>INDEX(AQ:AQ,W525+1)</f>
        <v>0</v>
      </c>
      <c r="Y527" s="31"/>
      <c r="Z527" s="31"/>
      <c r="AA527" s="32"/>
      <c r="AC527" s="14"/>
      <c r="AD527" s="14"/>
      <c r="BF527" s="12" t="s">
        <v>0</v>
      </c>
    </row>
    <row r="528" spans="1:58">
      <c r="A528" s="3" t="str">
        <f t="shared" si="95"/>
        <v>|色|白|レアリティ||マナコスト||</v>
      </c>
      <c r="B528" s="3" t="s">
        <v>0</v>
      </c>
      <c r="C528" s="3" t="s">
        <v>83</v>
      </c>
      <c r="D528" s="7" t="s">
        <v>6</v>
      </c>
      <c r="E528" s="3" t="s">
        <v>83</v>
      </c>
      <c r="F528" s="3" t="str">
        <f>IF(R527=0,"",R527)</f>
        <v>白</v>
      </c>
      <c r="G528" s="3" t="s">
        <v>83</v>
      </c>
      <c r="H528" s="7" t="s">
        <v>92</v>
      </c>
      <c r="I528" s="3" t="s">
        <v>83</v>
      </c>
      <c r="J528" s="3" t="str">
        <f>IF(T527=0,"",T527)</f>
        <v/>
      </c>
      <c r="K528" s="3" t="s">
        <v>83</v>
      </c>
      <c r="L528" s="7" t="s">
        <v>93</v>
      </c>
      <c r="M528" s="3" t="s">
        <v>83</v>
      </c>
      <c r="N528" s="3" t="str">
        <f>IF(V527=0,"",V527)</f>
        <v/>
      </c>
      <c r="O528" s="3" t="s">
        <v>83</v>
      </c>
      <c r="Q528" s="12" t="s">
        <v>11</v>
      </c>
      <c r="R528" s="13">
        <f>INDEX(AL:AL,W525+1)</f>
        <v>0</v>
      </c>
      <c r="S528" s="18" t="s">
        <v>94</v>
      </c>
      <c r="T528" s="13">
        <f>INDEX(AN:AN,W525+1)</f>
        <v>0</v>
      </c>
      <c r="U528" s="13">
        <f>INDEX(AO:AO,W525+1)</f>
        <v>0</v>
      </c>
      <c r="V528" s="13">
        <f>INDEX(AP:AP,W525+1)</f>
        <v>0</v>
      </c>
      <c r="W528" s="19"/>
      <c r="X528" s="13" t="str">
        <f>INDEX(AZ:AZ,W525+1)</f>
        <v/>
      </c>
      <c r="Y528" s="13" t="str">
        <f>INDEX(BA:BA,W525+1)</f>
        <v/>
      </c>
      <c r="Z528" s="13" t="str">
        <f>INDEX(BB:BB,W525+1)</f>
        <v/>
      </c>
      <c r="AA528" s="13">
        <f>INDEX(BC:BC,W525+1)</f>
        <v>0</v>
      </c>
      <c r="AC528" s="31"/>
      <c r="AD528" s="31"/>
      <c r="BF528" s="12" t="s">
        <v>0</v>
      </c>
    </row>
    <row r="529" spans="1:58">
      <c r="A529" s="3" t="str">
        <f t="shared" si="95"/>
        <v>|種別||サブタイプ||||</v>
      </c>
      <c r="B529" s="3" t="s">
        <v>0</v>
      </c>
      <c r="C529" s="3" t="s">
        <v>83</v>
      </c>
      <c r="D529" s="7" t="s">
        <v>11</v>
      </c>
      <c r="E529" s="3" t="s">
        <v>83</v>
      </c>
      <c r="F529" s="3" t="str">
        <f>IF(R528=0,"",R528)</f>
        <v/>
      </c>
      <c r="G529" s="3" t="s">
        <v>83</v>
      </c>
      <c r="H529" s="7" t="s">
        <v>104</v>
      </c>
      <c r="I529" s="3" t="s">
        <v>83</v>
      </c>
      <c r="J529" s="3" t="str">
        <f>IF(T528=0,"",T528)</f>
        <v/>
      </c>
      <c r="K529" s="3" t="s">
        <v>83</v>
      </c>
      <c r="L529" s="3" t="str">
        <f>IF(U528=0,"",U528)</f>
        <v/>
      </c>
      <c r="M529" s="3" t="s">
        <v>83</v>
      </c>
      <c r="N529" s="3" t="str">
        <f>IF(V528=0,"",V528)</f>
        <v/>
      </c>
      <c r="O529" s="3" t="s">
        <v>83</v>
      </c>
      <c r="Q529" s="12" t="s">
        <v>105</v>
      </c>
      <c r="R529" s="13" t="str">
        <f>INDEX(BD:BD,W525+1)</f>
        <v/>
      </c>
      <c r="S529" s="14"/>
      <c r="T529" s="14"/>
      <c r="U529" s="14"/>
      <c r="V529" s="15"/>
      <c r="W529" s="19"/>
      <c r="X529" s="11"/>
      <c r="Y529" s="11"/>
      <c r="Z529" s="11"/>
      <c r="AA529" s="33"/>
      <c r="AC529" s="31"/>
      <c r="AD529" s="31"/>
      <c r="BF529" s="12" t="s">
        <v>0</v>
      </c>
    </row>
    <row r="530" spans="1:58">
      <c r="A530" s="3" t="str">
        <f t="shared" si="95"/>
        <v>|テキスト|&gt;|&gt;|&gt;|&gt;||</v>
      </c>
      <c r="B530" s="3" t="s">
        <v>0</v>
      </c>
      <c r="C530" s="3" t="s">
        <v>83</v>
      </c>
      <c r="D530" s="7" t="s">
        <v>105</v>
      </c>
      <c r="E530" s="3" t="s">
        <v>83</v>
      </c>
      <c r="F530" s="7" t="s">
        <v>115</v>
      </c>
      <c r="G530" s="3" t="s">
        <v>83</v>
      </c>
      <c r="H530" s="7" t="s">
        <v>115</v>
      </c>
      <c r="I530" s="3" t="s">
        <v>83</v>
      </c>
      <c r="J530" s="7" t="s">
        <v>115</v>
      </c>
      <c r="K530" s="3" t="s">
        <v>83</v>
      </c>
      <c r="L530" s="7" t="s">
        <v>115</v>
      </c>
      <c r="M530" s="3" t="s">
        <v>83</v>
      </c>
      <c r="N530" s="3" t="str">
        <f>IF(R529=0,"",R529)</f>
        <v/>
      </c>
      <c r="O530" s="3" t="s">
        <v>83</v>
      </c>
      <c r="Q530" s="17" t="s">
        <v>27</v>
      </c>
      <c r="R530" s="13" t="str">
        <f>INDEX(BE:BE,W525+1)</f>
        <v/>
      </c>
      <c r="S530" s="14" t="s">
        <v>324</v>
      </c>
      <c r="T530" s="13" t="str">
        <f>IF(X530="","",X530&amp;IF(Y530="",""," "&amp;Y530)&amp;IF(Z530="",""," "&amp;Z530)&amp;IF(AA530="",""," "&amp;AA530))</f>
        <v/>
      </c>
      <c r="U530" s="14"/>
      <c r="V530" s="15"/>
      <c r="W530" s="19" t="s">
        <v>116</v>
      </c>
      <c r="X530" s="12" t="str">
        <f t="shared" ref="X530:AA530" si="97">IF(ISERROR(IF(LEN(X529)&gt;1,X529,VLOOKUP(X528,$AC:$AD,2,FALSE))),"",IF(LEN(X529)&gt;1,X529,VLOOKUP(X528,$AC:$AD,2,FALSE)))</f>
        <v/>
      </c>
      <c r="Y530" s="12" t="str">
        <f t="shared" si="97"/>
        <v/>
      </c>
      <c r="Z530" s="12" t="str">
        <f t="shared" si="97"/>
        <v/>
      </c>
      <c r="AA530" s="12" t="str">
        <f t="shared" si="97"/>
        <v> </v>
      </c>
      <c r="AC530" s="31"/>
      <c r="AD530" s="31"/>
      <c r="BF530" s="12" t="s">
        <v>0</v>
      </c>
    </row>
    <row r="531" spans="1:58">
      <c r="A531" s="3" t="str">
        <f t="shared" si="95"/>
        <v>|英テキスト|&gt;|&gt;|&gt;|&gt;||</v>
      </c>
      <c r="B531" s="3" t="s">
        <v>0</v>
      </c>
      <c r="C531" s="3" t="s">
        <v>83</v>
      </c>
      <c r="D531" s="7" t="s">
        <v>125</v>
      </c>
      <c r="E531" s="3" t="s">
        <v>83</v>
      </c>
      <c r="F531" s="7" t="s">
        <v>115</v>
      </c>
      <c r="G531" s="3" t="s">
        <v>83</v>
      </c>
      <c r="H531" s="7" t="s">
        <v>115</v>
      </c>
      <c r="I531" s="3" t="s">
        <v>83</v>
      </c>
      <c r="J531" s="7" t="s">
        <v>115</v>
      </c>
      <c r="K531" s="3" t="s">
        <v>83</v>
      </c>
      <c r="L531" s="7" t="s">
        <v>115</v>
      </c>
      <c r="M531" s="3" t="s">
        <v>83</v>
      </c>
      <c r="N531" s="3" t="str">
        <f>IF(T530="","",T530&amp;"&amp;br;")&amp;IF(R530=0,"",R530)</f>
        <v/>
      </c>
      <c r="O531" s="3" t="s">
        <v>83</v>
      </c>
      <c r="Q531" s="12" t="s">
        <v>18</v>
      </c>
      <c r="R531" s="13">
        <f>IF(INDEX(AX:AX,W525+1)="",0,INDEX(AX:AX,W525+1)&amp;"/"&amp;INDEX(AY:AY,W525+1))</f>
        <v>0</v>
      </c>
      <c r="S531" s="14"/>
      <c r="T531" s="14"/>
      <c r="U531" s="14"/>
      <c r="V531" s="15"/>
      <c r="W531" s="19"/>
      <c r="X531" s="12"/>
      <c r="Y531" s="31"/>
      <c r="Z531" s="31"/>
      <c r="AA531" s="32"/>
      <c r="AC531" s="31"/>
      <c r="AD531" s="31"/>
      <c r="BF531" s="12" t="s">
        <v>0</v>
      </c>
    </row>
    <row r="532" spans="1:58">
      <c r="A532" s="3" t="str">
        <f t="shared" si="95"/>
        <v>|PT|&gt;||シールド数|&gt;||</v>
      </c>
      <c r="B532" s="3" t="s">
        <v>0</v>
      </c>
      <c r="C532" s="3" t="s">
        <v>83</v>
      </c>
      <c r="D532" s="3" t="s">
        <v>18</v>
      </c>
      <c r="E532" s="3" t="s">
        <v>83</v>
      </c>
      <c r="F532" s="3" t="s">
        <v>115</v>
      </c>
      <c r="G532" s="3" t="s">
        <v>83</v>
      </c>
      <c r="H532" s="3" t="str">
        <f>IF(R531=0,"",R531)</f>
        <v/>
      </c>
      <c r="I532" s="3" t="s">
        <v>83</v>
      </c>
      <c r="J532" s="3" t="s">
        <v>134</v>
      </c>
      <c r="K532" s="3" t="s">
        <v>83</v>
      </c>
      <c r="L532" s="3" t="s">
        <v>115</v>
      </c>
      <c r="M532" s="3" t="s">
        <v>83</v>
      </c>
      <c r="N532" s="3" t="str">
        <f>IF(R532=0,"",R532)</f>
        <v/>
      </c>
      <c r="O532" s="3" t="s">
        <v>83</v>
      </c>
      <c r="Q532" s="20" t="s">
        <v>19</v>
      </c>
      <c r="R532" s="13">
        <f>INDEX(AW:AW,W525+1)</f>
        <v>0</v>
      </c>
      <c r="S532" s="21"/>
      <c r="T532" s="21"/>
      <c r="U532" s="21"/>
      <c r="V532" s="22"/>
      <c r="W532" s="23"/>
      <c r="X532" s="24"/>
      <c r="Y532" s="34"/>
      <c r="Z532" s="34"/>
      <c r="AA532" s="35"/>
      <c r="BF532" s="12" t="s">
        <v>0</v>
      </c>
    </row>
    <row r="533" spans="1:58">
      <c r="A533" s="3" t="str">
        <f t="shared" si="95"/>
        <v>&amp;br;&amp;br;</v>
      </c>
      <c r="B533" s="3" t="s">
        <v>0</v>
      </c>
      <c r="C533" s="3" t="s">
        <v>142</v>
      </c>
      <c r="R533" s="3"/>
      <c r="S533" s="3"/>
      <c r="T533" s="3"/>
      <c r="U533" s="3"/>
      <c r="V533" s="3"/>
      <c r="BF533" s="12" t="s">
        <v>0</v>
      </c>
    </row>
    <row r="534" spans="1:58">
      <c r="A534" s="3" t="str">
        <f t="shared" si="95"/>
        <v>#back(text=戻る,left)</v>
      </c>
      <c r="B534" s="3" t="s">
        <v>0</v>
      </c>
      <c r="C534" s="3" t="s">
        <v>151</v>
      </c>
      <c r="R534" s="3"/>
      <c r="S534" s="3"/>
      <c r="T534" s="3"/>
      <c r="U534" s="3"/>
      <c r="V534" s="3"/>
      <c r="BF534" s="12" t="s">
        <v>0</v>
      </c>
    </row>
    <row r="535" spans="1:58">
      <c r="A535" s="3" t="str">
        <f t="shared" si="95"/>
        <v>&amp;br;</v>
      </c>
      <c r="B535" s="3" t="s">
        <v>0</v>
      </c>
      <c r="C535" s="3" t="s">
        <v>161</v>
      </c>
      <c r="R535" s="3"/>
      <c r="S535" s="3"/>
      <c r="T535" s="3"/>
      <c r="U535" s="3"/>
      <c r="V535" s="3"/>
      <c r="BF535" s="12" t="s">
        <v>0</v>
      </c>
    </row>
    <row r="536" spans="1:58">
      <c r="A536" s="3" t="str">
        <f t="shared" si="95"/>
        <v>#comment(above,nsize=[15],size=[30],num=[10])</v>
      </c>
      <c r="B536" s="3" t="s">
        <v>0</v>
      </c>
      <c r="C536" s="3" t="s">
        <v>170</v>
      </c>
      <c r="R536" s="3"/>
      <c r="S536" s="3"/>
      <c r="T536" s="3"/>
      <c r="U536" s="3"/>
      <c r="V536" s="3"/>
      <c r="BF536" s="12" t="s">
        <v>0</v>
      </c>
    </row>
    <row r="537" spans="1:58">
      <c r="A537" s="3" t="str">
        <f t="shared" si="95"/>
        <v>&amp;br;&amp;br;</v>
      </c>
      <c r="B537" s="3" t="s">
        <v>0</v>
      </c>
      <c r="C537" s="3" t="s">
        <v>142</v>
      </c>
      <c r="R537" s="3"/>
      <c r="S537" s="3"/>
      <c r="T537" s="3"/>
      <c r="U537" s="3"/>
      <c r="V537" s="3"/>
      <c r="AC537" s="31"/>
      <c r="AD537" s="31"/>
      <c r="BF537" s="12" t="s">
        <v>0</v>
      </c>
    </row>
    <row r="538" spans="1:58">
      <c r="A538" s="3" t="str">
        <f t="shared" si="95"/>
        <v/>
      </c>
      <c r="B538" s="3" t="s">
        <v>0</v>
      </c>
      <c r="Q538" s="8"/>
      <c r="R538" s="9"/>
      <c r="S538" s="9"/>
      <c r="T538" s="9"/>
      <c r="U538" s="9"/>
      <c r="V538" s="10"/>
      <c r="W538" s="11">
        <v>42</v>
      </c>
      <c r="X538" s="8"/>
      <c r="Y538" s="29"/>
      <c r="Z538" s="29"/>
      <c r="AA538" s="30"/>
      <c r="AC538" s="31"/>
      <c r="AD538" s="31"/>
      <c r="BF538" s="12" t="s">
        <v>0</v>
      </c>
    </row>
    <row r="539" spans="1:58">
      <c r="A539" s="3" t="str">
        <f t="shared" si="95"/>
        <v>*0/0</v>
      </c>
      <c r="B539" s="3" t="s">
        <v>0</v>
      </c>
      <c r="C539" s="3" t="str">
        <f>"*"&amp;R539&amp;"/"&amp;T539</f>
        <v>*0/0</v>
      </c>
      <c r="Q539" s="12" t="s">
        <v>9</v>
      </c>
      <c r="R539" s="13">
        <f>INDEX(AJ:AJ,W538+1)</f>
        <v>0</v>
      </c>
      <c r="S539" s="14" t="s">
        <v>10</v>
      </c>
      <c r="T539" s="13">
        <f>INDEX(AK:AK,W538+1)</f>
        <v>0</v>
      </c>
      <c r="U539" s="14"/>
      <c r="V539" s="15"/>
      <c r="W539" s="16"/>
      <c r="X539" s="12"/>
      <c r="Y539" s="31"/>
      <c r="Z539" s="31"/>
      <c r="AA539" s="32"/>
      <c r="AC539" s="31"/>
      <c r="AD539" s="31"/>
      <c r="BF539" s="12" t="s">
        <v>0</v>
      </c>
    </row>
    <row r="540" spans="1:58">
      <c r="A540" s="3" t="str">
        <f t="shared" si="95"/>
        <v>|LEFT:80|LEFT:100|LEFT:100|LEFT:100|LEFT:100|LEFT:100|c</v>
      </c>
      <c r="B540" s="3" t="s">
        <v>0</v>
      </c>
      <c r="C540" s="3" t="s">
        <v>83</v>
      </c>
      <c r="D540" s="6" t="str">
        <f>$Q$1</f>
        <v>LEFT:80</v>
      </c>
      <c r="E540" s="6" t="s">
        <v>83</v>
      </c>
      <c r="F540" s="6" t="str">
        <f t="shared" ref="F540:J540" si="98">$R$1</f>
        <v>LEFT:100</v>
      </c>
      <c r="G540" s="6" t="s">
        <v>83</v>
      </c>
      <c r="H540" s="6" t="str">
        <f t="shared" si="98"/>
        <v>LEFT:100</v>
      </c>
      <c r="I540" s="6" t="s">
        <v>83</v>
      </c>
      <c r="J540" s="6" t="str">
        <f t="shared" si="98"/>
        <v>LEFT:100</v>
      </c>
      <c r="K540" s="6" t="s">
        <v>83</v>
      </c>
      <c r="L540" s="6" t="str">
        <f>$R$1</f>
        <v>LEFT:100</v>
      </c>
      <c r="M540" s="6" t="s">
        <v>83</v>
      </c>
      <c r="N540" s="6" t="str">
        <f>$R$1</f>
        <v>LEFT:100</v>
      </c>
      <c r="O540" s="3" t="s">
        <v>83</v>
      </c>
      <c r="P540" s="3" t="s">
        <v>84</v>
      </c>
      <c r="Q540" s="17" t="s">
        <v>6</v>
      </c>
      <c r="R540" s="13" t="str">
        <f>INDEX(AF:AF,W538+1)</f>
        <v>白</v>
      </c>
      <c r="S540" s="18" t="s">
        <v>7</v>
      </c>
      <c r="T540" s="13">
        <f>INDEX(AG:AG,W538+1)</f>
        <v>0</v>
      </c>
      <c r="U540" s="18" t="s">
        <v>8</v>
      </c>
      <c r="V540" s="13">
        <f>INDEX(AI:AI,W538+1)</f>
        <v>0</v>
      </c>
      <c r="W540" s="19"/>
      <c r="X540" s="13">
        <f>INDEX(AQ:AQ,W538+1)</f>
        <v>0</v>
      </c>
      <c r="Y540" s="31"/>
      <c r="Z540" s="31"/>
      <c r="AA540" s="32"/>
      <c r="AC540" s="14"/>
      <c r="AD540" s="14"/>
      <c r="BF540" s="12" t="s">
        <v>0</v>
      </c>
    </row>
    <row r="541" spans="1:58">
      <c r="A541" s="3" t="str">
        <f t="shared" si="95"/>
        <v>|色|白|レアリティ||マナコスト||</v>
      </c>
      <c r="B541" s="3" t="s">
        <v>0</v>
      </c>
      <c r="C541" s="3" t="s">
        <v>83</v>
      </c>
      <c r="D541" s="7" t="s">
        <v>6</v>
      </c>
      <c r="E541" s="3" t="s">
        <v>83</v>
      </c>
      <c r="F541" s="3" t="str">
        <f>IF(R540=0,"",R540)</f>
        <v>白</v>
      </c>
      <c r="G541" s="3" t="s">
        <v>83</v>
      </c>
      <c r="H541" s="7" t="s">
        <v>92</v>
      </c>
      <c r="I541" s="3" t="s">
        <v>83</v>
      </c>
      <c r="J541" s="3" t="str">
        <f>IF(T540=0,"",T540)</f>
        <v/>
      </c>
      <c r="K541" s="3" t="s">
        <v>83</v>
      </c>
      <c r="L541" s="7" t="s">
        <v>93</v>
      </c>
      <c r="M541" s="3" t="s">
        <v>83</v>
      </c>
      <c r="N541" s="3" t="str">
        <f>IF(V540=0,"",V540)</f>
        <v/>
      </c>
      <c r="O541" s="3" t="s">
        <v>83</v>
      </c>
      <c r="Q541" s="12" t="s">
        <v>11</v>
      </c>
      <c r="R541" s="13">
        <f>INDEX(AL:AL,W538+1)</f>
        <v>0</v>
      </c>
      <c r="S541" s="18" t="s">
        <v>94</v>
      </c>
      <c r="T541" s="13">
        <f>INDEX(AN:AN,W538+1)</f>
        <v>0</v>
      </c>
      <c r="U541" s="13">
        <f>INDEX(AO:AO,W538+1)</f>
        <v>0</v>
      </c>
      <c r="V541" s="13">
        <f>INDEX(AP:AP,W538+1)</f>
        <v>0</v>
      </c>
      <c r="W541" s="19"/>
      <c r="X541" s="13" t="str">
        <f>INDEX(AZ:AZ,W538+1)</f>
        <v/>
      </c>
      <c r="Y541" s="13" t="str">
        <f>INDEX(BA:BA,W538+1)</f>
        <v/>
      </c>
      <c r="Z541" s="13" t="str">
        <f>INDEX(BB:BB,W538+1)</f>
        <v/>
      </c>
      <c r="AA541" s="13">
        <f>INDEX(BC:BC,W538+1)</f>
        <v>0</v>
      </c>
      <c r="AC541" s="31"/>
      <c r="AD541" s="31"/>
      <c r="BF541" s="12" t="s">
        <v>0</v>
      </c>
    </row>
    <row r="542" spans="1:58">
      <c r="A542" s="3" t="str">
        <f t="shared" si="95"/>
        <v>|種別||サブタイプ||||</v>
      </c>
      <c r="B542" s="3" t="s">
        <v>0</v>
      </c>
      <c r="C542" s="3" t="s">
        <v>83</v>
      </c>
      <c r="D542" s="7" t="s">
        <v>11</v>
      </c>
      <c r="E542" s="3" t="s">
        <v>83</v>
      </c>
      <c r="F542" s="3" t="str">
        <f>IF(R541=0,"",R541)</f>
        <v/>
      </c>
      <c r="G542" s="3" t="s">
        <v>83</v>
      </c>
      <c r="H542" s="7" t="s">
        <v>104</v>
      </c>
      <c r="I542" s="3" t="s">
        <v>83</v>
      </c>
      <c r="J542" s="3" t="str">
        <f>IF(T541=0,"",T541)</f>
        <v/>
      </c>
      <c r="K542" s="3" t="s">
        <v>83</v>
      </c>
      <c r="L542" s="3" t="str">
        <f>IF(U541=0,"",U541)</f>
        <v/>
      </c>
      <c r="M542" s="3" t="s">
        <v>83</v>
      </c>
      <c r="N542" s="3" t="str">
        <f>IF(V541=0,"",V541)</f>
        <v/>
      </c>
      <c r="O542" s="3" t="s">
        <v>83</v>
      </c>
      <c r="Q542" s="12" t="s">
        <v>105</v>
      </c>
      <c r="R542" s="13" t="str">
        <f>INDEX(BD:BD,W538+1)</f>
        <v/>
      </c>
      <c r="S542" s="14"/>
      <c r="T542" s="14"/>
      <c r="U542" s="14"/>
      <c r="V542" s="15"/>
      <c r="W542" s="19"/>
      <c r="X542" s="11"/>
      <c r="Y542" s="11"/>
      <c r="Z542" s="11"/>
      <c r="AA542" s="33"/>
      <c r="AC542" s="31"/>
      <c r="AD542" s="31"/>
      <c r="BF542" s="12" t="s">
        <v>0</v>
      </c>
    </row>
    <row r="543" spans="1:58">
      <c r="A543" s="3" t="str">
        <f t="shared" si="95"/>
        <v>|テキスト|&gt;|&gt;|&gt;|&gt;||</v>
      </c>
      <c r="B543" s="3" t="s">
        <v>0</v>
      </c>
      <c r="C543" s="3" t="s">
        <v>83</v>
      </c>
      <c r="D543" s="7" t="s">
        <v>105</v>
      </c>
      <c r="E543" s="3" t="s">
        <v>83</v>
      </c>
      <c r="F543" s="7" t="s">
        <v>115</v>
      </c>
      <c r="G543" s="3" t="s">
        <v>83</v>
      </c>
      <c r="H543" s="7" t="s">
        <v>115</v>
      </c>
      <c r="I543" s="3" t="s">
        <v>83</v>
      </c>
      <c r="J543" s="7" t="s">
        <v>115</v>
      </c>
      <c r="K543" s="3" t="s">
        <v>83</v>
      </c>
      <c r="L543" s="7" t="s">
        <v>115</v>
      </c>
      <c r="M543" s="3" t="s">
        <v>83</v>
      </c>
      <c r="N543" s="3" t="str">
        <f>IF(R542=0,"",R542)</f>
        <v/>
      </c>
      <c r="O543" s="3" t="s">
        <v>83</v>
      </c>
      <c r="Q543" s="17" t="s">
        <v>27</v>
      </c>
      <c r="R543" s="13" t="str">
        <f>INDEX(BE:BE,W538+1)</f>
        <v/>
      </c>
      <c r="S543" s="14" t="s">
        <v>324</v>
      </c>
      <c r="T543" s="13" t="str">
        <f>IF(X543="","",X543&amp;IF(Y543="",""," "&amp;Y543)&amp;IF(Z543="",""," "&amp;Z543)&amp;IF(AA543="",""," "&amp;AA543))</f>
        <v/>
      </c>
      <c r="U543" s="14"/>
      <c r="V543" s="15"/>
      <c r="W543" s="19" t="s">
        <v>116</v>
      </c>
      <c r="X543" s="12" t="str">
        <f t="shared" ref="X543:AA543" si="99">IF(ISERROR(IF(LEN(X542)&gt;1,X542,VLOOKUP(X541,$AC:$AD,2,FALSE))),"",IF(LEN(X542)&gt;1,X542,VLOOKUP(X541,$AC:$AD,2,FALSE)))</f>
        <v/>
      </c>
      <c r="Y543" s="12" t="str">
        <f t="shared" si="99"/>
        <v/>
      </c>
      <c r="Z543" s="12" t="str">
        <f t="shared" si="99"/>
        <v/>
      </c>
      <c r="AA543" s="12" t="str">
        <f t="shared" si="99"/>
        <v> </v>
      </c>
      <c r="AC543" s="31"/>
      <c r="AD543" s="31"/>
      <c r="BF543" s="12" t="s">
        <v>0</v>
      </c>
    </row>
    <row r="544" spans="1:58">
      <c r="A544" s="3" t="str">
        <f t="shared" si="95"/>
        <v>|英テキスト|&gt;|&gt;|&gt;|&gt;||</v>
      </c>
      <c r="B544" s="3" t="s">
        <v>0</v>
      </c>
      <c r="C544" s="3" t="s">
        <v>83</v>
      </c>
      <c r="D544" s="7" t="s">
        <v>125</v>
      </c>
      <c r="E544" s="3" t="s">
        <v>83</v>
      </c>
      <c r="F544" s="7" t="s">
        <v>115</v>
      </c>
      <c r="G544" s="3" t="s">
        <v>83</v>
      </c>
      <c r="H544" s="7" t="s">
        <v>115</v>
      </c>
      <c r="I544" s="3" t="s">
        <v>83</v>
      </c>
      <c r="J544" s="7" t="s">
        <v>115</v>
      </c>
      <c r="K544" s="3" t="s">
        <v>83</v>
      </c>
      <c r="L544" s="7" t="s">
        <v>115</v>
      </c>
      <c r="M544" s="3" t="s">
        <v>83</v>
      </c>
      <c r="N544" s="3" t="str">
        <f>IF(T543="","",T543&amp;"&amp;br;")&amp;IF(R543=0,"",R543)</f>
        <v/>
      </c>
      <c r="O544" s="3" t="s">
        <v>83</v>
      </c>
      <c r="Q544" s="12" t="s">
        <v>18</v>
      </c>
      <c r="R544" s="13">
        <f>IF(INDEX(AX:AX,W538+1)="",0,INDEX(AX:AX,W538+1)&amp;"/"&amp;INDEX(AY:AY,W538+1))</f>
        <v>0</v>
      </c>
      <c r="S544" s="14"/>
      <c r="T544" s="14"/>
      <c r="U544" s="14"/>
      <c r="V544" s="15"/>
      <c r="W544" s="19"/>
      <c r="X544" s="12"/>
      <c r="Y544" s="31"/>
      <c r="Z544" s="31"/>
      <c r="AA544" s="32"/>
      <c r="AC544" s="31"/>
      <c r="AD544" s="31"/>
      <c r="BF544" s="12" t="s">
        <v>0</v>
      </c>
    </row>
    <row r="545" spans="1:58">
      <c r="A545" s="3" t="str">
        <f t="shared" si="95"/>
        <v>|PT|&gt;||シールド数|&gt;||</v>
      </c>
      <c r="B545" s="3" t="s">
        <v>0</v>
      </c>
      <c r="C545" s="3" t="s">
        <v>83</v>
      </c>
      <c r="D545" s="3" t="s">
        <v>18</v>
      </c>
      <c r="E545" s="3" t="s">
        <v>83</v>
      </c>
      <c r="F545" s="3" t="s">
        <v>115</v>
      </c>
      <c r="G545" s="3" t="s">
        <v>83</v>
      </c>
      <c r="H545" s="3" t="str">
        <f>IF(R544=0,"",R544)</f>
        <v/>
      </c>
      <c r="I545" s="3" t="s">
        <v>83</v>
      </c>
      <c r="J545" s="3" t="s">
        <v>134</v>
      </c>
      <c r="K545" s="3" t="s">
        <v>83</v>
      </c>
      <c r="L545" s="3" t="s">
        <v>115</v>
      </c>
      <c r="M545" s="3" t="s">
        <v>83</v>
      </c>
      <c r="N545" s="3" t="str">
        <f>IF(R545=0,"",R545)</f>
        <v/>
      </c>
      <c r="O545" s="3" t="s">
        <v>83</v>
      </c>
      <c r="Q545" s="20" t="s">
        <v>19</v>
      </c>
      <c r="R545" s="13">
        <f>INDEX(AW:AW,W538+1)</f>
        <v>0</v>
      </c>
      <c r="S545" s="21"/>
      <c r="T545" s="21"/>
      <c r="U545" s="21"/>
      <c r="V545" s="22"/>
      <c r="W545" s="23"/>
      <c r="X545" s="24"/>
      <c r="Y545" s="34"/>
      <c r="Z545" s="34"/>
      <c r="AA545" s="35"/>
      <c r="BF545" s="12" t="s">
        <v>0</v>
      </c>
    </row>
    <row r="546" spans="1:58">
      <c r="A546" s="3" t="str">
        <f t="shared" si="95"/>
        <v>&amp;br;&amp;br;</v>
      </c>
      <c r="B546" s="3" t="s">
        <v>0</v>
      </c>
      <c r="C546" s="3" t="s">
        <v>142</v>
      </c>
      <c r="R546" s="3"/>
      <c r="S546" s="3"/>
      <c r="T546" s="3"/>
      <c r="U546" s="3"/>
      <c r="V546" s="3"/>
      <c r="BF546" s="12" t="s">
        <v>0</v>
      </c>
    </row>
    <row r="547" spans="1:58">
      <c r="A547" s="3" t="str">
        <f t="shared" si="95"/>
        <v>#back(text=戻る,left)</v>
      </c>
      <c r="B547" s="3" t="s">
        <v>0</v>
      </c>
      <c r="C547" s="3" t="s">
        <v>151</v>
      </c>
      <c r="R547" s="3"/>
      <c r="S547" s="3"/>
      <c r="T547" s="3"/>
      <c r="U547" s="3"/>
      <c r="V547" s="3"/>
      <c r="BF547" s="12" t="s">
        <v>0</v>
      </c>
    </row>
    <row r="548" spans="1:58">
      <c r="A548" s="3" t="str">
        <f t="shared" si="95"/>
        <v>&amp;br;</v>
      </c>
      <c r="B548" s="3" t="s">
        <v>0</v>
      </c>
      <c r="C548" s="3" t="s">
        <v>161</v>
      </c>
      <c r="R548" s="3"/>
      <c r="S548" s="3"/>
      <c r="T548" s="3"/>
      <c r="U548" s="3"/>
      <c r="V548" s="3"/>
      <c r="BF548" s="12" t="s">
        <v>0</v>
      </c>
    </row>
    <row r="549" spans="1:58">
      <c r="A549" s="3" t="str">
        <f t="shared" si="95"/>
        <v>#comment(above,nsize=[15],size=[30],num=[10])</v>
      </c>
      <c r="B549" s="3" t="s">
        <v>0</v>
      </c>
      <c r="C549" s="3" t="s">
        <v>170</v>
      </c>
      <c r="R549" s="3"/>
      <c r="S549" s="3"/>
      <c r="T549" s="3"/>
      <c r="U549" s="3"/>
      <c r="V549" s="3"/>
      <c r="BF549" s="12" t="s">
        <v>0</v>
      </c>
    </row>
    <row r="550" spans="1:58">
      <c r="A550" s="3" t="str">
        <f t="shared" si="95"/>
        <v>&amp;br;&amp;br;</v>
      </c>
      <c r="B550" s="3" t="s">
        <v>0</v>
      </c>
      <c r="C550" s="3" t="s">
        <v>142</v>
      </c>
      <c r="R550" s="3"/>
      <c r="S550" s="3"/>
      <c r="T550" s="3"/>
      <c r="U550" s="3"/>
      <c r="V550" s="3"/>
      <c r="AC550" s="31"/>
      <c r="AD550" s="31"/>
      <c r="BF550" s="12" t="s">
        <v>0</v>
      </c>
    </row>
    <row r="551" spans="1:58">
      <c r="A551" s="3" t="str">
        <f t="shared" si="95"/>
        <v/>
      </c>
      <c r="B551" s="3" t="s">
        <v>0</v>
      </c>
      <c r="Q551" s="8"/>
      <c r="R551" s="9"/>
      <c r="S551" s="9"/>
      <c r="T551" s="9"/>
      <c r="U551" s="9"/>
      <c r="V551" s="10"/>
      <c r="W551" s="11">
        <v>43</v>
      </c>
      <c r="X551" s="8"/>
      <c r="Y551" s="29"/>
      <c r="Z551" s="29"/>
      <c r="AA551" s="30"/>
      <c r="AC551" s="31"/>
      <c r="AD551" s="31"/>
      <c r="BF551" s="12" t="s">
        <v>0</v>
      </c>
    </row>
    <row r="552" spans="1:58">
      <c r="A552" s="3" t="str">
        <f t="shared" si="95"/>
        <v>*0/0</v>
      </c>
      <c r="B552" s="3" t="s">
        <v>0</v>
      </c>
      <c r="C552" s="3" t="str">
        <f>"*"&amp;R552&amp;"/"&amp;T552</f>
        <v>*0/0</v>
      </c>
      <c r="Q552" s="12" t="s">
        <v>9</v>
      </c>
      <c r="R552" s="13">
        <f>INDEX(AJ:AJ,W551+1)</f>
        <v>0</v>
      </c>
      <c r="S552" s="14" t="s">
        <v>10</v>
      </c>
      <c r="T552" s="13">
        <f>INDEX(AK:AK,W551+1)</f>
        <v>0</v>
      </c>
      <c r="U552" s="14"/>
      <c r="V552" s="15"/>
      <c r="W552" s="16"/>
      <c r="X552" s="12"/>
      <c r="Y552" s="31"/>
      <c r="Z552" s="31"/>
      <c r="AA552" s="32"/>
      <c r="AC552" s="31"/>
      <c r="AD552" s="31"/>
      <c r="BF552" s="12" t="s">
        <v>0</v>
      </c>
    </row>
    <row r="553" spans="1:58">
      <c r="A553" s="3" t="str">
        <f t="shared" si="95"/>
        <v>|LEFT:80|LEFT:100|LEFT:100|LEFT:100|LEFT:100|LEFT:100|c</v>
      </c>
      <c r="B553" s="3" t="s">
        <v>0</v>
      </c>
      <c r="C553" s="3" t="s">
        <v>83</v>
      </c>
      <c r="D553" s="6" t="str">
        <f>$Q$1</f>
        <v>LEFT:80</v>
      </c>
      <c r="E553" s="6" t="s">
        <v>83</v>
      </c>
      <c r="F553" s="6" t="str">
        <f t="shared" ref="F553:J553" si="100">$R$1</f>
        <v>LEFT:100</v>
      </c>
      <c r="G553" s="6" t="s">
        <v>83</v>
      </c>
      <c r="H553" s="6" t="str">
        <f t="shared" si="100"/>
        <v>LEFT:100</v>
      </c>
      <c r="I553" s="6" t="s">
        <v>83</v>
      </c>
      <c r="J553" s="6" t="str">
        <f t="shared" si="100"/>
        <v>LEFT:100</v>
      </c>
      <c r="K553" s="6" t="s">
        <v>83</v>
      </c>
      <c r="L553" s="6" t="str">
        <f>$R$1</f>
        <v>LEFT:100</v>
      </c>
      <c r="M553" s="6" t="s">
        <v>83</v>
      </c>
      <c r="N553" s="6" t="str">
        <f>$R$1</f>
        <v>LEFT:100</v>
      </c>
      <c r="O553" s="3" t="s">
        <v>83</v>
      </c>
      <c r="P553" s="3" t="s">
        <v>84</v>
      </c>
      <c r="Q553" s="17" t="s">
        <v>6</v>
      </c>
      <c r="R553" s="13" t="str">
        <f>INDEX(AF:AF,W551+1)</f>
        <v>白</v>
      </c>
      <c r="S553" s="18" t="s">
        <v>7</v>
      </c>
      <c r="T553" s="13">
        <f>INDEX(AG:AG,W551+1)</f>
        <v>0</v>
      </c>
      <c r="U553" s="18" t="s">
        <v>8</v>
      </c>
      <c r="V553" s="13">
        <f>INDEX(AI:AI,W551+1)</f>
        <v>0</v>
      </c>
      <c r="W553" s="19"/>
      <c r="X553" s="13">
        <f>INDEX(AQ:AQ,W551+1)</f>
        <v>0</v>
      </c>
      <c r="Y553" s="31"/>
      <c r="Z553" s="31"/>
      <c r="AA553" s="32"/>
      <c r="AC553" s="14"/>
      <c r="AD553" s="14"/>
      <c r="BF553" s="12" t="s">
        <v>0</v>
      </c>
    </row>
    <row r="554" spans="1:58">
      <c r="A554" s="3" t="str">
        <f t="shared" si="95"/>
        <v>|色|白|レアリティ||マナコスト||</v>
      </c>
      <c r="B554" s="3" t="s">
        <v>0</v>
      </c>
      <c r="C554" s="3" t="s">
        <v>83</v>
      </c>
      <c r="D554" s="7" t="s">
        <v>6</v>
      </c>
      <c r="E554" s="3" t="s">
        <v>83</v>
      </c>
      <c r="F554" s="3" t="str">
        <f>IF(R553=0,"",R553)</f>
        <v>白</v>
      </c>
      <c r="G554" s="3" t="s">
        <v>83</v>
      </c>
      <c r="H554" s="7" t="s">
        <v>92</v>
      </c>
      <c r="I554" s="3" t="s">
        <v>83</v>
      </c>
      <c r="J554" s="3" t="str">
        <f>IF(T553=0,"",T553)</f>
        <v/>
      </c>
      <c r="K554" s="3" t="s">
        <v>83</v>
      </c>
      <c r="L554" s="7" t="s">
        <v>93</v>
      </c>
      <c r="M554" s="3" t="s">
        <v>83</v>
      </c>
      <c r="N554" s="3" t="str">
        <f>IF(V553=0,"",V553)</f>
        <v/>
      </c>
      <c r="O554" s="3" t="s">
        <v>83</v>
      </c>
      <c r="Q554" s="12" t="s">
        <v>11</v>
      </c>
      <c r="R554" s="13">
        <f>INDEX(AL:AL,W551+1)</f>
        <v>0</v>
      </c>
      <c r="S554" s="18" t="s">
        <v>94</v>
      </c>
      <c r="T554" s="13">
        <f>INDEX(AN:AN,W551+1)</f>
        <v>0</v>
      </c>
      <c r="U554" s="13">
        <f>INDEX(AO:AO,W551+1)</f>
        <v>0</v>
      </c>
      <c r="V554" s="13">
        <f>INDEX(AP:AP,W551+1)</f>
        <v>0</v>
      </c>
      <c r="W554" s="19"/>
      <c r="X554" s="13" t="str">
        <f>INDEX(AZ:AZ,W551+1)</f>
        <v/>
      </c>
      <c r="Y554" s="13" t="str">
        <f>INDEX(BA:BA,W551+1)</f>
        <v/>
      </c>
      <c r="Z554" s="13" t="str">
        <f>INDEX(BB:BB,W551+1)</f>
        <v/>
      </c>
      <c r="AA554" s="13">
        <f>INDEX(BC:BC,W551+1)</f>
        <v>0</v>
      </c>
      <c r="AC554" s="31"/>
      <c r="AD554" s="31"/>
      <c r="BF554" s="12" t="s">
        <v>0</v>
      </c>
    </row>
    <row r="555" spans="1:58">
      <c r="A555" s="3" t="str">
        <f t="shared" si="95"/>
        <v>|種別||サブタイプ||||</v>
      </c>
      <c r="B555" s="3" t="s">
        <v>0</v>
      </c>
      <c r="C555" s="3" t="s">
        <v>83</v>
      </c>
      <c r="D555" s="7" t="s">
        <v>11</v>
      </c>
      <c r="E555" s="3" t="s">
        <v>83</v>
      </c>
      <c r="F555" s="3" t="str">
        <f>IF(R554=0,"",R554)</f>
        <v/>
      </c>
      <c r="G555" s="3" t="s">
        <v>83</v>
      </c>
      <c r="H555" s="7" t="s">
        <v>104</v>
      </c>
      <c r="I555" s="3" t="s">
        <v>83</v>
      </c>
      <c r="J555" s="3" t="str">
        <f>IF(T554=0,"",T554)</f>
        <v/>
      </c>
      <c r="K555" s="3" t="s">
        <v>83</v>
      </c>
      <c r="L555" s="3" t="str">
        <f>IF(U554=0,"",U554)</f>
        <v/>
      </c>
      <c r="M555" s="3" t="s">
        <v>83</v>
      </c>
      <c r="N555" s="3" t="str">
        <f>IF(V554=0,"",V554)</f>
        <v/>
      </c>
      <c r="O555" s="3" t="s">
        <v>83</v>
      </c>
      <c r="Q555" s="12" t="s">
        <v>105</v>
      </c>
      <c r="R555" s="13" t="str">
        <f>INDEX(BD:BD,W551+1)</f>
        <v/>
      </c>
      <c r="S555" s="14"/>
      <c r="T555" s="14"/>
      <c r="U555" s="14"/>
      <c r="V555" s="15"/>
      <c r="W555" s="19"/>
      <c r="X555" s="11"/>
      <c r="Y555" s="11"/>
      <c r="Z555" s="11"/>
      <c r="AA555" s="33"/>
      <c r="AC555" s="31"/>
      <c r="AD555" s="31"/>
      <c r="BF555" s="12" t="s">
        <v>0</v>
      </c>
    </row>
    <row r="556" spans="1:58">
      <c r="A556" s="3" t="str">
        <f t="shared" si="95"/>
        <v>|テキスト|&gt;|&gt;|&gt;|&gt;||</v>
      </c>
      <c r="B556" s="3" t="s">
        <v>0</v>
      </c>
      <c r="C556" s="3" t="s">
        <v>83</v>
      </c>
      <c r="D556" s="7" t="s">
        <v>105</v>
      </c>
      <c r="E556" s="3" t="s">
        <v>83</v>
      </c>
      <c r="F556" s="7" t="s">
        <v>115</v>
      </c>
      <c r="G556" s="3" t="s">
        <v>83</v>
      </c>
      <c r="H556" s="7" t="s">
        <v>115</v>
      </c>
      <c r="I556" s="3" t="s">
        <v>83</v>
      </c>
      <c r="J556" s="7" t="s">
        <v>115</v>
      </c>
      <c r="K556" s="3" t="s">
        <v>83</v>
      </c>
      <c r="L556" s="7" t="s">
        <v>115</v>
      </c>
      <c r="M556" s="3" t="s">
        <v>83</v>
      </c>
      <c r="N556" s="3" t="str">
        <f>IF(R555=0,"",R555)</f>
        <v/>
      </c>
      <c r="O556" s="3" t="s">
        <v>83</v>
      </c>
      <c r="Q556" s="17" t="s">
        <v>27</v>
      </c>
      <c r="R556" s="13" t="str">
        <f>INDEX(BE:BE,W551+1)</f>
        <v/>
      </c>
      <c r="S556" s="14" t="s">
        <v>324</v>
      </c>
      <c r="T556" s="13" t="str">
        <f>IF(X556="","",X556&amp;IF(Y556="",""," "&amp;Y556)&amp;IF(Z556="",""," "&amp;Z556)&amp;IF(AA556="",""," "&amp;AA556))</f>
        <v/>
      </c>
      <c r="U556" s="14"/>
      <c r="V556" s="15"/>
      <c r="W556" s="19" t="s">
        <v>116</v>
      </c>
      <c r="X556" s="12" t="str">
        <f t="shared" ref="X556:AA556" si="101">IF(ISERROR(IF(LEN(X555)&gt;1,X555,VLOOKUP(X554,$AC:$AD,2,FALSE))),"",IF(LEN(X555)&gt;1,X555,VLOOKUP(X554,$AC:$AD,2,FALSE)))</f>
        <v/>
      </c>
      <c r="Y556" s="12" t="str">
        <f t="shared" si="101"/>
        <v/>
      </c>
      <c r="Z556" s="12" t="str">
        <f t="shared" si="101"/>
        <v/>
      </c>
      <c r="AA556" s="12" t="str">
        <f t="shared" si="101"/>
        <v> </v>
      </c>
      <c r="AC556" s="31"/>
      <c r="AD556" s="31"/>
      <c r="BF556" s="12" t="s">
        <v>0</v>
      </c>
    </row>
    <row r="557" spans="1:58">
      <c r="A557" s="3" t="str">
        <f t="shared" si="95"/>
        <v>|英テキスト|&gt;|&gt;|&gt;|&gt;||</v>
      </c>
      <c r="B557" s="3" t="s">
        <v>0</v>
      </c>
      <c r="C557" s="3" t="s">
        <v>83</v>
      </c>
      <c r="D557" s="7" t="s">
        <v>125</v>
      </c>
      <c r="E557" s="3" t="s">
        <v>83</v>
      </c>
      <c r="F557" s="7" t="s">
        <v>115</v>
      </c>
      <c r="G557" s="3" t="s">
        <v>83</v>
      </c>
      <c r="H557" s="7" t="s">
        <v>115</v>
      </c>
      <c r="I557" s="3" t="s">
        <v>83</v>
      </c>
      <c r="J557" s="7" t="s">
        <v>115</v>
      </c>
      <c r="K557" s="3" t="s">
        <v>83</v>
      </c>
      <c r="L557" s="7" t="s">
        <v>115</v>
      </c>
      <c r="M557" s="3" t="s">
        <v>83</v>
      </c>
      <c r="N557" s="3" t="str">
        <f>IF(T556="","",T556&amp;"&amp;br;")&amp;IF(R556=0,"",R556)</f>
        <v/>
      </c>
      <c r="O557" s="3" t="s">
        <v>83</v>
      </c>
      <c r="Q557" s="12" t="s">
        <v>18</v>
      </c>
      <c r="R557" s="13">
        <f>IF(INDEX(AX:AX,W551+1)="",0,INDEX(AX:AX,W551+1)&amp;"/"&amp;INDEX(AY:AY,W551+1))</f>
        <v>0</v>
      </c>
      <c r="S557" s="14"/>
      <c r="T557" s="14"/>
      <c r="U557" s="14"/>
      <c r="V557" s="15"/>
      <c r="W557" s="19"/>
      <c r="X557" s="12"/>
      <c r="Y557" s="31"/>
      <c r="Z557" s="31"/>
      <c r="AA557" s="32"/>
      <c r="AC557" s="31"/>
      <c r="AD557" s="31"/>
      <c r="BF557" s="12" t="s">
        <v>0</v>
      </c>
    </row>
    <row r="558" spans="1:58">
      <c r="A558" s="3" t="str">
        <f t="shared" si="95"/>
        <v>|PT|&gt;||シールド数|&gt;||</v>
      </c>
      <c r="B558" s="3" t="s">
        <v>0</v>
      </c>
      <c r="C558" s="3" t="s">
        <v>83</v>
      </c>
      <c r="D558" s="3" t="s">
        <v>18</v>
      </c>
      <c r="E558" s="3" t="s">
        <v>83</v>
      </c>
      <c r="F558" s="3" t="s">
        <v>115</v>
      </c>
      <c r="G558" s="3" t="s">
        <v>83</v>
      </c>
      <c r="H558" s="3" t="str">
        <f>IF(R557=0,"",R557)</f>
        <v/>
      </c>
      <c r="I558" s="3" t="s">
        <v>83</v>
      </c>
      <c r="J558" s="3" t="s">
        <v>134</v>
      </c>
      <c r="K558" s="3" t="s">
        <v>83</v>
      </c>
      <c r="L558" s="3" t="s">
        <v>115</v>
      </c>
      <c r="M558" s="3" t="s">
        <v>83</v>
      </c>
      <c r="N558" s="3" t="str">
        <f>IF(R558=0,"",R558)</f>
        <v/>
      </c>
      <c r="O558" s="3" t="s">
        <v>83</v>
      </c>
      <c r="Q558" s="20" t="s">
        <v>19</v>
      </c>
      <c r="R558" s="13">
        <f>INDEX(AW:AW,W551+1)</f>
        <v>0</v>
      </c>
      <c r="S558" s="21"/>
      <c r="T558" s="21"/>
      <c r="U558" s="21"/>
      <c r="V558" s="22"/>
      <c r="W558" s="23"/>
      <c r="X558" s="24"/>
      <c r="Y558" s="34"/>
      <c r="Z558" s="34"/>
      <c r="AA558" s="35"/>
      <c r="BF558" s="12" t="s">
        <v>0</v>
      </c>
    </row>
    <row r="559" spans="1:58">
      <c r="A559" s="3" t="str">
        <f t="shared" si="95"/>
        <v>&amp;br;&amp;br;</v>
      </c>
      <c r="B559" s="3" t="s">
        <v>0</v>
      </c>
      <c r="C559" s="3" t="s">
        <v>142</v>
      </c>
      <c r="R559" s="3"/>
      <c r="S559" s="3"/>
      <c r="T559" s="3"/>
      <c r="U559" s="3"/>
      <c r="V559" s="3"/>
      <c r="BF559" s="12" t="s">
        <v>0</v>
      </c>
    </row>
    <row r="560" spans="1:58">
      <c r="A560" s="3" t="str">
        <f t="shared" si="95"/>
        <v>#back(text=戻る,left)</v>
      </c>
      <c r="B560" s="3" t="s">
        <v>0</v>
      </c>
      <c r="C560" s="3" t="s">
        <v>151</v>
      </c>
      <c r="R560" s="3"/>
      <c r="S560" s="3"/>
      <c r="T560" s="3"/>
      <c r="U560" s="3"/>
      <c r="V560" s="3"/>
      <c r="BF560" s="12" t="s">
        <v>0</v>
      </c>
    </row>
    <row r="561" spans="1:58">
      <c r="A561" s="3" t="str">
        <f t="shared" si="95"/>
        <v>&amp;br;</v>
      </c>
      <c r="B561" s="3" t="s">
        <v>0</v>
      </c>
      <c r="C561" s="3" t="s">
        <v>161</v>
      </c>
      <c r="R561" s="3"/>
      <c r="S561" s="3"/>
      <c r="T561" s="3"/>
      <c r="U561" s="3"/>
      <c r="V561" s="3"/>
      <c r="BF561" s="12" t="s">
        <v>0</v>
      </c>
    </row>
    <row r="562" spans="1:58">
      <c r="A562" s="3" t="str">
        <f t="shared" si="95"/>
        <v>#comment(above,nsize=[15],size=[30],num=[10])</v>
      </c>
      <c r="B562" s="3" t="s">
        <v>0</v>
      </c>
      <c r="C562" s="3" t="s">
        <v>170</v>
      </c>
      <c r="R562" s="3"/>
      <c r="S562" s="3"/>
      <c r="T562" s="3"/>
      <c r="U562" s="3"/>
      <c r="V562" s="3"/>
      <c r="BF562" s="12" t="s">
        <v>0</v>
      </c>
    </row>
    <row r="563" spans="1:58">
      <c r="A563" s="3" t="str">
        <f t="shared" si="95"/>
        <v>&amp;br;&amp;br;</v>
      </c>
      <c r="B563" s="3" t="s">
        <v>0</v>
      </c>
      <c r="C563" s="3" t="s">
        <v>142</v>
      </c>
      <c r="R563" s="3"/>
      <c r="S563" s="3"/>
      <c r="T563" s="3"/>
      <c r="U563" s="3"/>
      <c r="V563" s="3"/>
      <c r="AC563" s="31"/>
      <c r="AD563" s="31"/>
      <c r="BF563" s="12" t="s">
        <v>0</v>
      </c>
    </row>
    <row r="564" spans="1:58">
      <c r="A564" s="3" t="str">
        <f t="shared" si="95"/>
        <v/>
      </c>
      <c r="B564" s="3" t="s">
        <v>0</v>
      </c>
      <c r="Q564" s="8"/>
      <c r="R564" s="9"/>
      <c r="S564" s="9"/>
      <c r="T564" s="9"/>
      <c r="U564" s="9"/>
      <c r="V564" s="10"/>
      <c r="W564" s="11">
        <v>44</v>
      </c>
      <c r="X564" s="8"/>
      <c r="Y564" s="29"/>
      <c r="Z564" s="29"/>
      <c r="AA564" s="30"/>
      <c r="AC564" s="31"/>
      <c r="AD564" s="31"/>
      <c r="BF564" s="12" t="s">
        <v>0</v>
      </c>
    </row>
    <row r="565" spans="1:58">
      <c r="A565" s="3" t="str">
        <f t="shared" si="95"/>
        <v>*0/0</v>
      </c>
      <c r="B565" s="3" t="s">
        <v>0</v>
      </c>
      <c r="C565" s="3" t="str">
        <f>"*"&amp;R565&amp;"/"&amp;T565</f>
        <v>*0/0</v>
      </c>
      <c r="Q565" s="12" t="s">
        <v>9</v>
      </c>
      <c r="R565" s="13">
        <f>INDEX(AJ:AJ,W564+1)</f>
        <v>0</v>
      </c>
      <c r="S565" s="14" t="s">
        <v>10</v>
      </c>
      <c r="T565" s="13">
        <f>INDEX(AK:AK,W564+1)</f>
        <v>0</v>
      </c>
      <c r="U565" s="14"/>
      <c r="V565" s="15"/>
      <c r="W565" s="16"/>
      <c r="X565" s="12"/>
      <c r="Y565" s="31"/>
      <c r="Z565" s="31"/>
      <c r="AA565" s="32"/>
      <c r="AC565" s="31"/>
      <c r="AD565" s="31"/>
      <c r="BF565" s="12" t="s">
        <v>0</v>
      </c>
    </row>
    <row r="566" spans="1:58">
      <c r="A566" s="3" t="str">
        <f t="shared" si="95"/>
        <v>|LEFT:80|LEFT:100|LEFT:100|LEFT:100|LEFT:100|LEFT:100|c</v>
      </c>
      <c r="B566" s="3" t="s">
        <v>0</v>
      </c>
      <c r="C566" s="3" t="s">
        <v>83</v>
      </c>
      <c r="D566" s="6" t="str">
        <f>$Q$1</f>
        <v>LEFT:80</v>
      </c>
      <c r="E566" s="6" t="s">
        <v>83</v>
      </c>
      <c r="F566" s="6" t="str">
        <f t="shared" ref="F566:J566" si="102">$R$1</f>
        <v>LEFT:100</v>
      </c>
      <c r="G566" s="6" t="s">
        <v>83</v>
      </c>
      <c r="H566" s="6" t="str">
        <f t="shared" si="102"/>
        <v>LEFT:100</v>
      </c>
      <c r="I566" s="6" t="s">
        <v>83</v>
      </c>
      <c r="J566" s="6" t="str">
        <f t="shared" si="102"/>
        <v>LEFT:100</v>
      </c>
      <c r="K566" s="6" t="s">
        <v>83</v>
      </c>
      <c r="L566" s="6" t="str">
        <f>$R$1</f>
        <v>LEFT:100</v>
      </c>
      <c r="M566" s="6" t="s">
        <v>83</v>
      </c>
      <c r="N566" s="6" t="str">
        <f>$R$1</f>
        <v>LEFT:100</v>
      </c>
      <c r="O566" s="3" t="s">
        <v>83</v>
      </c>
      <c r="P566" s="3" t="s">
        <v>84</v>
      </c>
      <c r="Q566" s="17" t="s">
        <v>6</v>
      </c>
      <c r="R566" s="13" t="str">
        <f>INDEX(AF:AF,W564+1)</f>
        <v>白</v>
      </c>
      <c r="S566" s="18" t="s">
        <v>7</v>
      </c>
      <c r="T566" s="13">
        <f>INDEX(AG:AG,W564+1)</f>
        <v>0</v>
      </c>
      <c r="U566" s="18" t="s">
        <v>8</v>
      </c>
      <c r="V566" s="13">
        <f>INDEX(AI:AI,W564+1)</f>
        <v>0</v>
      </c>
      <c r="W566" s="19"/>
      <c r="X566" s="13">
        <f>INDEX(AQ:AQ,W564+1)</f>
        <v>0</v>
      </c>
      <c r="Y566" s="31"/>
      <c r="Z566" s="31"/>
      <c r="AA566" s="32"/>
      <c r="AC566" s="14"/>
      <c r="AD566" s="14"/>
      <c r="BF566" s="12" t="s">
        <v>0</v>
      </c>
    </row>
    <row r="567" spans="1:58">
      <c r="A567" s="3" t="str">
        <f t="shared" si="95"/>
        <v>|色|白|レアリティ||マナコスト||</v>
      </c>
      <c r="B567" s="3" t="s">
        <v>0</v>
      </c>
      <c r="C567" s="3" t="s">
        <v>83</v>
      </c>
      <c r="D567" s="7" t="s">
        <v>6</v>
      </c>
      <c r="E567" s="3" t="s">
        <v>83</v>
      </c>
      <c r="F567" s="3" t="str">
        <f>IF(R566=0,"",R566)</f>
        <v>白</v>
      </c>
      <c r="G567" s="3" t="s">
        <v>83</v>
      </c>
      <c r="H567" s="7" t="s">
        <v>92</v>
      </c>
      <c r="I567" s="3" t="s">
        <v>83</v>
      </c>
      <c r="J567" s="3" t="str">
        <f>IF(T566=0,"",T566)</f>
        <v/>
      </c>
      <c r="K567" s="3" t="s">
        <v>83</v>
      </c>
      <c r="L567" s="7" t="s">
        <v>93</v>
      </c>
      <c r="M567" s="3" t="s">
        <v>83</v>
      </c>
      <c r="N567" s="3" t="str">
        <f>IF(V566=0,"",V566)</f>
        <v/>
      </c>
      <c r="O567" s="3" t="s">
        <v>83</v>
      </c>
      <c r="Q567" s="12" t="s">
        <v>11</v>
      </c>
      <c r="R567" s="13">
        <f>INDEX(AL:AL,W564+1)</f>
        <v>0</v>
      </c>
      <c r="S567" s="18" t="s">
        <v>94</v>
      </c>
      <c r="T567" s="13">
        <f>INDEX(AN:AN,W564+1)</f>
        <v>0</v>
      </c>
      <c r="U567" s="13">
        <f>INDEX(AO:AO,W564+1)</f>
        <v>0</v>
      </c>
      <c r="V567" s="13">
        <f>INDEX(AP:AP,W564+1)</f>
        <v>0</v>
      </c>
      <c r="W567" s="19"/>
      <c r="X567" s="13" t="str">
        <f>INDEX(AZ:AZ,W564+1)</f>
        <v/>
      </c>
      <c r="Y567" s="13" t="str">
        <f>INDEX(BA:BA,W564+1)</f>
        <v/>
      </c>
      <c r="Z567" s="13" t="str">
        <f>INDEX(BB:BB,W564+1)</f>
        <v/>
      </c>
      <c r="AA567" s="13">
        <f>INDEX(BC:BC,W564+1)</f>
        <v>0</v>
      </c>
      <c r="AC567" s="31"/>
      <c r="AD567" s="31"/>
      <c r="BF567" s="12" t="s">
        <v>0</v>
      </c>
    </row>
    <row r="568" spans="1:58">
      <c r="A568" s="3" t="str">
        <f t="shared" si="95"/>
        <v>|種別||サブタイプ||||</v>
      </c>
      <c r="B568" s="3" t="s">
        <v>0</v>
      </c>
      <c r="C568" s="3" t="s">
        <v>83</v>
      </c>
      <c r="D568" s="7" t="s">
        <v>11</v>
      </c>
      <c r="E568" s="3" t="s">
        <v>83</v>
      </c>
      <c r="F568" s="3" t="str">
        <f>IF(R567=0,"",R567)</f>
        <v/>
      </c>
      <c r="G568" s="3" t="s">
        <v>83</v>
      </c>
      <c r="H568" s="7" t="s">
        <v>104</v>
      </c>
      <c r="I568" s="3" t="s">
        <v>83</v>
      </c>
      <c r="J568" s="3" t="str">
        <f>IF(T567=0,"",T567)</f>
        <v/>
      </c>
      <c r="K568" s="3" t="s">
        <v>83</v>
      </c>
      <c r="L568" s="3" t="str">
        <f>IF(U567=0,"",U567)</f>
        <v/>
      </c>
      <c r="M568" s="3" t="s">
        <v>83</v>
      </c>
      <c r="N568" s="3" t="str">
        <f>IF(V567=0,"",V567)</f>
        <v/>
      </c>
      <c r="O568" s="3" t="s">
        <v>83</v>
      </c>
      <c r="Q568" s="12" t="s">
        <v>105</v>
      </c>
      <c r="R568" s="13" t="str">
        <f>INDEX(BD:BD,W564+1)</f>
        <v/>
      </c>
      <c r="S568" s="14"/>
      <c r="T568" s="14"/>
      <c r="U568" s="14"/>
      <c r="V568" s="15"/>
      <c r="W568" s="19"/>
      <c r="X568" s="11"/>
      <c r="Y568" s="11"/>
      <c r="Z568" s="11"/>
      <c r="AA568" s="33"/>
      <c r="AC568" s="31"/>
      <c r="AD568" s="31"/>
      <c r="BF568" s="12" t="s">
        <v>0</v>
      </c>
    </row>
    <row r="569" spans="1:58">
      <c r="A569" s="3" t="str">
        <f t="shared" si="95"/>
        <v>|テキスト|&gt;|&gt;|&gt;|&gt;||</v>
      </c>
      <c r="B569" s="3" t="s">
        <v>0</v>
      </c>
      <c r="C569" s="3" t="s">
        <v>83</v>
      </c>
      <c r="D569" s="7" t="s">
        <v>105</v>
      </c>
      <c r="E569" s="3" t="s">
        <v>83</v>
      </c>
      <c r="F569" s="7" t="s">
        <v>115</v>
      </c>
      <c r="G569" s="3" t="s">
        <v>83</v>
      </c>
      <c r="H569" s="7" t="s">
        <v>115</v>
      </c>
      <c r="I569" s="3" t="s">
        <v>83</v>
      </c>
      <c r="J569" s="7" t="s">
        <v>115</v>
      </c>
      <c r="K569" s="3" t="s">
        <v>83</v>
      </c>
      <c r="L569" s="7" t="s">
        <v>115</v>
      </c>
      <c r="M569" s="3" t="s">
        <v>83</v>
      </c>
      <c r="N569" s="3" t="str">
        <f>IF(R568=0,"",R568)</f>
        <v/>
      </c>
      <c r="O569" s="3" t="s">
        <v>83</v>
      </c>
      <c r="Q569" s="17" t="s">
        <v>27</v>
      </c>
      <c r="R569" s="13" t="str">
        <f>INDEX(BE:BE,W564+1)</f>
        <v/>
      </c>
      <c r="S569" s="14" t="s">
        <v>324</v>
      </c>
      <c r="T569" s="13" t="str">
        <f>IF(X569="","",X569&amp;IF(Y569="",""," "&amp;Y569)&amp;IF(Z569="",""," "&amp;Z569)&amp;IF(AA569="",""," "&amp;AA569))</f>
        <v/>
      </c>
      <c r="U569" s="14"/>
      <c r="V569" s="15"/>
      <c r="W569" s="19" t="s">
        <v>116</v>
      </c>
      <c r="X569" s="12" t="str">
        <f t="shared" ref="X569:AA569" si="103">IF(ISERROR(IF(LEN(X568)&gt;1,X568,VLOOKUP(X567,$AC:$AD,2,FALSE))),"",IF(LEN(X568)&gt;1,X568,VLOOKUP(X567,$AC:$AD,2,FALSE)))</f>
        <v/>
      </c>
      <c r="Y569" s="12" t="str">
        <f t="shared" si="103"/>
        <v/>
      </c>
      <c r="Z569" s="12" t="str">
        <f t="shared" si="103"/>
        <v/>
      </c>
      <c r="AA569" s="12" t="str">
        <f t="shared" si="103"/>
        <v> </v>
      </c>
      <c r="AC569" s="31"/>
      <c r="AD569" s="31"/>
      <c r="BF569" s="12" t="s">
        <v>0</v>
      </c>
    </row>
    <row r="570" spans="1:58">
      <c r="A570" s="3" t="str">
        <f t="shared" si="95"/>
        <v>|英テキスト|&gt;|&gt;|&gt;|&gt;||</v>
      </c>
      <c r="B570" s="3" t="s">
        <v>0</v>
      </c>
      <c r="C570" s="3" t="s">
        <v>83</v>
      </c>
      <c r="D570" s="7" t="s">
        <v>125</v>
      </c>
      <c r="E570" s="3" t="s">
        <v>83</v>
      </c>
      <c r="F570" s="7" t="s">
        <v>115</v>
      </c>
      <c r="G570" s="3" t="s">
        <v>83</v>
      </c>
      <c r="H570" s="7" t="s">
        <v>115</v>
      </c>
      <c r="I570" s="3" t="s">
        <v>83</v>
      </c>
      <c r="J570" s="7" t="s">
        <v>115</v>
      </c>
      <c r="K570" s="3" t="s">
        <v>83</v>
      </c>
      <c r="L570" s="7" t="s">
        <v>115</v>
      </c>
      <c r="M570" s="3" t="s">
        <v>83</v>
      </c>
      <c r="N570" s="3" t="str">
        <f>IF(T569="","",T569&amp;"&amp;br;")&amp;IF(R569=0,"",R569)</f>
        <v/>
      </c>
      <c r="O570" s="3" t="s">
        <v>83</v>
      </c>
      <c r="Q570" s="12" t="s">
        <v>18</v>
      </c>
      <c r="R570" s="13">
        <f>IF(INDEX(AX:AX,W564+1)="",0,INDEX(AX:AX,W564+1)&amp;"/"&amp;INDEX(AY:AY,W564+1))</f>
        <v>0</v>
      </c>
      <c r="S570" s="14"/>
      <c r="T570" s="14"/>
      <c r="U570" s="14"/>
      <c r="V570" s="15"/>
      <c r="W570" s="19"/>
      <c r="X570" s="12"/>
      <c r="Y570" s="31"/>
      <c r="Z570" s="31"/>
      <c r="AA570" s="32"/>
      <c r="AC570" s="31"/>
      <c r="AD570" s="31"/>
      <c r="BF570" s="12" t="s">
        <v>0</v>
      </c>
    </row>
    <row r="571" spans="1:58">
      <c r="A571" s="3" t="str">
        <f t="shared" si="95"/>
        <v>|PT|&gt;||シールド数|&gt;||</v>
      </c>
      <c r="B571" s="3" t="s">
        <v>0</v>
      </c>
      <c r="C571" s="3" t="s">
        <v>83</v>
      </c>
      <c r="D571" s="3" t="s">
        <v>18</v>
      </c>
      <c r="E571" s="3" t="s">
        <v>83</v>
      </c>
      <c r="F571" s="3" t="s">
        <v>115</v>
      </c>
      <c r="G571" s="3" t="s">
        <v>83</v>
      </c>
      <c r="H571" s="3" t="str">
        <f>IF(R570=0,"",R570)</f>
        <v/>
      </c>
      <c r="I571" s="3" t="s">
        <v>83</v>
      </c>
      <c r="J571" s="3" t="s">
        <v>134</v>
      </c>
      <c r="K571" s="3" t="s">
        <v>83</v>
      </c>
      <c r="L571" s="3" t="s">
        <v>115</v>
      </c>
      <c r="M571" s="3" t="s">
        <v>83</v>
      </c>
      <c r="N571" s="3" t="str">
        <f>IF(R571=0,"",R571)</f>
        <v/>
      </c>
      <c r="O571" s="3" t="s">
        <v>83</v>
      </c>
      <c r="Q571" s="20" t="s">
        <v>19</v>
      </c>
      <c r="R571" s="13">
        <f>INDEX(AW:AW,W564+1)</f>
        <v>0</v>
      </c>
      <c r="S571" s="21"/>
      <c r="T571" s="21"/>
      <c r="U571" s="21"/>
      <c r="V571" s="22"/>
      <c r="W571" s="23"/>
      <c r="X571" s="24"/>
      <c r="Y571" s="34"/>
      <c r="Z571" s="34"/>
      <c r="AA571" s="35"/>
      <c r="BF571" s="12" t="s">
        <v>0</v>
      </c>
    </row>
    <row r="572" spans="1:58">
      <c r="A572" s="3" t="str">
        <f t="shared" si="95"/>
        <v>&amp;br;&amp;br;</v>
      </c>
      <c r="B572" s="3" t="s">
        <v>0</v>
      </c>
      <c r="C572" s="3" t="s">
        <v>142</v>
      </c>
      <c r="R572" s="3"/>
      <c r="S572" s="3"/>
      <c r="T572" s="3"/>
      <c r="U572" s="3"/>
      <c r="V572" s="3"/>
      <c r="BF572" s="12" t="s">
        <v>0</v>
      </c>
    </row>
    <row r="573" spans="1:58">
      <c r="A573" s="3" t="str">
        <f t="shared" si="95"/>
        <v>#back(text=戻る,left)</v>
      </c>
      <c r="B573" s="3" t="s">
        <v>0</v>
      </c>
      <c r="C573" s="3" t="s">
        <v>151</v>
      </c>
      <c r="R573" s="3"/>
      <c r="S573" s="3"/>
      <c r="T573" s="3"/>
      <c r="U573" s="3"/>
      <c r="V573" s="3"/>
      <c r="BF573" s="12" t="s">
        <v>0</v>
      </c>
    </row>
    <row r="574" spans="1:58">
      <c r="A574" s="3" t="str">
        <f t="shared" si="95"/>
        <v>&amp;br;</v>
      </c>
      <c r="B574" s="3" t="s">
        <v>0</v>
      </c>
      <c r="C574" s="3" t="s">
        <v>161</v>
      </c>
      <c r="R574" s="3"/>
      <c r="S574" s="3"/>
      <c r="T574" s="3"/>
      <c r="U574" s="3"/>
      <c r="V574" s="3"/>
      <c r="BF574" s="12" t="s">
        <v>0</v>
      </c>
    </row>
    <row r="575" spans="1:58">
      <c r="A575" s="3" t="str">
        <f t="shared" si="95"/>
        <v>#comment(above,nsize=[15],size=[30],num=[10])</v>
      </c>
      <c r="B575" s="3" t="s">
        <v>0</v>
      </c>
      <c r="C575" s="3" t="s">
        <v>170</v>
      </c>
      <c r="R575" s="3"/>
      <c r="S575" s="3"/>
      <c r="T575" s="3"/>
      <c r="U575" s="3"/>
      <c r="V575" s="3"/>
      <c r="BF575" s="12" t="s">
        <v>0</v>
      </c>
    </row>
    <row r="576" spans="1:58">
      <c r="A576" s="3" t="str">
        <f t="shared" si="95"/>
        <v>&amp;br;&amp;br;</v>
      </c>
      <c r="B576" s="3" t="s">
        <v>0</v>
      </c>
      <c r="C576" s="3" t="s">
        <v>142</v>
      </c>
      <c r="R576" s="3"/>
      <c r="S576" s="3"/>
      <c r="T576" s="3"/>
      <c r="U576" s="3"/>
      <c r="V576" s="3"/>
      <c r="AC576" s="31"/>
      <c r="AD576" s="31"/>
      <c r="BF576" s="12" t="s">
        <v>0</v>
      </c>
    </row>
    <row r="577" spans="1:58">
      <c r="A577" s="3" t="str">
        <f t="shared" si="95"/>
        <v/>
      </c>
      <c r="B577" s="3" t="s">
        <v>0</v>
      </c>
      <c r="Q577" s="8"/>
      <c r="R577" s="9"/>
      <c r="S577" s="9"/>
      <c r="T577" s="9"/>
      <c r="U577" s="9"/>
      <c r="V577" s="10"/>
      <c r="W577" s="11">
        <v>45</v>
      </c>
      <c r="X577" s="8"/>
      <c r="Y577" s="29"/>
      <c r="Z577" s="29"/>
      <c r="AA577" s="30"/>
      <c r="AC577" s="31"/>
      <c r="AD577" s="31"/>
      <c r="BF577" s="12" t="s">
        <v>0</v>
      </c>
    </row>
    <row r="578" spans="1:58">
      <c r="A578" s="3" t="str">
        <f t="shared" si="95"/>
        <v>*0/0</v>
      </c>
      <c r="B578" s="3" t="s">
        <v>0</v>
      </c>
      <c r="C578" s="3" t="str">
        <f>"*"&amp;R578&amp;"/"&amp;T578</f>
        <v>*0/0</v>
      </c>
      <c r="Q578" s="12" t="s">
        <v>9</v>
      </c>
      <c r="R578" s="13">
        <f>INDEX(AJ:AJ,W577+1)</f>
        <v>0</v>
      </c>
      <c r="S578" s="14" t="s">
        <v>10</v>
      </c>
      <c r="T578" s="13">
        <f>INDEX(AK:AK,W577+1)</f>
        <v>0</v>
      </c>
      <c r="U578" s="14"/>
      <c r="V578" s="15"/>
      <c r="W578" s="16"/>
      <c r="X578" s="12"/>
      <c r="Y578" s="31"/>
      <c r="Z578" s="31"/>
      <c r="AA578" s="32"/>
      <c r="AC578" s="31"/>
      <c r="AD578" s="31"/>
      <c r="BF578" s="12" t="s">
        <v>0</v>
      </c>
    </row>
    <row r="579" spans="1:58">
      <c r="A579" s="3" t="str">
        <f t="shared" si="95"/>
        <v>|LEFT:80|LEFT:100|LEFT:100|LEFT:100|LEFT:100|LEFT:100|c</v>
      </c>
      <c r="B579" s="3" t="s">
        <v>0</v>
      </c>
      <c r="C579" s="3" t="s">
        <v>83</v>
      </c>
      <c r="D579" s="6" t="str">
        <f>$Q$1</f>
        <v>LEFT:80</v>
      </c>
      <c r="E579" s="6" t="s">
        <v>83</v>
      </c>
      <c r="F579" s="6" t="str">
        <f t="shared" ref="F579:J579" si="104">$R$1</f>
        <v>LEFT:100</v>
      </c>
      <c r="G579" s="6" t="s">
        <v>83</v>
      </c>
      <c r="H579" s="6" t="str">
        <f t="shared" si="104"/>
        <v>LEFT:100</v>
      </c>
      <c r="I579" s="6" t="s">
        <v>83</v>
      </c>
      <c r="J579" s="6" t="str">
        <f t="shared" si="104"/>
        <v>LEFT:100</v>
      </c>
      <c r="K579" s="6" t="s">
        <v>83</v>
      </c>
      <c r="L579" s="6" t="str">
        <f>$R$1</f>
        <v>LEFT:100</v>
      </c>
      <c r="M579" s="6" t="s">
        <v>83</v>
      </c>
      <c r="N579" s="6" t="str">
        <f>$R$1</f>
        <v>LEFT:100</v>
      </c>
      <c r="O579" s="3" t="s">
        <v>83</v>
      </c>
      <c r="P579" s="3" t="s">
        <v>84</v>
      </c>
      <c r="Q579" s="17" t="s">
        <v>6</v>
      </c>
      <c r="R579" s="13" t="str">
        <f>INDEX(AF:AF,W577+1)</f>
        <v>白</v>
      </c>
      <c r="S579" s="18" t="s">
        <v>7</v>
      </c>
      <c r="T579" s="13">
        <f>INDEX(AG:AG,W577+1)</f>
        <v>0</v>
      </c>
      <c r="U579" s="18" t="s">
        <v>8</v>
      </c>
      <c r="V579" s="13">
        <f>INDEX(AI:AI,W577+1)</f>
        <v>0</v>
      </c>
      <c r="W579" s="19"/>
      <c r="X579" s="13">
        <f>INDEX(AQ:AQ,W577+1)</f>
        <v>0</v>
      </c>
      <c r="Y579" s="31"/>
      <c r="Z579" s="31"/>
      <c r="AA579" s="32"/>
      <c r="AC579" s="14"/>
      <c r="AD579" s="14"/>
      <c r="BF579" s="12" t="s">
        <v>0</v>
      </c>
    </row>
    <row r="580" spans="1:58">
      <c r="A580" s="3" t="str">
        <f t="shared" si="95"/>
        <v>|色|白|レアリティ||マナコスト||</v>
      </c>
      <c r="B580" s="3" t="s">
        <v>0</v>
      </c>
      <c r="C580" s="3" t="s">
        <v>83</v>
      </c>
      <c r="D580" s="7" t="s">
        <v>6</v>
      </c>
      <c r="E580" s="3" t="s">
        <v>83</v>
      </c>
      <c r="F580" s="3" t="str">
        <f>IF(R579=0,"",R579)</f>
        <v>白</v>
      </c>
      <c r="G580" s="3" t="s">
        <v>83</v>
      </c>
      <c r="H580" s="7" t="s">
        <v>92</v>
      </c>
      <c r="I580" s="3" t="s">
        <v>83</v>
      </c>
      <c r="J580" s="3" t="str">
        <f>IF(T579=0,"",T579)</f>
        <v/>
      </c>
      <c r="K580" s="3" t="s">
        <v>83</v>
      </c>
      <c r="L580" s="7" t="s">
        <v>93</v>
      </c>
      <c r="M580" s="3" t="s">
        <v>83</v>
      </c>
      <c r="N580" s="3" t="str">
        <f>IF(V579=0,"",V579)</f>
        <v/>
      </c>
      <c r="O580" s="3" t="s">
        <v>83</v>
      </c>
      <c r="Q580" s="12" t="s">
        <v>11</v>
      </c>
      <c r="R580" s="13">
        <f>INDEX(AL:AL,W577+1)</f>
        <v>0</v>
      </c>
      <c r="S580" s="18" t="s">
        <v>94</v>
      </c>
      <c r="T580" s="13">
        <f>INDEX(AN:AN,W577+1)</f>
        <v>0</v>
      </c>
      <c r="U580" s="13">
        <f>INDEX(AO:AO,W577+1)</f>
        <v>0</v>
      </c>
      <c r="V580" s="13">
        <f>INDEX(AP:AP,W577+1)</f>
        <v>0</v>
      </c>
      <c r="W580" s="19"/>
      <c r="X580" s="13" t="str">
        <f>INDEX(AZ:AZ,W577+1)</f>
        <v/>
      </c>
      <c r="Y580" s="13" t="str">
        <f>INDEX(BA:BA,W577+1)</f>
        <v/>
      </c>
      <c r="Z580" s="13" t="str">
        <f>INDEX(BB:BB,W577+1)</f>
        <v/>
      </c>
      <c r="AA580" s="13">
        <f>INDEX(BC:BC,W577+1)</f>
        <v>0</v>
      </c>
      <c r="AC580" s="31"/>
      <c r="AD580" s="31"/>
      <c r="BF580" s="12" t="s">
        <v>0</v>
      </c>
    </row>
    <row r="581" spans="1:58">
      <c r="A581" s="3" t="str">
        <f t="shared" si="95"/>
        <v>|種別||サブタイプ||||</v>
      </c>
      <c r="B581" s="3" t="s">
        <v>0</v>
      </c>
      <c r="C581" s="3" t="s">
        <v>83</v>
      </c>
      <c r="D581" s="7" t="s">
        <v>11</v>
      </c>
      <c r="E581" s="3" t="s">
        <v>83</v>
      </c>
      <c r="F581" s="3" t="str">
        <f>IF(R580=0,"",R580)</f>
        <v/>
      </c>
      <c r="G581" s="3" t="s">
        <v>83</v>
      </c>
      <c r="H581" s="7" t="s">
        <v>104</v>
      </c>
      <c r="I581" s="3" t="s">
        <v>83</v>
      </c>
      <c r="J581" s="3" t="str">
        <f>IF(T580=0,"",T580)</f>
        <v/>
      </c>
      <c r="K581" s="3" t="s">
        <v>83</v>
      </c>
      <c r="L581" s="3" t="str">
        <f>IF(U580=0,"",U580)</f>
        <v/>
      </c>
      <c r="M581" s="3" t="s">
        <v>83</v>
      </c>
      <c r="N581" s="3" t="str">
        <f>IF(V580=0,"",V580)</f>
        <v/>
      </c>
      <c r="O581" s="3" t="s">
        <v>83</v>
      </c>
      <c r="Q581" s="12" t="s">
        <v>105</v>
      </c>
      <c r="R581" s="13" t="str">
        <f>INDEX(BD:BD,W577+1)</f>
        <v/>
      </c>
      <c r="S581" s="14"/>
      <c r="T581" s="14"/>
      <c r="U581" s="14"/>
      <c r="V581" s="15"/>
      <c r="W581" s="19"/>
      <c r="X581" s="11"/>
      <c r="Y581" s="11"/>
      <c r="Z581" s="11"/>
      <c r="AA581" s="33"/>
      <c r="AC581" s="31"/>
      <c r="AD581" s="31"/>
      <c r="BF581" s="12" t="s">
        <v>0</v>
      </c>
    </row>
    <row r="582" spans="1:58">
      <c r="A582" s="3" t="str">
        <f t="shared" ref="A582:A645" si="105">CONCATENATE(C582,D582,E582,F582,G582,H582,I582,J582,K582,L582,M582,N582,O582,P582)</f>
        <v>|テキスト|&gt;|&gt;|&gt;|&gt;||</v>
      </c>
      <c r="B582" s="3" t="s">
        <v>0</v>
      </c>
      <c r="C582" s="3" t="s">
        <v>83</v>
      </c>
      <c r="D582" s="7" t="s">
        <v>105</v>
      </c>
      <c r="E582" s="3" t="s">
        <v>83</v>
      </c>
      <c r="F582" s="7" t="s">
        <v>115</v>
      </c>
      <c r="G582" s="3" t="s">
        <v>83</v>
      </c>
      <c r="H582" s="7" t="s">
        <v>115</v>
      </c>
      <c r="I582" s="3" t="s">
        <v>83</v>
      </c>
      <c r="J582" s="7" t="s">
        <v>115</v>
      </c>
      <c r="K582" s="3" t="s">
        <v>83</v>
      </c>
      <c r="L582" s="7" t="s">
        <v>115</v>
      </c>
      <c r="M582" s="3" t="s">
        <v>83</v>
      </c>
      <c r="N582" s="3" t="str">
        <f>IF(R581=0,"",R581)</f>
        <v/>
      </c>
      <c r="O582" s="3" t="s">
        <v>83</v>
      </c>
      <c r="Q582" s="17" t="s">
        <v>27</v>
      </c>
      <c r="R582" s="13" t="str">
        <f>INDEX(BE:BE,W577+1)</f>
        <v/>
      </c>
      <c r="S582" s="14" t="s">
        <v>324</v>
      </c>
      <c r="T582" s="13" t="str">
        <f>IF(X582="","",X582&amp;IF(Y582="",""," "&amp;Y582)&amp;IF(Z582="",""," "&amp;Z582)&amp;IF(AA582="",""," "&amp;AA582))</f>
        <v/>
      </c>
      <c r="U582" s="14"/>
      <c r="V582" s="15"/>
      <c r="W582" s="19" t="s">
        <v>116</v>
      </c>
      <c r="X582" s="12" t="str">
        <f t="shared" ref="X582:AA582" si="106">IF(ISERROR(IF(LEN(X581)&gt;1,X581,VLOOKUP(X580,$AC:$AD,2,FALSE))),"",IF(LEN(X581)&gt;1,X581,VLOOKUP(X580,$AC:$AD,2,FALSE)))</f>
        <v/>
      </c>
      <c r="Y582" s="12" t="str">
        <f t="shared" si="106"/>
        <v/>
      </c>
      <c r="Z582" s="12" t="str">
        <f t="shared" si="106"/>
        <v/>
      </c>
      <c r="AA582" s="12" t="str">
        <f t="shared" si="106"/>
        <v> </v>
      </c>
      <c r="AC582" s="31"/>
      <c r="AD582" s="31"/>
      <c r="BF582" s="12" t="s">
        <v>0</v>
      </c>
    </row>
    <row r="583" spans="1:58">
      <c r="A583" s="3" t="str">
        <f t="shared" si="105"/>
        <v>|英テキスト|&gt;|&gt;|&gt;|&gt;||</v>
      </c>
      <c r="B583" s="3" t="s">
        <v>0</v>
      </c>
      <c r="C583" s="3" t="s">
        <v>83</v>
      </c>
      <c r="D583" s="7" t="s">
        <v>125</v>
      </c>
      <c r="E583" s="3" t="s">
        <v>83</v>
      </c>
      <c r="F583" s="7" t="s">
        <v>115</v>
      </c>
      <c r="G583" s="3" t="s">
        <v>83</v>
      </c>
      <c r="H583" s="7" t="s">
        <v>115</v>
      </c>
      <c r="I583" s="3" t="s">
        <v>83</v>
      </c>
      <c r="J583" s="7" t="s">
        <v>115</v>
      </c>
      <c r="K583" s="3" t="s">
        <v>83</v>
      </c>
      <c r="L583" s="7" t="s">
        <v>115</v>
      </c>
      <c r="M583" s="3" t="s">
        <v>83</v>
      </c>
      <c r="N583" s="3" t="str">
        <f>IF(T582="","",T582&amp;"&amp;br;")&amp;IF(R582=0,"",R582)</f>
        <v/>
      </c>
      <c r="O583" s="3" t="s">
        <v>83</v>
      </c>
      <c r="Q583" s="12" t="s">
        <v>18</v>
      </c>
      <c r="R583" s="13">
        <f>IF(INDEX(AX:AX,W577+1)="",0,INDEX(AX:AX,W577+1)&amp;"/"&amp;INDEX(AY:AY,W577+1))</f>
        <v>0</v>
      </c>
      <c r="S583" s="14"/>
      <c r="T583" s="14"/>
      <c r="U583" s="14"/>
      <c r="V583" s="15"/>
      <c r="W583" s="19"/>
      <c r="X583" s="12"/>
      <c r="Y583" s="31"/>
      <c r="Z583" s="31"/>
      <c r="AA583" s="32"/>
      <c r="AC583" s="31"/>
      <c r="AD583" s="31"/>
      <c r="BF583" s="12" t="s">
        <v>0</v>
      </c>
    </row>
    <row r="584" spans="1:58">
      <c r="A584" s="3" t="str">
        <f t="shared" si="105"/>
        <v>|PT|&gt;||シールド数|&gt;||</v>
      </c>
      <c r="B584" s="3" t="s">
        <v>0</v>
      </c>
      <c r="C584" s="3" t="s">
        <v>83</v>
      </c>
      <c r="D584" s="3" t="s">
        <v>18</v>
      </c>
      <c r="E584" s="3" t="s">
        <v>83</v>
      </c>
      <c r="F584" s="3" t="s">
        <v>115</v>
      </c>
      <c r="G584" s="3" t="s">
        <v>83</v>
      </c>
      <c r="H584" s="3" t="str">
        <f>IF(R583=0,"",R583)</f>
        <v/>
      </c>
      <c r="I584" s="3" t="s">
        <v>83</v>
      </c>
      <c r="J584" s="3" t="s">
        <v>134</v>
      </c>
      <c r="K584" s="3" t="s">
        <v>83</v>
      </c>
      <c r="L584" s="3" t="s">
        <v>115</v>
      </c>
      <c r="M584" s="3" t="s">
        <v>83</v>
      </c>
      <c r="N584" s="3" t="str">
        <f>IF(R584=0,"",R584)</f>
        <v/>
      </c>
      <c r="O584" s="3" t="s">
        <v>83</v>
      </c>
      <c r="Q584" s="20" t="s">
        <v>19</v>
      </c>
      <c r="R584" s="13">
        <f>INDEX(AW:AW,W577+1)</f>
        <v>0</v>
      </c>
      <c r="S584" s="21"/>
      <c r="T584" s="21"/>
      <c r="U584" s="21"/>
      <c r="V584" s="22"/>
      <c r="W584" s="23"/>
      <c r="X584" s="24"/>
      <c r="Y584" s="34"/>
      <c r="Z584" s="34"/>
      <c r="AA584" s="35"/>
      <c r="BF584" s="12" t="s">
        <v>0</v>
      </c>
    </row>
    <row r="585" spans="1:58">
      <c r="A585" s="3" t="str">
        <f t="shared" si="105"/>
        <v>&amp;br;&amp;br;</v>
      </c>
      <c r="B585" s="3" t="s">
        <v>0</v>
      </c>
      <c r="C585" s="3" t="s">
        <v>142</v>
      </c>
      <c r="R585" s="3"/>
      <c r="S585" s="3"/>
      <c r="T585" s="3"/>
      <c r="U585" s="3"/>
      <c r="V585" s="3"/>
      <c r="BF585" s="12" t="s">
        <v>0</v>
      </c>
    </row>
    <row r="586" spans="1:58">
      <c r="A586" s="3" t="str">
        <f t="shared" si="105"/>
        <v>#back(text=戻る,left)</v>
      </c>
      <c r="B586" s="3" t="s">
        <v>0</v>
      </c>
      <c r="C586" s="3" t="s">
        <v>151</v>
      </c>
      <c r="R586" s="3"/>
      <c r="S586" s="3"/>
      <c r="T586" s="3"/>
      <c r="U586" s="3"/>
      <c r="V586" s="3"/>
      <c r="BF586" s="12" t="s">
        <v>0</v>
      </c>
    </row>
    <row r="587" spans="1:58">
      <c r="A587" s="3" t="str">
        <f t="shared" si="105"/>
        <v>&amp;br;</v>
      </c>
      <c r="B587" s="3" t="s">
        <v>0</v>
      </c>
      <c r="C587" s="3" t="s">
        <v>161</v>
      </c>
      <c r="R587" s="3"/>
      <c r="S587" s="3"/>
      <c r="T587" s="3"/>
      <c r="U587" s="3"/>
      <c r="V587" s="3"/>
      <c r="BF587" s="12" t="s">
        <v>0</v>
      </c>
    </row>
    <row r="588" spans="1:58">
      <c r="A588" s="3" t="str">
        <f t="shared" si="105"/>
        <v>#comment(above,nsize=[15],size=[30],num=[10])</v>
      </c>
      <c r="B588" s="3" t="s">
        <v>0</v>
      </c>
      <c r="C588" s="3" t="s">
        <v>170</v>
      </c>
      <c r="R588" s="3"/>
      <c r="S588" s="3"/>
      <c r="T588" s="3"/>
      <c r="U588" s="3"/>
      <c r="V588" s="3"/>
      <c r="BF588" s="12" t="s">
        <v>0</v>
      </c>
    </row>
    <row r="589" spans="1:58">
      <c r="A589" s="3" t="str">
        <f t="shared" si="105"/>
        <v>&amp;br;&amp;br;</v>
      </c>
      <c r="B589" s="3" t="s">
        <v>0</v>
      </c>
      <c r="C589" s="3" t="s">
        <v>142</v>
      </c>
      <c r="R589" s="3"/>
      <c r="S589" s="3"/>
      <c r="T589" s="3"/>
      <c r="U589" s="3"/>
      <c r="V589" s="3"/>
      <c r="AC589" s="31"/>
      <c r="AD589" s="31"/>
      <c r="BF589" s="12" t="s">
        <v>0</v>
      </c>
    </row>
    <row r="590" spans="1:58">
      <c r="A590" s="3" t="str">
        <f t="shared" si="105"/>
        <v/>
      </c>
      <c r="B590" s="3" t="s">
        <v>0</v>
      </c>
      <c r="Q590" s="8"/>
      <c r="R590" s="9"/>
      <c r="S590" s="9"/>
      <c r="T590" s="9"/>
      <c r="U590" s="9"/>
      <c r="V590" s="10"/>
      <c r="W590" s="11">
        <v>46</v>
      </c>
      <c r="X590" s="8"/>
      <c r="Y590" s="29"/>
      <c r="Z590" s="29"/>
      <c r="AA590" s="30"/>
      <c r="AC590" s="31"/>
      <c r="AD590" s="31"/>
      <c r="BF590" s="12" t="s">
        <v>0</v>
      </c>
    </row>
    <row r="591" spans="1:58">
      <c r="A591" s="3" t="str">
        <f t="shared" si="105"/>
        <v>*0/0</v>
      </c>
      <c r="B591" s="3" t="s">
        <v>0</v>
      </c>
      <c r="C591" s="3" t="str">
        <f>"*"&amp;R591&amp;"/"&amp;T591</f>
        <v>*0/0</v>
      </c>
      <c r="Q591" s="12" t="s">
        <v>9</v>
      </c>
      <c r="R591" s="13">
        <f>INDEX(AJ:AJ,W590+1)</f>
        <v>0</v>
      </c>
      <c r="S591" s="14" t="s">
        <v>10</v>
      </c>
      <c r="T591" s="13">
        <f>INDEX(AK:AK,W590+1)</f>
        <v>0</v>
      </c>
      <c r="U591" s="14"/>
      <c r="V591" s="15"/>
      <c r="W591" s="16"/>
      <c r="X591" s="12"/>
      <c r="Y591" s="31"/>
      <c r="Z591" s="31"/>
      <c r="AA591" s="32"/>
      <c r="AC591" s="31"/>
      <c r="AD591" s="31"/>
      <c r="BF591" s="12" t="s">
        <v>0</v>
      </c>
    </row>
    <row r="592" spans="1:58">
      <c r="A592" s="3" t="str">
        <f t="shared" si="105"/>
        <v>|LEFT:80|LEFT:100|LEFT:100|LEFT:100|LEFT:100|LEFT:100|c</v>
      </c>
      <c r="B592" s="3" t="s">
        <v>0</v>
      </c>
      <c r="C592" s="3" t="s">
        <v>83</v>
      </c>
      <c r="D592" s="6" t="str">
        <f>$Q$1</f>
        <v>LEFT:80</v>
      </c>
      <c r="E592" s="6" t="s">
        <v>83</v>
      </c>
      <c r="F592" s="6" t="str">
        <f t="shared" ref="F592:J592" si="107">$R$1</f>
        <v>LEFT:100</v>
      </c>
      <c r="G592" s="6" t="s">
        <v>83</v>
      </c>
      <c r="H592" s="6" t="str">
        <f t="shared" si="107"/>
        <v>LEFT:100</v>
      </c>
      <c r="I592" s="6" t="s">
        <v>83</v>
      </c>
      <c r="J592" s="6" t="str">
        <f t="shared" si="107"/>
        <v>LEFT:100</v>
      </c>
      <c r="K592" s="6" t="s">
        <v>83</v>
      </c>
      <c r="L592" s="6" t="str">
        <f>$R$1</f>
        <v>LEFT:100</v>
      </c>
      <c r="M592" s="6" t="s">
        <v>83</v>
      </c>
      <c r="N592" s="6" t="str">
        <f>$R$1</f>
        <v>LEFT:100</v>
      </c>
      <c r="O592" s="3" t="s">
        <v>83</v>
      </c>
      <c r="P592" s="3" t="s">
        <v>84</v>
      </c>
      <c r="Q592" s="17" t="s">
        <v>6</v>
      </c>
      <c r="R592" s="13" t="str">
        <f>INDEX(AF:AF,W590+1)</f>
        <v>白</v>
      </c>
      <c r="S592" s="18" t="s">
        <v>7</v>
      </c>
      <c r="T592" s="13">
        <f>INDEX(AG:AG,W590+1)</f>
        <v>0</v>
      </c>
      <c r="U592" s="18" t="s">
        <v>8</v>
      </c>
      <c r="V592" s="13">
        <f>INDEX(AI:AI,W590+1)</f>
        <v>0</v>
      </c>
      <c r="W592" s="19"/>
      <c r="X592" s="13">
        <f>INDEX(AQ:AQ,W590+1)</f>
        <v>0</v>
      </c>
      <c r="Y592" s="31"/>
      <c r="Z592" s="31"/>
      <c r="AA592" s="32"/>
      <c r="AC592" s="14"/>
      <c r="AD592" s="14"/>
      <c r="BF592" s="12" t="s">
        <v>0</v>
      </c>
    </row>
    <row r="593" spans="1:58">
      <c r="A593" s="3" t="str">
        <f t="shared" si="105"/>
        <v>|色|白|レアリティ||マナコスト||</v>
      </c>
      <c r="B593" s="3" t="s">
        <v>0</v>
      </c>
      <c r="C593" s="3" t="s">
        <v>83</v>
      </c>
      <c r="D593" s="7" t="s">
        <v>6</v>
      </c>
      <c r="E593" s="3" t="s">
        <v>83</v>
      </c>
      <c r="F593" s="3" t="str">
        <f>IF(R592=0,"",R592)</f>
        <v>白</v>
      </c>
      <c r="G593" s="3" t="s">
        <v>83</v>
      </c>
      <c r="H593" s="7" t="s">
        <v>92</v>
      </c>
      <c r="I593" s="3" t="s">
        <v>83</v>
      </c>
      <c r="J593" s="3" t="str">
        <f>IF(T592=0,"",T592)</f>
        <v/>
      </c>
      <c r="K593" s="3" t="s">
        <v>83</v>
      </c>
      <c r="L593" s="7" t="s">
        <v>93</v>
      </c>
      <c r="M593" s="3" t="s">
        <v>83</v>
      </c>
      <c r="N593" s="3" t="str">
        <f>IF(V592=0,"",V592)</f>
        <v/>
      </c>
      <c r="O593" s="3" t="s">
        <v>83</v>
      </c>
      <c r="Q593" s="12" t="s">
        <v>11</v>
      </c>
      <c r="R593" s="13">
        <f>INDEX(AL:AL,W590+1)</f>
        <v>0</v>
      </c>
      <c r="S593" s="18" t="s">
        <v>94</v>
      </c>
      <c r="T593" s="13">
        <f>INDEX(AN:AN,W590+1)</f>
        <v>0</v>
      </c>
      <c r="U593" s="13">
        <f>INDEX(AO:AO,W590+1)</f>
        <v>0</v>
      </c>
      <c r="V593" s="13">
        <f>INDEX(AP:AP,W590+1)</f>
        <v>0</v>
      </c>
      <c r="W593" s="19"/>
      <c r="X593" s="13" t="str">
        <f>INDEX(AZ:AZ,W590+1)</f>
        <v/>
      </c>
      <c r="Y593" s="13" t="str">
        <f>INDEX(BA:BA,W590+1)</f>
        <v/>
      </c>
      <c r="Z593" s="13" t="str">
        <f>INDEX(BB:BB,W590+1)</f>
        <v/>
      </c>
      <c r="AA593" s="13">
        <f>INDEX(BC:BC,W590+1)</f>
        <v>0</v>
      </c>
      <c r="AC593" s="31"/>
      <c r="AD593" s="31"/>
      <c r="BF593" s="12" t="s">
        <v>0</v>
      </c>
    </row>
    <row r="594" spans="1:58">
      <c r="A594" s="3" t="str">
        <f t="shared" si="105"/>
        <v>|種別||サブタイプ||||</v>
      </c>
      <c r="B594" s="3" t="s">
        <v>0</v>
      </c>
      <c r="C594" s="3" t="s">
        <v>83</v>
      </c>
      <c r="D594" s="7" t="s">
        <v>11</v>
      </c>
      <c r="E594" s="3" t="s">
        <v>83</v>
      </c>
      <c r="F594" s="3" t="str">
        <f>IF(R593=0,"",R593)</f>
        <v/>
      </c>
      <c r="G594" s="3" t="s">
        <v>83</v>
      </c>
      <c r="H594" s="7" t="s">
        <v>104</v>
      </c>
      <c r="I594" s="3" t="s">
        <v>83</v>
      </c>
      <c r="J594" s="3" t="str">
        <f>IF(T593=0,"",T593)</f>
        <v/>
      </c>
      <c r="K594" s="3" t="s">
        <v>83</v>
      </c>
      <c r="L594" s="3" t="str">
        <f>IF(U593=0,"",U593)</f>
        <v/>
      </c>
      <c r="M594" s="3" t="s">
        <v>83</v>
      </c>
      <c r="N594" s="3" t="str">
        <f>IF(V593=0,"",V593)</f>
        <v/>
      </c>
      <c r="O594" s="3" t="s">
        <v>83</v>
      </c>
      <c r="Q594" s="12" t="s">
        <v>105</v>
      </c>
      <c r="R594" s="13" t="str">
        <f>INDEX(BD:BD,W590+1)</f>
        <v/>
      </c>
      <c r="S594" s="14"/>
      <c r="T594" s="14"/>
      <c r="U594" s="14"/>
      <c r="V594" s="15"/>
      <c r="W594" s="19"/>
      <c r="X594" s="11"/>
      <c r="Y594" s="11"/>
      <c r="Z594" s="11"/>
      <c r="AA594" s="33"/>
      <c r="AC594" s="31"/>
      <c r="AD594" s="31"/>
      <c r="BF594" s="12" t="s">
        <v>0</v>
      </c>
    </row>
    <row r="595" spans="1:58">
      <c r="A595" s="3" t="str">
        <f t="shared" si="105"/>
        <v>|テキスト|&gt;|&gt;|&gt;|&gt;||</v>
      </c>
      <c r="B595" s="3" t="s">
        <v>0</v>
      </c>
      <c r="C595" s="3" t="s">
        <v>83</v>
      </c>
      <c r="D595" s="7" t="s">
        <v>105</v>
      </c>
      <c r="E595" s="3" t="s">
        <v>83</v>
      </c>
      <c r="F595" s="7" t="s">
        <v>115</v>
      </c>
      <c r="G595" s="3" t="s">
        <v>83</v>
      </c>
      <c r="H595" s="7" t="s">
        <v>115</v>
      </c>
      <c r="I595" s="3" t="s">
        <v>83</v>
      </c>
      <c r="J595" s="7" t="s">
        <v>115</v>
      </c>
      <c r="K595" s="3" t="s">
        <v>83</v>
      </c>
      <c r="L595" s="7" t="s">
        <v>115</v>
      </c>
      <c r="M595" s="3" t="s">
        <v>83</v>
      </c>
      <c r="N595" s="3" t="str">
        <f>IF(R594=0,"",R594)</f>
        <v/>
      </c>
      <c r="O595" s="3" t="s">
        <v>83</v>
      </c>
      <c r="Q595" s="17" t="s">
        <v>27</v>
      </c>
      <c r="R595" s="13" t="str">
        <f>INDEX(BE:BE,W590+1)</f>
        <v/>
      </c>
      <c r="S595" s="14" t="s">
        <v>324</v>
      </c>
      <c r="T595" s="13" t="str">
        <f>IF(X595="","",X595&amp;IF(Y595="",""," "&amp;Y595)&amp;IF(Z595="",""," "&amp;Z595)&amp;IF(AA595="",""," "&amp;AA595))</f>
        <v/>
      </c>
      <c r="U595" s="14"/>
      <c r="V595" s="15"/>
      <c r="W595" s="19" t="s">
        <v>116</v>
      </c>
      <c r="X595" s="12" t="str">
        <f t="shared" ref="X595:AA595" si="108">IF(ISERROR(IF(LEN(X594)&gt;1,X594,VLOOKUP(X593,$AC:$AD,2,FALSE))),"",IF(LEN(X594)&gt;1,X594,VLOOKUP(X593,$AC:$AD,2,FALSE)))</f>
        <v/>
      </c>
      <c r="Y595" s="12" t="str">
        <f t="shared" si="108"/>
        <v/>
      </c>
      <c r="Z595" s="12" t="str">
        <f t="shared" si="108"/>
        <v/>
      </c>
      <c r="AA595" s="12" t="str">
        <f t="shared" si="108"/>
        <v> </v>
      </c>
      <c r="AC595" s="31"/>
      <c r="AD595" s="31"/>
      <c r="BF595" s="12" t="s">
        <v>0</v>
      </c>
    </row>
    <row r="596" spans="1:58">
      <c r="A596" s="3" t="str">
        <f t="shared" si="105"/>
        <v>|英テキスト|&gt;|&gt;|&gt;|&gt;||</v>
      </c>
      <c r="B596" s="3" t="s">
        <v>0</v>
      </c>
      <c r="C596" s="3" t="s">
        <v>83</v>
      </c>
      <c r="D596" s="7" t="s">
        <v>125</v>
      </c>
      <c r="E596" s="3" t="s">
        <v>83</v>
      </c>
      <c r="F596" s="7" t="s">
        <v>115</v>
      </c>
      <c r="G596" s="3" t="s">
        <v>83</v>
      </c>
      <c r="H596" s="7" t="s">
        <v>115</v>
      </c>
      <c r="I596" s="3" t="s">
        <v>83</v>
      </c>
      <c r="J596" s="7" t="s">
        <v>115</v>
      </c>
      <c r="K596" s="3" t="s">
        <v>83</v>
      </c>
      <c r="L596" s="7" t="s">
        <v>115</v>
      </c>
      <c r="M596" s="3" t="s">
        <v>83</v>
      </c>
      <c r="N596" s="3" t="str">
        <f>IF(T595="","",T595&amp;"&amp;br;")&amp;IF(R595=0,"",R595)</f>
        <v/>
      </c>
      <c r="O596" s="3" t="s">
        <v>83</v>
      </c>
      <c r="Q596" s="12" t="s">
        <v>18</v>
      </c>
      <c r="R596" s="13">
        <f>IF(INDEX(AX:AX,W590+1)="",0,INDEX(AX:AX,W590+1)&amp;"/"&amp;INDEX(AY:AY,W590+1))</f>
        <v>0</v>
      </c>
      <c r="S596" s="14"/>
      <c r="T596" s="14"/>
      <c r="U596" s="14"/>
      <c r="V596" s="15"/>
      <c r="W596" s="19"/>
      <c r="X596" s="12"/>
      <c r="Y596" s="31"/>
      <c r="Z596" s="31"/>
      <c r="AA596" s="32"/>
      <c r="AC596" s="31"/>
      <c r="AD596" s="31"/>
      <c r="BF596" s="12" t="s">
        <v>0</v>
      </c>
    </row>
    <row r="597" spans="1:58">
      <c r="A597" s="3" t="str">
        <f t="shared" si="105"/>
        <v>|PT|&gt;||シールド数|&gt;||</v>
      </c>
      <c r="B597" s="3" t="s">
        <v>0</v>
      </c>
      <c r="C597" s="3" t="s">
        <v>83</v>
      </c>
      <c r="D597" s="3" t="s">
        <v>18</v>
      </c>
      <c r="E597" s="3" t="s">
        <v>83</v>
      </c>
      <c r="F597" s="3" t="s">
        <v>115</v>
      </c>
      <c r="G597" s="3" t="s">
        <v>83</v>
      </c>
      <c r="H597" s="3" t="str">
        <f>IF(R596=0,"",R596)</f>
        <v/>
      </c>
      <c r="I597" s="3" t="s">
        <v>83</v>
      </c>
      <c r="J597" s="3" t="s">
        <v>134</v>
      </c>
      <c r="K597" s="3" t="s">
        <v>83</v>
      </c>
      <c r="L597" s="3" t="s">
        <v>115</v>
      </c>
      <c r="M597" s="3" t="s">
        <v>83</v>
      </c>
      <c r="N597" s="3" t="str">
        <f>IF(R597=0,"",R597)</f>
        <v/>
      </c>
      <c r="O597" s="3" t="s">
        <v>83</v>
      </c>
      <c r="Q597" s="20" t="s">
        <v>19</v>
      </c>
      <c r="R597" s="13">
        <f>INDEX(AW:AW,W590+1)</f>
        <v>0</v>
      </c>
      <c r="S597" s="21"/>
      <c r="T597" s="21"/>
      <c r="U597" s="21"/>
      <c r="V597" s="22"/>
      <c r="W597" s="23"/>
      <c r="X597" s="24"/>
      <c r="Y597" s="34"/>
      <c r="Z597" s="34"/>
      <c r="AA597" s="35"/>
      <c r="BF597" s="12" t="s">
        <v>0</v>
      </c>
    </row>
    <row r="598" spans="1:58">
      <c r="A598" s="3" t="str">
        <f t="shared" si="105"/>
        <v>&amp;br;&amp;br;</v>
      </c>
      <c r="B598" s="3" t="s">
        <v>0</v>
      </c>
      <c r="C598" s="3" t="s">
        <v>142</v>
      </c>
      <c r="R598" s="3"/>
      <c r="S598" s="3"/>
      <c r="T598" s="3"/>
      <c r="U598" s="3"/>
      <c r="V598" s="3"/>
      <c r="BF598" s="12" t="s">
        <v>0</v>
      </c>
    </row>
    <row r="599" spans="1:58">
      <c r="A599" s="3" t="str">
        <f t="shared" si="105"/>
        <v>#back(text=戻る,left)</v>
      </c>
      <c r="B599" s="3" t="s">
        <v>0</v>
      </c>
      <c r="C599" s="3" t="s">
        <v>151</v>
      </c>
      <c r="R599" s="3"/>
      <c r="S599" s="3"/>
      <c r="T599" s="3"/>
      <c r="U599" s="3"/>
      <c r="V599" s="3"/>
      <c r="BF599" s="12" t="s">
        <v>0</v>
      </c>
    </row>
    <row r="600" spans="1:58">
      <c r="A600" s="3" t="str">
        <f t="shared" si="105"/>
        <v>&amp;br;</v>
      </c>
      <c r="B600" s="3" t="s">
        <v>0</v>
      </c>
      <c r="C600" s="3" t="s">
        <v>161</v>
      </c>
      <c r="R600" s="3"/>
      <c r="S600" s="3"/>
      <c r="T600" s="3"/>
      <c r="U600" s="3"/>
      <c r="V600" s="3"/>
      <c r="BF600" s="12" t="s">
        <v>0</v>
      </c>
    </row>
    <row r="601" spans="1:58">
      <c r="A601" s="3" t="str">
        <f t="shared" si="105"/>
        <v>#comment(above,nsize=[15],size=[30],num=[10])</v>
      </c>
      <c r="B601" s="3" t="s">
        <v>0</v>
      </c>
      <c r="C601" s="3" t="s">
        <v>170</v>
      </c>
      <c r="R601" s="3"/>
      <c r="S601" s="3"/>
      <c r="T601" s="3"/>
      <c r="U601" s="3"/>
      <c r="V601" s="3"/>
      <c r="BF601" s="12" t="s">
        <v>0</v>
      </c>
    </row>
    <row r="602" spans="1:58">
      <c r="A602" s="3" t="str">
        <f t="shared" si="105"/>
        <v>&amp;br;&amp;br;</v>
      </c>
      <c r="B602" s="3" t="s">
        <v>0</v>
      </c>
      <c r="C602" s="3" t="s">
        <v>142</v>
      </c>
      <c r="R602" s="3"/>
      <c r="S602" s="3"/>
      <c r="T602" s="3"/>
      <c r="U602" s="3"/>
      <c r="V602" s="3"/>
      <c r="AC602" s="31"/>
      <c r="AD602" s="31"/>
      <c r="BF602" s="12" t="s">
        <v>0</v>
      </c>
    </row>
    <row r="603" spans="1:58">
      <c r="A603" s="3" t="str">
        <f t="shared" si="105"/>
        <v/>
      </c>
      <c r="B603" s="3" t="s">
        <v>0</v>
      </c>
      <c r="Q603" s="8"/>
      <c r="R603" s="9"/>
      <c r="S603" s="9"/>
      <c r="T603" s="9"/>
      <c r="U603" s="9"/>
      <c r="V603" s="10"/>
      <c r="W603" s="11">
        <v>47</v>
      </c>
      <c r="X603" s="8"/>
      <c r="Y603" s="29"/>
      <c r="Z603" s="29"/>
      <c r="AA603" s="30"/>
      <c r="AC603" s="31"/>
      <c r="AD603" s="31"/>
      <c r="BF603" s="12" t="s">
        <v>0</v>
      </c>
    </row>
    <row r="604" spans="1:58">
      <c r="A604" s="3" t="str">
        <f t="shared" si="105"/>
        <v>*0/0</v>
      </c>
      <c r="B604" s="3" t="s">
        <v>0</v>
      </c>
      <c r="C604" s="3" t="str">
        <f>"*"&amp;R604&amp;"/"&amp;T604</f>
        <v>*0/0</v>
      </c>
      <c r="Q604" s="12" t="s">
        <v>9</v>
      </c>
      <c r="R604" s="13">
        <f>INDEX(AJ:AJ,W603+1)</f>
        <v>0</v>
      </c>
      <c r="S604" s="14" t="s">
        <v>10</v>
      </c>
      <c r="T604" s="13">
        <f>INDEX(AK:AK,W603+1)</f>
        <v>0</v>
      </c>
      <c r="U604" s="14"/>
      <c r="V604" s="15"/>
      <c r="W604" s="16"/>
      <c r="X604" s="12"/>
      <c r="Y604" s="31"/>
      <c r="Z604" s="31"/>
      <c r="AA604" s="32"/>
      <c r="AC604" s="31"/>
      <c r="AD604" s="31"/>
      <c r="BF604" s="12" t="s">
        <v>0</v>
      </c>
    </row>
    <row r="605" spans="1:58">
      <c r="A605" s="3" t="str">
        <f t="shared" si="105"/>
        <v>|LEFT:80|LEFT:100|LEFT:100|LEFT:100|LEFT:100|LEFT:100|c</v>
      </c>
      <c r="B605" s="3" t="s">
        <v>0</v>
      </c>
      <c r="C605" s="3" t="s">
        <v>83</v>
      </c>
      <c r="D605" s="6" t="str">
        <f>$Q$1</f>
        <v>LEFT:80</v>
      </c>
      <c r="E605" s="6" t="s">
        <v>83</v>
      </c>
      <c r="F605" s="6" t="str">
        <f t="shared" ref="F605:J605" si="109">$R$1</f>
        <v>LEFT:100</v>
      </c>
      <c r="G605" s="6" t="s">
        <v>83</v>
      </c>
      <c r="H605" s="6" t="str">
        <f t="shared" si="109"/>
        <v>LEFT:100</v>
      </c>
      <c r="I605" s="6" t="s">
        <v>83</v>
      </c>
      <c r="J605" s="6" t="str">
        <f t="shared" si="109"/>
        <v>LEFT:100</v>
      </c>
      <c r="K605" s="6" t="s">
        <v>83</v>
      </c>
      <c r="L605" s="6" t="str">
        <f>$R$1</f>
        <v>LEFT:100</v>
      </c>
      <c r="M605" s="6" t="s">
        <v>83</v>
      </c>
      <c r="N605" s="6" t="str">
        <f>$R$1</f>
        <v>LEFT:100</v>
      </c>
      <c r="O605" s="3" t="s">
        <v>83</v>
      </c>
      <c r="P605" s="3" t="s">
        <v>84</v>
      </c>
      <c r="Q605" s="17" t="s">
        <v>6</v>
      </c>
      <c r="R605" s="13" t="str">
        <f>INDEX(AF:AF,W603+1)</f>
        <v>白</v>
      </c>
      <c r="S605" s="18" t="s">
        <v>7</v>
      </c>
      <c r="T605" s="13">
        <f>INDEX(AG:AG,W603+1)</f>
        <v>0</v>
      </c>
      <c r="U605" s="18" t="s">
        <v>8</v>
      </c>
      <c r="V605" s="13">
        <f>INDEX(AI:AI,W603+1)</f>
        <v>0</v>
      </c>
      <c r="W605" s="19"/>
      <c r="X605" s="13">
        <f>INDEX(AQ:AQ,W603+1)</f>
        <v>0</v>
      </c>
      <c r="Y605" s="31"/>
      <c r="Z605" s="31"/>
      <c r="AA605" s="32"/>
      <c r="AC605" s="14"/>
      <c r="AD605" s="14"/>
      <c r="BF605" s="12" t="s">
        <v>0</v>
      </c>
    </row>
    <row r="606" spans="1:58">
      <c r="A606" s="3" t="str">
        <f t="shared" si="105"/>
        <v>|色|白|レアリティ||マナコスト||</v>
      </c>
      <c r="B606" s="3" t="s">
        <v>0</v>
      </c>
      <c r="C606" s="3" t="s">
        <v>83</v>
      </c>
      <c r="D606" s="7" t="s">
        <v>6</v>
      </c>
      <c r="E606" s="3" t="s">
        <v>83</v>
      </c>
      <c r="F606" s="3" t="str">
        <f>IF(R605=0,"",R605)</f>
        <v>白</v>
      </c>
      <c r="G606" s="3" t="s">
        <v>83</v>
      </c>
      <c r="H606" s="7" t="s">
        <v>92</v>
      </c>
      <c r="I606" s="3" t="s">
        <v>83</v>
      </c>
      <c r="J606" s="3" t="str">
        <f>IF(T605=0,"",T605)</f>
        <v/>
      </c>
      <c r="K606" s="3" t="s">
        <v>83</v>
      </c>
      <c r="L606" s="7" t="s">
        <v>93</v>
      </c>
      <c r="M606" s="3" t="s">
        <v>83</v>
      </c>
      <c r="N606" s="3" t="str">
        <f>IF(V605=0,"",V605)</f>
        <v/>
      </c>
      <c r="O606" s="3" t="s">
        <v>83</v>
      </c>
      <c r="Q606" s="12" t="s">
        <v>11</v>
      </c>
      <c r="R606" s="13">
        <f>INDEX(AL:AL,W603+1)</f>
        <v>0</v>
      </c>
      <c r="S606" s="18" t="s">
        <v>94</v>
      </c>
      <c r="T606" s="13">
        <f>INDEX(AN:AN,W603+1)</f>
        <v>0</v>
      </c>
      <c r="U606" s="13">
        <f>INDEX(AO:AO,W603+1)</f>
        <v>0</v>
      </c>
      <c r="V606" s="13">
        <f>INDEX(AP:AP,W603+1)</f>
        <v>0</v>
      </c>
      <c r="W606" s="19"/>
      <c r="X606" s="13" t="str">
        <f>INDEX(AZ:AZ,W603+1)</f>
        <v/>
      </c>
      <c r="Y606" s="13" t="str">
        <f>INDEX(BA:BA,W603+1)</f>
        <v/>
      </c>
      <c r="Z606" s="13" t="str">
        <f>INDEX(BB:BB,W603+1)</f>
        <v/>
      </c>
      <c r="AA606" s="13">
        <f>INDEX(BC:BC,W603+1)</f>
        <v>0</v>
      </c>
      <c r="AC606" s="31"/>
      <c r="AD606" s="31"/>
      <c r="BF606" s="12" t="s">
        <v>0</v>
      </c>
    </row>
    <row r="607" spans="1:58">
      <c r="A607" s="3" t="str">
        <f t="shared" si="105"/>
        <v>|種別||サブタイプ||||</v>
      </c>
      <c r="B607" s="3" t="s">
        <v>0</v>
      </c>
      <c r="C607" s="3" t="s">
        <v>83</v>
      </c>
      <c r="D607" s="7" t="s">
        <v>11</v>
      </c>
      <c r="E607" s="3" t="s">
        <v>83</v>
      </c>
      <c r="F607" s="3" t="str">
        <f>IF(R606=0,"",R606)</f>
        <v/>
      </c>
      <c r="G607" s="3" t="s">
        <v>83</v>
      </c>
      <c r="H607" s="7" t="s">
        <v>104</v>
      </c>
      <c r="I607" s="3" t="s">
        <v>83</v>
      </c>
      <c r="J607" s="3" t="str">
        <f>IF(T606=0,"",T606)</f>
        <v/>
      </c>
      <c r="K607" s="3" t="s">
        <v>83</v>
      </c>
      <c r="L607" s="3" t="str">
        <f>IF(U606=0,"",U606)</f>
        <v/>
      </c>
      <c r="M607" s="3" t="s">
        <v>83</v>
      </c>
      <c r="N607" s="3" t="str">
        <f>IF(V606=0,"",V606)</f>
        <v/>
      </c>
      <c r="O607" s="3" t="s">
        <v>83</v>
      </c>
      <c r="Q607" s="12" t="s">
        <v>105</v>
      </c>
      <c r="R607" s="13" t="str">
        <f>INDEX(BD:BD,W603+1)</f>
        <v/>
      </c>
      <c r="S607" s="14"/>
      <c r="T607" s="14"/>
      <c r="U607" s="14"/>
      <c r="V607" s="15"/>
      <c r="W607" s="19"/>
      <c r="X607" s="11"/>
      <c r="Y607" s="11"/>
      <c r="Z607" s="11"/>
      <c r="AA607" s="33"/>
      <c r="AC607" s="31"/>
      <c r="AD607" s="31"/>
      <c r="BF607" s="12" t="s">
        <v>0</v>
      </c>
    </row>
    <row r="608" spans="1:58">
      <c r="A608" s="3" t="str">
        <f t="shared" si="105"/>
        <v>|テキスト|&gt;|&gt;|&gt;|&gt;||</v>
      </c>
      <c r="B608" s="3" t="s">
        <v>0</v>
      </c>
      <c r="C608" s="3" t="s">
        <v>83</v>
      </c>
      <c r="D608" s="7" t="s">
        <v>105</v>
      </c>
      <c r="E608" s="3" t="s">
        <v>83</v>
      </c>
      <c r="F608" s="7" t="s">
        <v>115</v>
      </c>
      <c r="G608" s="3" t="s">
        <v>83</v>
      </c>
      <c r="H608" s="7" t="s">
        <v>115</v>
      </c>
      <c r="I608" s="3" t="s">
        <v>83</v>
      </c>
      <c r="J608" s="7" t="s">
        <v>115</v>
      </c>
      <c r="K608" s="3" t="s">
        <v>83</v>
      </c>
      <c r="L608" s="7" t="s">
        <v>115</v>
      </c>
      <c r="M608" s="3" t="s">
        <v>83</v>
      </c>
      <c r="N608" s="3" t="str">
        <f>IF(R607=0,"",R607)</f>
        <v/>
      </c>
      <c r="O608" s="3" t="s">
        <v>83</v>
      </c>
      <c r="Q608" s="17" t="s">
        <v>27</v>
      </c>
      <c r="R608" s="13" t="str">
        <f>INDEX(BE:BE,W603+1)</f>
        <v/>
      </c>
      <c r="S608" s="14" t="s">
        <v>324</v>
      </c>
      <c r="T608" s="13" t="str">
        <f>IF(X608="","",X608&amp;IF(Y608="",""," "&amp;Y608)&amp;IF(Z608="",""," "&amp;Z608)&amp;IF(AA608="",""," "&amp;AA608))</f>
        <v/>
      </c>
      <c r="U608" s="14"/>
      <c r="V608" s="15"/>
      <c r="W608" s="19" t="s">
        <v>116</v>
      </c>
      <c r="X608" s="12" t="str">
        <f t="shared" ref="X608:AA608" si="110">IF(ISERROR(IF(LEN(X607)&gt;1,X607,VLOOKUP(X606,$AC:$AD,2,FALSE))),"",IF(LEN(X607)&gt;1,X607,VLOOKUP(X606,$AC:$AD,2,FALSE)))</f>
        <v/>
      </c>
      <c r="Y608" s="12" t="str">
        <f t="shared" si="110"/>
        <v/>
      </c>
      <c r="Z608" s="12" t="str">
        <f t="shared" si="110"/>
        <v/>
      </c>
      <c r="AA608" s="12" t="str">
        <f t="shared" si="110"/>
        <v> </v>
      </c>
      <c r="AC608" s="31"/>
      <c r="AD608" s="31"/>
      <c r="BF608" s="12" t="s">
        <v>0</v>
      </c>
    </row>
    <row r="609" spans="1:58">
      <c r="A609" s="3" t="str">
        <f t="shared" si="105"/>
        <v>|英テキスト|&gt;|&gt;|&gt;|&gt;||</v>
      </c>
      <c r="B609" s="3" t="s">
        <v>0</v>
      </c>
      <c r="C609" s="3" t="s">
        <v>83</v>
      </c>
      <c r="D609" s="7" t="s">
        <v>125</v>
      </c>
      <c r="E609" s="3" t="s">
        <v>83</v>
      </c>
      <c r="F609" s="7" t="s">
        <v>115</v>
      </c>
      <c r="G609" s="3" t="s">
        <v>83</v>
      </c>
      <c r="H609" s="7" t="s">
        <v>115</v>
      </c>
      <c r="I609" s="3" t="s">
        <v>83</v>
      </c>
      <c r="J609" s="7" t="s">
        <v>115</v>
      </c>
      <c r="K609" s="3" t="s">
        <v>83</v>
      </c>
      <c r="L609" s="7" t="s">
        <v>115</v>
      </c>
      <c r="M609" s="3" t="s">
        <v>83</v>
      </c>
      <c r="N609" s="3" t="str">
        <f>IF(T608="","",T608&amp;"&amp;br;")&amp;IF(R608=0,"",R608)</f>
        <v/>
      </c>
      <c r="O609" s="3" t="s">
        <v>83</v>
      </c>
      <c r="Q609" s="12" t="s">
        <v>18</v>
      </c>
      <c r="R609" s="13">
        <f>IF(INDEX(AX:AX,W603+1)="",0,INDEX(AX:AX,W603+1)&amp;"/"&amp;INDEX(AY:AY,W603+1))</f>
        <v>0</v>
      </c>
      <c r="S609" s="14"/>
      <c r="T609" s="14"/>
      <c r="U609" s="14"/>
      <c r="V609" s="15"/>
      <c r="W609" s="19"/>
      <c r="X609" s="12"/>
      <c r="Y609" s="31"/>
      <c r="Z609" s="31"/>
      <c r="AA609" s="32"/>
      <c r="AC609" s="31"/>
      <c r="AD609" s="31"/>
      <c r="BF609" s="12" t="s">
        <v>0</v>
      </c>
    </row>
    <row r="610" spans="1:58">
      <c r="A610" s="3" t="str">
        <f t="shared" si="105"/>
        <v>|PT|&gt;||シールド数|&gt;||</v>
      </c>
      <c r="B610" s="3" t="s">
        <v>0</v>
      </c>
      <c r="C610" s="3" t="s">
        <v>83</v>
      </c>
      <c r="D610" s="3" t="s">
        <v>18</v>
      </c>
      <c r="E610" s="3" t="s">
        <v>83</v>
      </c>
      <c r="F610" s="3" t="s">
        <v>115</v>
      </c>
      <c r="G610" s="3" t="s">
        <v>83</v>
      </c>
      <c r="H610" s="3" t="str">
        <f>IF(R609=0,"",R609)</f>
        <v/>
      </c>
      <c r="I610" s="3" t="s">
        <v>83</v>
      </c>
      <c r="J610" s="3" t="s">
        <v>134</v>
      </c>
      <c r="K610" s="3" t="s">
        <v>83</v>
      </c>
      <c r="L610" s="3" t="s">
        <v>115</v>
      </c>
      <c r="M610" s="3" t="s">
        <v>83</v>
      </c>
      <c r="N610" s="3" t="str">
        <f>IF(R610=0,"",R610)</f>
        <v/>
      </c>
      <c r="O610" s="3" t="s">
        <v>83</v>
      </c>
      <c r="Q610" s="20" t="s">
        <v>19</v>
      </c>
      <c r="R610" s="13">
        <f>INDEX(AW:AW,W603+1)</f>
        <v>0</v>
      </c>
      <c r="S610" s="21"/>
      <c r="T610" s="21"/>
      <c r="U610" s="21"/>
      <c r="V610" s="22"/>
      <c r="W610" s="23"/>
      <c r="X610" s="24"/>
      <c r="Y610" s="34"/>
      <c r="Z610" s="34"/>
      <c r="AA610" s="35"/>
      <c r="BF610" s="12" t="s">
        <v>0</v>
      </c>
    </row>
    <row r="611" spans="1:58">
      <c r="A611" s="3" t="str">
        <f t="shared" si="105"/>
        <v>&amp;br;&amp;br;</v>
      </c>
      <c r="B611" s="3" t="s">
        <v>0</v>
      </c>
      <c r="C611" s="3" t="s">
        <v>142</v>
      </c>
      <c r="R611" s="3"/>
      <c r="S611" s="3"/>
      <c r="T611" s="3"/>
      <c r="U611" s="3"/>
      <c r="V611" s="3"/>
      <c r="BF611" s="12" t="s">
        <v>0</v>
      </c>
    </row>
    <row r="612" spans="1:58">
      <c r="A612" s="3" t="str">
        <f t="shared" si="105"/>
        <v>#back(text=戻る,left)</v>
      </c>
      <c r="B612" s="3" t="s">
        <v>0</v>
      </c>
      <c r="C612" s="3" t="s">
        <v>151</v>
      </c>
      <c r="R612" s="3"/>
      <c r="S612" s="3"/>
      <c r="T612" s="3"/>
      <c r="U612" s="3"/>
      <c r="V612" s="3"/>
      <c r="BF612" s="12" t="s">
        <v>0</v>
      </c>
    </row>
    <row r="613" spans="1:58">
      <c r="A613" s="3" t="str">
        <f t="shared" si="105"/>
        <v>&amp;br;</v>
      </c>
      <c r="B613" s="3" t="s">
        <v>0</v>
      </c>
      <c r="C613" s="3" t="s">
        <v>161</v>
      </c>
      <c r="R613" s="3"/>
      <c r="S613" s="3"/>
      <c r="T613" s="3"/>
      <c r="U613" s="3"/>
      <c r="V613" s="3"/>
      <c r="BF613" s="12" t="s">
        <v>0</v>
      </c>
    </row>
    <row r="614" spans="1:58">
      <c r="A614" s="3" t="str">
        <f t="shared" si="105"/>
        <v>#comment(above,nsize=[15],size=[30],num=[10])</v>
      </c>
      <c r="B614" s="3" t="s">
        <v>0</v>
      </c>
      <c r="C614" s="3" t="s">
        <v>170</v>
      </c>
      <c r="R614" s="3"/>
      <c r="S614" s="3"/>
      <c r="T614" s="3"/>
      <c r="U614" s="3"/>
      <c r="V614" s="3"/>
      <c r="BF614" s="12" t="s">
        <v>0</v>
      </c>
    </row>
    <row r="615" spans="1:58">
      <c r="A615" s="3" t="str">
        <f t="shared" si="105"/>
        <v>&amp;br;&amp;br;</v>
      </c>
      <c r="B615" s="3" t="s">
        <v>0</v>
      </c>
      <c r="C615" s="3" t="s">
        <v>142</v>
      </c>
      <c r="R615" s="3"/>
      <c r="S615" s="3"/>
      <c r="T615" s="3"/>
      <c r="U615" s="3"/>
      <c r="V615" s="3"/>
      <c r="AC615" s="31"/>
      <c r="AD615" s="31"/>
      <c r="BF615" s="12" t="s">
        <v>0</v>
      </c>
    </row>
    <row r="616" spans="1:58">
      <c r="A616" s="3" t="str">
        <f t="shared" si="105"/>
        <v/>
      </c>
      <c r="B616" s="3" t="s">
        <v>0</v>
      </c>
      <c r="Q616" s="8"/>
      <c r="R616" s="9"/>
      <c r="S616" s="9"/>
      <c r="T616" s="9"/>
      <c r="U616" s="9"/>
      <c r="V616" s="10"/>
      <c r="W616" s="11">
        <v>48</v>
      </c>
      <c r="X616" s="8"/>
      <c r="Y616" s="29"/>
      <c r="Z616" s="29"/>
      <c r="AA616" s="30"/>
      <c r="AC616" s="31"/>
      <c r="AD616" s="31"/>
      <c r="BF616" s="12" t="s">
        <v>0</v>
      </c>
    </row>
    <row r="617" spans="1:58">
      <c r="A617" s="3" t="str">
        <f t="shared" si="105"/>
        <v>*0/0</v>
      </c>
      <c r="B617" s="3" t="s">
        <v>0</v>
      </c>
      <c r="C617" s="3" t="str">
        <f>"*"&amp;R617&amp;"/"&amp;T617</f>
        <v>*0/0</v>
      </c>
      <c r="Q617" s="12" t="s">
        <v>9</v>
      </c>
      <c r="R617" s="13">
        <f>INDEX(AJ:AJ,W616+1)</f>
        <v>0</v>
      </c>
      <c r="S617" s="14" t="s">
        <v>10</v>
      </c>
      <c r="T617" s="13">
        <f>INDEX(AK:AK,W616+1)</f>
        <v>0</v>
      </c>
      <c r="U617" s="14"/>
      <c r="V617" s="15"/>
      <c r="W617" s="16"/>
      <c r="X617" s="12"/>
      <c r="Y617" s="31"/>
      <c r="Z617" s="31"/>
      <c r="AA617" s="32"/>
      <c r="AC617" s="31"/>
      <c r="AD617" s="31"/>
      <c r="BF617" s="12" t="s">
        <v>0</v>
      </c>
    </row>
    <row r="618" spans="1:58">
      <c r="A618" s="3" t="str">
        <f t="shared" si="105"/>
        <v>|LEFT:80|LEFT:100|LEFT:100|LEFT:100|LEFT:100|LEFT:100|c</v>
      </c>
      <c r="B618" s="3" t="s">
        <v>0</v>
      </c>
      <c r="C618" s="3" t="s">
        <v>83</v>
      </c>
      <c r="D618" s="6" t="str">
        <f>$Q$1</f>
        <v>LEFT:80</v>
      </c>
      <c r="E618" s="6" t="s">
        <v>83</v>
      </c>
      <c r="F618" s="6" t="str">
        <f t="shared" ref="F618:J618" si="111">$R$1</f>
        <v>LEFT:100</v>
      </c>
      <c r="G618" s="6" t="s">
        <v>83</v>
      </c>
      <c r="H618" s="6" t="str">
        <f t="shared" si="111"/>
        <v>LEFT:100</v>
      </c>
      <c r="I618" s="6" t="s">
        <v>83</v>
      </c>
      <c r="J618" s="6" t="str">
        <f t="shared" si="111"/>
        <v>LEFT:100</v>
      </c>
      <c r="K618" s="6" t="s">
        <v>83</v>
      </c>
      <c r="L618" s="6" t="str">
        <f>$R$1</f>
        <v>LEFT:100</v>
      </c>
      <c r="M618" s="6" t="s">
        <v>83</v>
      </c>
      <c r="N618" s="6" t="str">
        <f>$R$1</f>
        <v>LEFT:100</v>
      </c>
      <c r="O618" s="3" t="s">
        <v>83</v>
      </c>
      <c r="P618" s="3" t="s">
        <v>84</v>
      </c>
      <c r="Q618" s="17" t="s">
        <v>6</v>
      </c>
      <c r="R618" s="13" t="str">
        <f>INDEX(AF:AF,W616+1)</f>
        <v>白</v>
      </c>
      <c r="S618" s="18" t="s">
        <v>7</v>
      </c>
      <c r="T618" s="13">
        <f>INDEX(AG:AG,W616+1)</f>
        <v>0</v>
      </c>
      <c r="U618" s="18" t="s">
        <v>8</v>
      </c>
      <c r="V618" s="13">
        <f>INDEX(AI:AI,W616+1)</f>
        <v>0</v>
      </c>
      <c r="W618" s="19"/>
      <c r="X618" s="13">
        <f>INDEX(AQ:AQ,W616+1)</f>
        <v>0</v>
      </c>
      <c r="Y618" s="31"/>
      <c r="Z618" s="31"/>
      <c r="AA618" s="32"/>
      <c r="AC618" s="14"/>
      <c r="AD618" s="14"/>
      <c r="BF618" s="12" t="s">
        <v>0</v>
      </c>
    </row>
    <row r="619" spans="1:58">
      <c r="A619" s="3" t="str">
        <f t="shared" si="105"/>
        <v>|色|白|レアリティ||マナコスト||</v>
      </c>
      <c r="B619" s="3" t="s">
        <v>0</v>
      </c>
      <c r="C619" s="3" t="s">
        <v>83</v>
      </c>
      <c r="D619" s="7" t="s">
        <v>6</v>
      </c>
      <c r="E619" s="3" t="s">
        <v>83</v>
      </c>
      <c r="F619" s="3" t="str">
        <f>IF(R618=0,"",R618)</f>
        <v>白</v>
      </c>
      <c r="G619" s="3" t="s">
        <v>83</v>
      </c>
      <c r="H619" s="7" t="s">
        <v>92</v>
      </c>
      <c r="I619" s="3" t="s">
        <v>83</v>
      </c>
      <c r="J619" s="3" t="str">
        <f>IF(T618=0,"",T618)</f>
        <v/>
      </c>
      <c r="K619" s="3" t="s">
        <v>83</v>
      </c>
      <c r="L619" s="7" t="s">
        <v>93</v>
      </c>
      <c r="M619" s="3" t="s">
        <v>83</v>
      </c>
      <c r="N619" s="3" t="str">
        <f>IF(V618=0,"",V618)</f>
        <v/>
      </c>
      <c r="O619" s="3" t="s">
        <v>83</v>
      </c>
      <c r="Q619" s="12" t="s">
        <v>11</v>
      </c>
      <c r="R619" s="13">
        <f>INDEX(AL:AL,W616+1)</f>
        <v>0</v>
      </c>
      <c r="S619" s="18" t="s">
        <v>94</v>
      </c>
      <c r="T619" s="13">
        <f>INDEX(AN:AN,W616+1)</f>
        <v>0</v>
      </c>
      <c r="U619" s="13">
        <f>INDEX(AO:AO,W616+1)</f>
        <v>0</v>
      </c>
      <c r="V619" s="13">
        <f>INDEX(AP:AP,W616+1)</f>
        <v>0</v>
      </c>
      <c r="W619" s="19"/>
      <c r="X619" s="13" t="str">
        <f>INDEX(AZ:AZ,W616+1)</f>
        <v/>
      </c>
      <c r="Y619" s="13" t="str">
        <f>INDEX(BA:BA,W616+1)</f>
        <v/>
      </c>
      <c r="Z619" s="13" t="str">
        <f>INDEX(BB:BB,W616+1)</f>
        <v/>
      </c>
      <c r="AA619" s="13">
        <f>INDEX(BC:BC,W616+1)</f>
        <v>0</v>
      </c>
      <c r="AC619" s="31"/>
      <c r="AD619" s="31"/>
      <c r="BF619" s="12" t="s">
        <v>0</v>
      </c>
    </row>
    <row r="620" spans="1:58">
      <c r="A620" s="3" t="str">
        <f t="shared" si="105"/>
        <v>|種別||サブタイプ||||</v>
      </c>
      <c r="B620" s="3" t="s">
        <v>0</v>
      </c>
      <c r="C620" s="3" t="s">
        <v>83</v>
      </c>
      <c r="D620" s="7" t="s">
        <v>11</v>
      </c>
      <c r="E620" s="3" t="s">
        <v>83</v>
      </c>
      <c r="F620" s="3" t="str">
        <f>IF(R619=0,"",R619)</f>
        <v/>
      </c>
      <c r="G620" s="3" t="s">
        <v>83</v>
      </c>
      <c r="H620" s="7" t="s">
        <v>104</v>
      </c>
      <c r="I620" s="3" t="s">
        <v>83</v>
      </c>
      <c r="J620" s="3" t="str">
        <f>IF(T619=0,"",T619)</f>
        <v/>
      </c>
      <c r="K620" s="3" t="s">
        <v>83</v>
      </c>
      <c r="L620" s="3" t="str">
        <f>IF(U619=0,"",U619)</f>
        <v/>
      </c>
      <c r="M620" s="3" t="s">
        <v>83</v>
      </c>
      <c r="N620" s="3" t="str">
        <f>IF(V619=0,"",V619)</f>
        <v/>
      </c>
      <c r="O620" s="3" t="s">
        <v>83</v>
      </c>
      <c r="Q620" s="12" t="s">
        <v>105</v>
      </c>
      <c r="R620" s="13" t="str">
        <f>INDEX(BD:BD,W616+1)</f>
        <v/>
      </c>
      <c r="S620" s="14"/>
      <c r="T620" s="14"/>
      <c r="U620" s="14"/>
      <c r="V620" s="15"/>
      <c r="W620" s="19"/>
      <c r="X620" s="11"/>
      <c r="Y620" s="11"/>
      <c r="Z620" s="11"/>
      <c r="AA620" s="33"/>
      <c r="AC620" s="31"/>
      <c r="AD620" s="31"/>
      <c r="BF620" s="12" t="s">
        <v>0</v>
      </c>
    </row>
    <row r="621" spans="1:58">
      <c r="A621" s="3" t="str">
        <f t="shared" si="105"/>
        <v>|テキスト|&gt;|&gt;|&gt;|&gt;||</v>
      </c>
      <c r="B621" s="3" t="s">
        <v>0</v>
      </c>
      <c r="C621" s="3" t="s">
        <v>83</v>
      </c>
      <c r="D621" s="7" t="s">
        <v>105</v>
      </c>
      <c r="E621" s="3" t="s">
        <v>83</v>
      </c>
      <c r="F621" s="7" t="s">
        <v>115</v>
      </c>
      <c r="G621" s="3" t="s">
        <v>83</v>
      </c>
      <c r="H621" s="7" t="s">
        <v>115</v>
      </c>
      <c r="I621" s="3" t="s">
        <v>83</v>
      </c>
      <c r="J621" s="7" t="s">
        <v>115</v>
      </c>
      <c r="K621" s="3" t="s">
        <v>83</v>
      </c>
      <c r="L621" s="7" t="s">
        <v>115</v>
      </c>
      <c r="M621" s="3" t="s">
        <v>83</v>
      </c>
      <c r="N621" s="3" t="str">
        <f>IF(R620=0,"",R620)</f>
        <v/>
      </c>
      <c r="O621" s="3" t="s">
        <v>83</v>
      </c>
      <c r="Q621" s="17" t="s">
        <v>27</v>
      </c>
      <c r="R621" s="13" t="str">
        <f>INDEX(BE:BE,W616+1)</f>
        <v/>
      </c>
      <c r="S621" s="14" t="s">
        <v>324</v>
      </c>
      <c r="T621" s="13" t="str">
        <f>IF(X621="","",X621&amp;IF(Y621="",""," "&amp;Y621)&amp;IF(Z621="",""," "&amp;Z621)&amp;IF(AA621="",""," "&amp;AA621))</f>
        <v/>
      </c>
      <c r="U621" s="14"/>
      <c r="V621" s="15"/>
      <c r="W621" s="19" t="s">
        <v>116</v>
      </c>
      <c r="X621" s="12" t="str">
        <f t="shared" ref="X621:AA621" si="112">IF(ISERROR(IF(LEN(X620)&gt;1,X620,VLOOKUP(X619,$AC:$AD,2,FALSE))),"",IF(LEN(X620)&gt;1,X620,VLOOKUP(X619,$AC:$AD,2,FALSE)))</f>
        <v/>
      </c>
      <c r="Y621" s="12" t="str">
        <f t="shared" si="112"/>
        <v/>
      </c>
      <c r="Z621" s="12" t="str">
        <f t="shared" si="112"/>
        <v/>
      </c>
      <c r="AA621" s="12" t="str">
        <f t="shared" si="112"/>
        <v> </v>
      </c>
      <c r="AC621" s="31"/>
      <c r="AD621" s="31"/>
      <c r="BF621" s="12" t="s">
        <v>0</v>
      </c>
    </row>
    <row r="622" spans="1:58">
      <c r="A622" s="3" t="str">
        <f t="shared" si="105"/>
        <v>|英テキスト|&gt;|&gt;|&gt;|&gt;||</v>
      </c>
      <c r="B622" s="3" t="s">
        <v>0</v>
      </c>
      <c r="C622" s="3" t="s">
        <v>83</v>
      </c>
      <c r="D622" s="7" t="s">
        <v>125</v>
      </c>
      <c r="E622" s="3" t="s">
        <v>83</v>
      </c>
      <c r="F622" s="7" t="s">
        <v>115</v>
      </c>
      <c r="G622" s="3" t="s">
        <v>83</v>
      </c>
      <c r="H622" s="7" t="s">
        <v>115</v>
      </c>
      <c r="I622" s="3" t="s">
        <v>83</v>
      </c>
      <c r="J622" s="7" t="s">
        <v>115</v>
      </c>
      <c r="K622" s="3" t="s">
        <v>83</v>
      </c>
      <c r="L622" s="7" t="s">
        <v>115</v>
      </c>
      <c r="M622" s="3" t="s">
        <v>83</v>
      </c>
      <c r="N622" s="3" t="str">
        <f>IF(T621="","",T621&amp;"&amp;br;")&amp;IF(R621=0,"",R621)</f>
        <v/>
      </c>
      <c r="O622" s="3" t="s">
        <v>83</v>
      </c>
      <c r="Q622" s="12" t="s">
        <v>18</v>
      </c>
      <c r="R622" s="13">
        <f>IF(INDEX(AX:AX,W616+1)="",0,INDEX(AX:AX,W616+1)&amp;"/"&amp;INDEX(AY:AY,W616+1))</f>
        <v>0</v>
      </c>
      <c r="S622" s="14"/>
      <c r="T622" s="14"/>
      <c r="U622" s="14"/>
      <c r="V622" s="15"/>
      <c r="W622" s="19"/>
      <c r="X622" s="12"/>
      <c r="Y622" s="31"/>
      <c r="Z622" s="31"/>
      <c r="AA622" s="32"/>
      <c r="AC622" s="31"/>
      <c r="AD622" s="31"/>
      <c r="BF622" s="12" t="s">
        <v>0</v>
      </c>
    </row>
    <row r="623" spans="1:58">
      <c r="A623" s="3" t="str">
        <f t="shared" si="105"/>
        <v>|PT|&gt;||シールド数|&gt;||</v>
      </c>
      <c r="B623" s="3" t="s">
        <v>0</v>
      </c>
      <c r="C623" s="3" t="s">
        <v>83</v>
      </c>
      <c r="D623" s="3" t="s">
        <v>18</v>
      </c>
      <c r="E623" s="3" t="s">
        <v>83</v>
      </c>
      <c r="F623" s="3" t="s">
        <v>115</v>
      </c>
      <c r="G623" s="3" t="s">
        <v>83</v>
      </c>
      <c r="H623" s="3" t="str">
        <f>IF(R622=0,"",R622)</f>
        <v/>
      </c>
      <c r="I623" s="3" t="s">
        <v>83</v>
      </c>
      <c r="J623" s="3" t="s">
        <v>134</v>
      </c>
      <c r="K623" s="3" t="s">
        <v>83</v>
      </c>
      <c r="L623" s="3" t="s">
        <v>115</v>
      </c>
      <c r="M623" s="3" t="s">
        <v>83</v>
      </c>
      <c r="N623" s="3" t="str">
        <f>IF(R623=0,"",R623)</f>
        <v/>
      </c>
      <c r="O623" s="3" t="s">
        <v>83</v>
      </c>
      <c r="Q623" s="20" t="s">
        <v>19</v>
      </c>
      <c r="R623" s="13">
        <f>INDEX(AW:AW,W616+1)</f>
        <v>0</v>
      </c>
      <c r="S623" s="21"/>
      <c r="T623" s="21"/>
      <c r="U623" s="21"/>
      <c r="V623" s="22"/>
      <c r="W623" s="23"/>
      <c r="X623" s="24"/>
      <c r="Y623" s="34"/>
      <c r="Z623" s="34"/>
      <c r="AA623" s="35"/>
      <c r="BF623" s="12" t="s">
        <v>0</v>
      </c>
    </row>
    <row r="624" spans="1:58">
      <c r="A624" s="3" t="str">
        <f t="shared" si="105"/>
        <v>&amp;br;&amp;br;</v>
      </c>
      <c r="B624" s="3" t="s">
        <v>0</v>
      </c>
      <c r="C624" s="3" t="s">
        <v>142</v>
      </c>
      <c r="R624" s="3"/>
      <c r="S624" s="3"/>
      <c r="T624" s="3"/>
      <c r="U624" s="3"/>
      <c r="V624" s="3"/>
      <c r="BF624" s="12" t="s">
        <v>0</v>
      </c>
    </row>
    <row r="625" spans="1:58">
      <c r="A625" s="3" t="str">
        <f t="shared" si="105"/>
        <v>#back(text=戻る,left)</v>
      </c>
      <c r="B625" s="3" t="s">
        <v>0</v>
      </c>
      <c r="C625" s="3" t="s">
        <v>151</v>
      </c>
      <c r="R625" s="3"/>
      <c r="S625" s="3"/>
      <c r="T625" s="3"/>
      <c r="U625" s="3"/>
      <c r="V625" s="3"/>
      <c r="BF625" s="12" t="s">
        <v>0</v>
      </c>
    </row>
    <row r="626" spans="1:58">
      <c r="A626" s="3" t="str">
        <f t="shared" si="105"/>
        <v>&amp;br;</v>
      </c>
      <c r="B626" s="3" t="s">
        <v>0</v>
      </c>
      <c r="C626" s="3" t="s">
        <v>161</v>
      </c>
      <c r="R626" s="3"/>
      <c r="S626" s="3"/>
      <c r="T626" s="3"/>
      <c r="U626" s="3"/>
      <c r="V626" s="3"/>
      <c r="BF626" s="12" t="s">
        <v>0</v>
      </c>
    </row>
    <row r="627" spans="1:58">
      <c r="A627" s="3" t="str">
        <f t="shared" si="105"/>
        <v>#comment(above,nsize=[15],size=[30],num=[10])</v>
      </c>
      <c r="B627" s="3" t="s">
        <v>0</v>
      </c>
      <c r="C627" s="3" t="s">
        <v>170</v>
      </c>
      <c r="R627" s="3"/>
      <c r="S627" s="3"/>
      <c r="T627" s="3"/>
      <c r="U627" s="3"/>
      <c r="V627" s="3"/>
      <c r="BF627" s="12" t="s">
        <v>0</v>
      </c>
    </row>
    <row r="628" spans="1:58">
      <c r="A628" s="3" t="str">
        <f t="shared" si="105"/>
        <v>&amp;br;&amp;br;</v>
      </c>
      <c r="B628" s="3" t="s">
        <v>0</v>
      </c>
      <c r="C628" s="3" t="s">
        <v>142</v>
      </c>
      <c r="R628" s="3"/>
      <c r="S628" s="3"/>
      <c r="T628" s="3"/>
      <c r="U628" s="3"/>
      <c r="V628" s="3"/>
      <c r="AC628" s="31"/>
      <c r="AD628" s="31"/>
      <c r="BF628" s="12" t="s">
        <v>0</v>
      </c>
    </row>
    <row r="629" spans="1:58">
      <c r="A629" s="3" t="str">
        <f t="shared" si="105"/>
        <v/>
      </c>
      <c r="B629" s="3" t="s">
        <v>0</v>
      </c>
      <c r="Q629" s="8"/>
      <c r="R629" s="9"/>
      <c r="S629" s="9"/>
      <c r="T629" s="9"/>
      <c r="U629" s="9"/>
      <c r="V629" s="10"/>
      <c r="W629" s="11">
        <v>49</v>
      </c>
      <c r="X629" s="8"/>
      <c r="Y629" s="29"/>
      <c r="Z629" s="29"/>
      <c r="AA629" s="30"/>
      <c r="AC629" s="31"/>
      <c r="AD629" s="31"/>
      <c r="BF629" s="12" t="s">
        <v>0</v>
      </c>
    </row>
    <row r="630" spans="1:58">
      <c r="A630" s="3" t="str">
        <f t="shared" si="105"/>
        <v>*0/0</v>
      </c>
      <c r="B630" s="3" t="s">
        <v>0</v>
      </c>
      <c r="C630" s="3" t="str">
        <f>"*"&amp;R630&amp;"/"&amp;T630</f>
        <v>*0/0</v>
      </c>
      <c r="Q630" s="12" t="s">
        <v>9</v>
      </c>
      <c r="R630" s="13">
        <f>INDEX(AJ:AJ,W629+1)</f>
        <v>0</v>
      </c>
      <c r="S630" s="14" t="s">
        <v>10</v>
      </c>
      <c r="T630" s="13">
        <f>INDEX(AK:AK,W629+1)</f>
        <v>0</v>
      </c>
      <c r="U630" s="14"/>
      <c r="V630" s="15"/>
      <c r="W630" s="16"/>
      <c r="X630" s="12"/>
      <c r="Y630" s="31"/>
      <c r="Z630" s="31"/>
      <c r="AA630" s="32"/>
      <c r="AC630" s="31"/>
      <c r="AD630" s="31"/>
      <c r="BF630" s="12" t="s">
        <v>0</v>
      </c>
    </row>
    <row r="631" spans="1:58">
      <c r="A631" s="3" t="str">
        <f t="shared" si="105"/>
        <v>|LEFT:80|LEFT:100|LEFT:100|LEFT:100|LEFT:100|LEFT:100|c</v>
      </c>
      <c r="B631" s="3" t="s">
        <v>0</v>
      </c>
      <c r="C631" s="3" t="s">
        <v>83</v>
      </c>
      <c r="D631" s="6" t="str">
        <f>$Q$1</f>
        <v>LEFT:80</v>
      </c>
      <c r="E631" s="6" t="s">
        <v>83</v>
      </c>
      <c r="F631" s="6" t="str">
        <f t="shared" ref="F631:J631" si="113">$R$1</f>
        <v>LEFT:100</v>
      </c>
      <c r="G631" s="6" t="s">
        <v>83</v>
      </c>
      <c r="H631" s="6" t="str">
        <f t="shared" si="113"/>
        <v>LEFT:100</v>
      </c>
      <c r="I631" s="6" t="s">
        <v>83</v>
      </c>
      <c r="J631" s="6" t="str">
        <f t="shared" si="113"/>
        <v>LEFT:100</v>
      </c>
      <c r="K631" s="6" t="s">
        <v>83</v>
      </c>
      <c r="L631" s="6" t="str">
        <f>$R$1</f>
        <v>LEFT:100</v>
      </c>
      <c r="M631" s="6" t="s">
        <v>83</v>
      </c>
      <c r="N631" s="6" t="str">
        <f>$R$1</f>
        <v>LEFT:100</v>
      </c>
      <c r="O631" s="3" t="s">
        <v>83</v>
      </c>
      <c r="P631" s="3" t="s">
        <v>84</v>
      </c>
      <c r="Q631" s="17" t="s">
        <v>6</v>
      </c>
      <c r="R631" s="13" t="str">
        <f>INDEX(AF:AF,W629+1)</f>
        <v>白</v>
      </c>
      <c r="S631" s="18" t="s">
        <v>7</v>
      </c>
      <c r="T631" s="13">
        <f>INDEX(AG:AG,W629+1)</f>
        <v>0</v>
      </c>
      <c r="U631" s="18" t="s">
        <v>8</v>
      </c>
      <c r="V631" s="13">
        <f>INDEX(AI:AI,W629+1)</f>
        <v>0</v>
      </c>
      <c r="W631" s="19"/>
      <c r="X631" s="13">
        <f>INDEX(AQ:AQ,W629+1)</f>
        <v>0</v>
      </c>
      <c r="Y631" s="31"/>
      <c r="Z631" s="31"/>
      <c r="AA631" s="32"/>
      <c r="AC631" s="14"/>
      <c r="AD631" s="14"/>
      <c r="BF631" s="12" t="s">
        <v>0</v>
      </c>
    </row>
    <row r="632" spans="1:58">
      <c r="A632" s="3" t="str">
        <f t="shared" si="105"/>
        <v>|色|白|レアリティ||マナコスト||</v>
      </c>
      <c r="B632" s="3" t="s">
        <v>0</v>
      </c>
      <c r="C632" s="3" t="s">
        <v>83</v>
      </c>
      <c r="D632" s="7" t="s">
        <v>6</v>
      </c>
      <c r="E632" s="3" t="s">
        <v>83</v>
      </c>
      <c r="F632" s="3" t="str">
        <f>IF(R631=0,"",R631)</f>
        <v>白</v>
      </c>
      <c r="G632" s="3" t="s">
        <v>83</v>
      </c>
      <c r="H632" s="7" t="s">
        <v>92</v>
      </c>
      <c r="I632" s="3" t="s">
        <v>83</v>
      </c>
      <c r="J632" s="3" t="str">
        <f>IF(T631=0,"",T631)</f>
        <v/>
      </c>
      <c r="K632" s="3" t="s">
        <v>83</v>
      </c>
      <c r="L632" s="7" t="s">
        <v>93</v>
      </c>
      <c r="M632" s="3" t="s">
        <v>83</v>
      </c>
      <c r="N632" s="3" t="str">
        <f>IF(V631=0,"",V631)</f>
        <v/>
      </c>
      <c r="O632" s="3" t="s">
        <v>83</v>
      </c>
      <c r="Q632" s="12" t="s">
        <v>11</v>
      </c>
      <c r="R632" s="13">
        <f>INDEX(AL:AL,W629+1)</f>
        <v>0</v>
      </c>
      <c r="S632" s="18" t="s">
        <v>94</v>
      </c>
      <c r="T632" s="13">
        <f>INDEX(AN:AN,W629+1)</f>
        <v>0</v>
      </c>
      <c r="U632" s="13">
        <f>INDEX(AO:AO,W629+1)</f>
        <v>0</v>
      </c>
      <c r="V632" s="13">
        <f>INDEX(AP:AP,W629+1)</f>
        <v>0</v>
      </c>
      <c r="W632" s="19"/>
      <c r="X632" s="13" t="str">
        <f>INDEX(AZ:AZ,W629+1)</f>
        <v/>
      </c>
      <c r="Y632" s="13" t="str">
        <f>INDEX(BA:BA,W629+1)</f>
        <v/>
      </c>
      <c r="Z632" s="13" t="str">
        <f>INDEX(BB:BB,W629+1)</f>
        <v/>
      </c>
      <c r="AA632" s="13">
        <f>INDEX(BC:BC,W629+1)</f>
        <v>0</v>
      </c>
      <c r="AC632" s="31"/>
      <c r="AD632" s="31"/>
      <c r="BF632" s="12" t="s">
        <v>0</v>
      </c>
    </row>
    <row r="633" spans="1:58">
      <c r="A633" s="3" t="str">
        <f t="shared" si="105"/>
        <v>|種別||サブタイプ||||</v>
      </c>
      <c r="B633" s="3" t="s">
        <v>0</v>
      </c>
      <c r="C633" s="3" t="s">
        <v>83</v>
      </c>
      <c r="D633" s="7" t="s">
        <v>11</v>
      </c>
      <c r="E633" s="3" t="s">
        <v>83</v>
      </c>
      <c r="F633" s="3" t="str">
        <f>IF(R632=0,"",R632)</f>
        <v/>
      </c>
      <c r="G633" s="3" t="s">
        <v>83</v>
      </c>
      <c r="H633" s="7" t="s">
        <v>104</v>
      </c>
      <c r="I633" s="3" t="s">
        <v>83</v>
      </c>
      <c r="J633" s="3" t="str">
        <f>IF(T632=0,"",T632)</f>
        <v/>
      </c>
      <c r="K633" s="3" t="s">
        <v>83</v>
      </c>
      <c r="L633" s="3" t="str">
        <f>IF(U632=0,"",U632)</f>
        <v/>
      </c>
      <c r="M633" s="3" t="s">
        <v>83</v>
      </c>
      <c r="N633" s="3" t="str">
        <f>IF(V632=0,"",V632)</f>
        <v/>
      </c>
      <c r="O633" s="3" t="s">
        <v>83</v>
      </c>
      <c r="Q633" s="12" t="s">
        <v>105</v>
      </c>
      <c r="R633" s="13" t="str">
        <f>INDEX(BD:BD,W629+1)</f>
        <v/>
      </c>
      <c r="S633" s="14"/>
      <c r="T633" s="14"/>
      <c r="U633" s="14"/>
      <c r="V633" s="15"/>
      <c r="W633" s="19"/>
      <c r="X633" s="11"/>
      <c r="Y633" s="11"/>
      <c r="Z633" s="11"/>
      <c r="AA633" s="33"/>
      <c r="AC633" s="31"/>
      <c r="AD633" s="31"/>
      <c r="BF633" s="12" t="s">
        <v>0</v>
      </c>
    </row>
    <row r="634" spans="1:58">
      <c r="A634" s="3" t="str">
        <f t="shared" si="105"/>
        <v>|テキスト|&gt;|&gt;|&gt;|&gt;||</v>
      </c>
      <c r="B634" s="3" t="s">
        <v>0</v>
      </c>
      <c r="C634" s="3" t="s">
        <v>83</v>
      </c>
      <c r="D634" s="7" t="s">
        <v>105</v>
      </c>
      <c r="E634" s="3" t="s">
        <v>83</v>
      </c>
      <c r="F634" s="7" t="s">
        <v>115</v>
      </c>
      <c r="G634" s="3" t="s">
        <v>83</v>
      </c>
      <c r="H634" s="7" t="s">
        <v>115</v>
      </c>
      <c r="I634" s="3" t="s">
        <v>83</v>
      </c>
      <c r="J634" s="7" t="s">
        <v>115</v>
      </c>
      <c r="K634" s="3" t="s">
        <v>83</v>
      </c>
      <c r="L634" s="7" t="s">
        <v>115</v>
      </c>
      <c r="M634" s="3" t="s">
        <v>83</v>
      </c>
      <c r="N634" s="3" t="str">
        <f>IF(R633=0,"",R633)</f>
        <v/>
      </c>
      <c r="O634" s="3" t="s">
        <v>83</v>
      </c>
      <c r="Q634" s="17" t="s">
        <v>27</v>
      </c>
      <c r="R634" s="13" t="str">
        <f>INDEX(BE:BE,W629+1)</f>
        <v/>
      </c>
      <c r="S634" s="14" t="s">
        <v>324</v>
      </c>
      <c r="T634" s="13" t="str">
        <f>IF(X634="","",X634&amp;IF(Y634="",""," "&amp;Y634)&amp;IF(Z634="",""," "&amp;Z634)&amp;IF(AA634="",""," "&amp;AA634))</f>
        <v/>
      </c>
      <c r="U634" s="14"/>
      <c r="V634" s="15"/>
      <c r="W634" s="19" t="s">
        <v>116</v>
      </c>
      <c r="X634" s="12" t="str">
        <f t="shared" ref="X634:AA634" si="114">IF(ISERROR(IF(LEN(X633)&gt;1,X633,VLOOKUP(X632,$AC:$AD,2,FALSE))),"",IF(LEN(X633)&gt;1,X633,VLOOKUP(X632,$AC:$AD,2,FALSE)))</f>
        <v/>
      </c>
      <c r="Y634" s="12" t="str">
        <f t="shared" si="114"/>
        <v/>
      </c>
      <c r="Z634" s="12" t="str">
        <f t="shared" si="114"/>
        <v/>
      </c>
      <c r="AA634" s="12" t="str">
        <f t="shared" si="114"/>
        <v> </v>
      </c>
      <c r="AC634" s="31"/>
      <c r="AD634" s="31"/>
      <c r="BF634" s="12" t="s">
        <v>0</v>
      </c>
    </row>
    <row r="635" spans="1:58">
      <c r="A635" s="3" t="str">
        <f t="shared" si="105"/>
        <v>|英テキスト|&gt;|&gt;|&gt;|&gt;||</v>
      </c>
      <c r="B635" s="3" t="s">
        <v>0</v>
      </c>
      <c r="C635" s="3" t="s">
        <v>83</v>
      </c>
      <c r="D635" s="7" t="s">
        <v>125</v>
      </c>
      <c r="E635" s="3" t="s">
        <v>83</v>
      </c>
      <c r="F635" s="7" t="s">
        <v>115</v>
      </c>
      <c r="G635" s="3" t="s">
        <v>83</v>
      </c>
      <c r="H635" s="7" t="s">
        <v>115</v>
      </c>
      <c r="I635" s="3" t="s">
        <v>83</v>
      </c>
      <c r="J635" s="7" t="s">
        <v>115</v>
      </c>
      <c r="K635" s="3" t="s">
        <v>83</v>
      </c>
      <c r="L635" s="7" t="s">
        <v>115</v>
      </c>
      <c r="M635" s="3" t="s">
        <v>83</v>
      </c>
      <c r="N635" s="3" t="str">
        <f>IF(T634="","",T634&amp;"&amp;br;")&amp;IF(R634=0,"",R634)</f>
        <v/>
      </c>
      <c r="O635" s="3" t="s">
        <v>83</v>
      </c>
      <c r="Q635" s="12" t="s">
        <v>18</v>
      </c>
      <c r="R635" s="13">
        <f>IF(INDEX(AX:AX,W629+1)="",0,INDEX(AX:AX,W629+1)&amp;"/"&amp;INDEX(AY:AY,W629+1))</f>
        <v>0</v>
      </c>
      <c r="S635" s="14"/>
      <c r="T635" s="14"/>
      <c r="U635" s="14"/>
      <c r="V635" s="15"/>
      <c r="W635" s="19"/>
      <c r="X635" s="12"/>
      <c r="Y635" s="31"/>
      <c r="Z635" s="31"/>
      <c r="AA635" s="32"/>
      <c r="AC635" s="31"/>
      <c r="AD635" s="31"/>
      <c r="BF635" s="12" t="s">
        <v>0</v>
      </c>
    </row>
    <row r="636" spans="1:58">
      <c r="A636" s="3" t="str">
        <f t="shared" si="105"/>
        <v>|PT|&gt;||シールド数|&gt;||</v>
      </c>
      <c r="B636" s="3" t="s">
        <v>0</v>
      </c>
      <c r="C636" s="3" t="s">
        <v>83</v>
      </c>
      <c r="D636" s="3" t="s">
        <v>18</v>
      </c>
      <c r="E636" s="3" t="s">
        <v>83</v>
      </c>
      <c r="F636" s="3" t="s">
        <v>115</v>
      </c>
      <c r="G636" s="3" t="s">
        <v>83</v>
      </c>
      <c r="H636" s="3" t="str">
        <f>IF(R635=0,"",R635)</f>
        <v/>
      </c>
      <c r="I636" s="3" t="s">
        <v>83</v>
      </c>
      <c r="J636" s="3" t="s">
        <v>134</v>
      </c>
      <c r="K636" s="3" t="s">
        <v>83</v>
      </c>
      <c r="L636" s="3" t="s">
        <v>115</v>
      </c>
      <c r="M636" s="3" t="s">
        <v>83</v>
      </c>
      <c r="N636" s="3" t="str">
        <f>IF(R636=0,"",R636)</f>
        <v/>
      </c>
      <c r="O636" s="3" t="s">
        <v>83</v>
      </c>
      <c r="Q636" s="20" t="s">
        <v>19</v>
      </c>
      <c r="R636" s="13">
        <f>INDEX(AW:AW,W629+1)</f>
        <v>0</v>
      </c>
      <c r="S636" s="21"/>
      <c r="T636" s="21"/>
      <c r="U636" s="21"/>
      <c r="V636" s="22"/>
      <c r="W636" s="23"/>
      <c r="X636" s="24"/>
      <c r="Y636" s="34"/>
      <c r="Z636" s="34"/>
      <c r="AA636" s="35"/>
      <c r="BF636" s="12" t="s">
        <v>0</v>
      </c>
    </row>
    <row r="637" spans="1:58">
      <c r="A637" s="3" t="str">
        <f t="shared" si="105"/>
        <v>&amp;br;&amp;br;</v>
      </c>
      <c r="B637" s="3" t="s">
        <v>0</v>
      </c>
      <c r="C637" s="3" t="s">
        <v>142</v>
      </c>
      <c r="R637" s="3"/>
      <c r="S637" s="3"/>
      <c r="T637" s="3"/>
      <c r="U637" s="3"/>
      <c r="V637" s="3"/>
      <c r="BF637" s="12" t="s">
        <v>0</v>
      </c>
    </row>
    <row r="638" spans="1:58">
      <c r="A638" s="3" t="str">
        <f t="shared" si="105"/>
        <v>#back(text=戻る,left)</v>
      </c>
      <c r="B638" s="3" t="s">
        <v>0</v>
      </c>
      <c r="C638" s="3" t="s">
        <v>151</v>
      </c>
      <c r="R638" s="3"/>
      <c r="S638" s="3"/>
      <c r="T638" s="3"/>
      <c r="U638" s="3"/>
      <c r="V638" s="3"/>
      <c r="BF638" s="12" t="s">
        <v>0</v>
      </c>
    </row>
    <row r="639" spans="1:58">
      <c r="A639" s="3" t="str">
        <f t="shared" si="105"/>
        <v>&amp;br;</v>
      </c>
      <c r="B639" s="3" t="s">
        <v>0</v>
      </c>
      <c r="C639" s="3" t="s">
        <v>161</v>
      </c>
      <c r="R639" s="3"/>
      <c r="S639" s="3"/>
      <c r="T639" s="3"/>
      <c r="U639" s="3"/>
      <c r="V639" s="3"/>
      <c r="BF639" s="12" t="s">
        <v>0</v>
      </c>
    </row>
    <row r="640" spans="1:58">
      <c r="A640" s="3" t="str">
        <f t="shared" si="105"/>
        <v>#comment(above,nsize=[15],size=[30],num=[10])</v>
      </c>
      <c r="B640" s="3" t="s">
        <v>0</v>
      </c>
      <c r="C640" s="3" t="s">
        <v>170</v>
      </c>
      <c r="R640" s="3"/>
      <c r="S640" s="3"/>
      <c r="T640" s="3"/>
      <c r="U640" s="3"/>
      <c r="V640" s="3"/>
      <c r="BF640" s="12" t="s">
        <v>0</v>
      </c>
    </row>
    <row r="641" spans="1:58">
      <c r="A641" s="3" t="str">
        <f t="shared" si="105"/>
        <v>&amp;br;&amp;br;</v>
      </c>
      <c r="B641" s="3" t="s">
        <v>0</v>
      </c>
      <c r="C641" s="3" t="s">
        <v>142</v>
      </c>
      <c r="R641" s="3"/>
      <c r="S641" s="3"/>
      <c r="T641" s="3"/>
      <c r="U641" s="3"/>
      <c r="V641" s="3"/>
      <c r="AC641" s="31"/>
      <c r="AD641" s="31"/>
      <c r="BF641" s="12" t="s">
        <v>0</v>
      </c>
    </row>
    <row r="642" spans="1:58">
      <c r="A642" s="3" t="str">
        <f t="shared" si="105"/>
        <v/>
      </c>
      <c r="B642" s="3" t="s">
        <v>0</v>
      </c>
      <c r="Q642" s="8"/>
      <c r="R642" s="9"/>
      <c r="S642" s="9"/>
      <c r="T642" s="9"/>
      <c r="U642" s="9"/>
      <c r="V642" s="10"/>
      <c r="W642" s="11">
        <v>50</v>
      </c>
      <c r="X642" s="8"/>
      <c r="Y642" s="29"/>
      <c r="Z642" s="29"/>
      <c r="AA642" s="30"/>
      <c r="AC642" s="31"/>
      <c r="AD642" s="31"/>
      <c r="BF642" s="12" t="s">
        <v>0</v>
      </c>
    </row>
    <row r="643" spans="1:58">
      <c r="A643" s="3" t="str">
        <f t="shared" si="105"/>
        <v>*0/0</v>
      </c>
      <c r="B643" s="3" t="s">
        <v>0</v>
      </c>
      <c r="C643" s="3" t="str">
        <f>"*"&amp;R643&amp;"/"&amp;T643</f>
        <v>*0/0</v>
      </c>
      <c r="Q643" s="12" t="s">
        <v>9</v>
      </c>
      <c r="R643" s="13">
        <f>INDEX(AJ:AJ,W642+1)</f>
        <v>0</v>
      </c>
      <c r="S643" s="14" t="s">
        <v>10</v>
      </c>
      <c r="T643" s="13">
        <f>INDEX(AK:AK,W642+1)</f>
        <v>0</v>
      </c>
      <c r="U643" s="14"/>
      <c r="V643" s="15"/>
      <c r="W643" s="16"/>
      <c r="X643" s="12"/>
      <c r="Y643" s="31"/>
      <c r="Z643" s="31"/>
      <c r="AA643" s="32"/>
      <c r="AC643" s="31"/>
      <c r="AD643" s="31"/>
      <c r="BF643" s="12" t="s">
        <v>0</v>
      </c>
    </row>
    <row r="644" spans="1:58">
      <c r="A644" s="3" t="str">
        <f t="shared" si="105"/>
        <v>|LEFT:80|LEFT:100|LEFT:100|LEFT:100|LEFT:100|LEFT:100|c</v>
      </c>
      <c r="B644" s="3" t="s">
        <v>0</v>
      </c>
      <c r="C644" s="3" t="s">
        <v>83</v>
      </c>
      <c r="D644" s="6" t="str">
        <f>$Q$1</f>
        <v>LEFT:80</v>
      </c>
      <c r="E644" s="6" t="s">
        <v>83</v>
      </c>
      <c r="F644" s="6" t="str">
        <f t="shared" ref="F644:J644" si="115">$R$1</f>
        <v>LEFT:100</v>
      </c>
      <c r="G644" s="6" t="s">
        <v>83</v>
      </c>
      <c r="H644" s="6" t="str">
        <f t="shared" si="115"/>
        <v>LEFT:100</v>
      </c>
      <c r="I644" s="6" t="s">
        <v>83</v>
      </c>
      <c r="J644" s="6" t="str">
        <f t="shared" si="115"/>
        <v>LEFT:100</v>
      </c>
      <c r="K644" s="6" t="s">
        <v>83</v>
      </c>
      <c r="L644" s="6" t="str">
        <f>$R$1</f>
        <v>LEFT:100</v>
      </c>
      <c r="M644" s="6" t="s">
        <v>83</v>
      </c>
      <c r="N644" s="6" t="str">
        <f>$R$1</f>
        <v>LEFT:100</v>
      </c>
      <c r="O644" s="3" t="s">
        <v>83</v>
      </c>
      <c r="P644" s="3" t="s">
        <v>84</v>
      </c>
      <c r="Q644" s="17" t="s">
        <v>6</v>
      </c>
      <c r="R644" s="13" t="str">
        <f>INDEX(AF:AF,W642+1)</f>
        <v>白</v>
      </c>
      <c r="S644" s="18" t="s">
        <v>7</v>
      </c>
      <c r="T644" s="13">
        <f>INDEX(AG:AG,W642+1)</f>
        <v>0</v>
      </c>
      <c r="U644" s="18" t="s">
        <v>8</v>
      </c>
      <c r="V644" s="13">
        <f>INDEX(AI:AI,W642+1)</f>
        <v>0</v>
      </c>
      <c r="W644" s="19"/>
      <c r="X644" s="13">
        <f>INDEX(AQ:AQ,W642+1)</f>
        <v>0</v>
      </c>
      <c r="Y644" s="31"/>
      <c r="Z644" s="31"/>
      <c r="AA644" s="32"/>
      <c r="AC644" s="14"/>
      <c r="AD644" s="14"/>
      <c r="BF644" s="12" t="s">
        <v>0</v>
      </c>
    </row>
    <row r="645" spans="1:58">
      <c r="A645" s="3" t="str">
        <f t="shared" si="105"/>
        <v>|色|白|レアリティ||マナコスト||</v>
      </c>
      <c r="B645" s="3" t="s">
        <v>0</v>
      </c>
      <c r="C645" s="3" t="s">
        <v>83</v>
      </c>
      <c r="D645" s="7" t="s">
        <v>6</v>
      </c>
      <c r="E645" s="3" t="s">
        <v>83</v>
      </c>
      <c r="F645" s="3" t="str">
        <f>IF(R644=0,"",R644)</f>
        <v>白</v>
      </c>
      <c r="G645" s="3" t="s">
        <v>83</v>
      </c>
      <c r="H645" s="7" t="s">
        <v>92</v>
      </c>
      <c r="I645" s="3" t="s">
        <v>83</v>
      </c>
      <c r="J645" s="3" t="str">
        <f>IF(T644=0,"",T644)</f>
        <v/>
      </c>
      <c r="K645" s="3" t="s">
        <v>83</v>
      </c>
      <c r="L645" s="7" t="s">
        <v>93</v>
      </c>
      <c r="M645" s="3" t="s">
        <v>83</v>
      </c>
      <c r="N645" s="3" t="str">
        <f>IF(V644=0,"",V644)</f>
        <v/>
      </c>
      <c r="O645" s="3" t="s">
        <v>83</v>
      </c>
      <c r="Q645" s="12" t="s">
        <v>11</v>
      </c>
      <c r="R645" s="13">
        <f>INDEX(AL:AL,W642+1)</f>
        <v>0</v>
      </c>
      <c r="S645" s="18" t="s">
        <v>94</v>
      </c>
      <c r="T645" s="13">
        <f>INDEX(AN:AN,W642+1)</f>
        <v>0</v>
      </c>
      <c r="U645" s="13">
        <f>INDEX(AO:AO,W642+1)</f>
        <v>0</v>
      </c>
      <c r="V645" s="13">
        <f>INDEX(AP:AP,W642+1)</f>
        <v>0</v>
      </c>
      <c r="W645" s="19"/>
      <c r="X645" s="13" t="str">
        <f>INDEX(AZ:AZ,W642+1)</f>
        <v/>
      </c>
      <c r="Y645" s="13" t="str">
        <f>INDEX(BA:BA,W642+1)</f>
        <v/>
      </c>
      <c r="Z645" s="13" t="str">
        <f>INDEX(BB:BB,W642+1)</f>
        <v/>
      </c>
      <c r="AA645" s="13">
        <f>INDEX(BC:BC,W642+1)</f>
        <v>0</v>
      </c>
      <c r="AC645" s="31"/>
      <c r="AD645" s="31"/>
      <c r="BF645" s="12" t="s">
        <v>0</v>
      </c>
    </row>
    <row r="646" spans="1:58">
      <c r="A646" s="3" t="str">
        <f t="shared" ref="A646:A654" si="116">CONCATENATE(C646,D646,E646,F646,G646,H646,I646,J646,K646,L646,M646,N646,O646,P646)</f>
        <v>|種別||サブタイプ||||</v>
      </c>
      <c r="B646" s="3" t="s">
        <v>0</v>
      </c>
      <c r="C646" s="3" t="s">
        <v>83</v>
      </c>
      <c r="D646" s="7" t="s">
        <v>11</v>
      </c>
      <c r="E646" s="3" t="s">
        <v>83</v>
      </c>
      <c r="F646" s="3" t="str">
        <f>IF(R645=0,"",R645)</f>
        <v/>
      </c>
      <c r="G646" s="3" t="s">
        <v>83</v>
      </c>
      <c r="H646" s="7" t="s">
        <v>104</v>
      </c>
      <c r="I646" s="3" t="s">
        <v>83</v>
      </c>
      <c r="J646" s="3" t="str">
        <f>IF(T645=0,"",T645)</f>
        <v/>
      </c>
      <c r="K646" s="3" t="s">
        <v>83</v>
      </c>
      <c r="L646" s="3" t="str">
        <f>IF(U645=0,"",U645)</f>
        <v/>
      </c>
      <c r="M646" s="3" t="s">
        <v>83</v>
      </c>
      <c r="N646" s="3" t="str">
        <f>IF(V645=0,"",V645)</f>
        <v/>
      </c>
      <c r="O646" s="3" t="s">
        <v>83</v>
      </c>
      <c r="Q646" s="12" t="s">
        <v>105</v>
      </c>
      <c r="R646" s="13" t="str">
        <f>INDEX(BD:BD,W642+1)</f>
        <v/>
      </c>
      <c r="S646" s="14"/>
      <c r="T646" s="14"/>
      <c r="U646" s="14"/>
      <c r="V646" s="15"/>
      <c r="W646" s="19"/>
      <c r="X646" s="11"/>
      <c r="Y646" s="11"/>
      <c r="Z646" s="11"/>
      <c r="AA646" s="33"/>
      <c r="AC646" s="31"/>
      <c r="AD646" s="31"/>
      <c r="BF646" s="12" t="s">
        <v>0</v>
      </c>
    </row>
    <row r="647" spans="1:58">
      <c r="A647" s="3" t="str">
        <f t="shared" si="116"/>
        <v>|テキスト|&gt;|&gt;|&gt;|&gt;||</v>
      </c>
      <c r="B647" s="3" t="s">
        <v>0</v>
      </c>
      <c r="C647" s="3" t="s">
        <v>83</v>
      </c>
      <c r="D647" s="7" t="s">
        <v>105</v>
      </c>
      <c r="E647" s="3" t="s">
        <v>83</v>
      </c>
      <c r="F647" s="7" t="s">
        <v>115</v>
      </c>
      <c r="G647" s="3" t="s">
        <v>83</v>
      </c>
      <c r="H647" s="7" t="s">
        <v>115</v>
      </c>
      <c r="I647" s="3" t="s">
        <v>83</v>
      </c>
      <c r="J647" s="7" t="s">
        <v>115</v>
      </c>
      <c r="K647" s="3" t="s">
        <v>83</v>
      </c>
      <c r="L647" s="7" t="s">
        <v>115</v>
      </c>
      <c r="M647" s="3" t="s">
        <v>83</v>
      </c>
      <c r="N647" s="3" t="str">
        <f>IF(R646=0,"",R646)</f>
        <v/>
      </c>
      <c r="O647" s="3" t="s">
        <v>83</v>
      </c>
      <c r="Q647" s="17" t="s">
        <v>27</v>
      </c>
      <c r="R647" s="13" t="str">
        <f>INDEX(BE:BE,W642+1)</f>
        <v/>
      </c>
      <c r="S647" s="14" t="s">
        <v>324</v>
      </c>
      <c r="T647" s="13" t="str">
        <f>IF(X647="","",X647&amp;IF(Y647="",""," "&amp;Y647)&amp;IF(Z647="",""," "&amp;Z647)&amp;IF(AA647="",""," "&amp;AA647))</f>
        <v/>
      </c>
      <c r="U647" s="14"/>
      <c r="V647" s="15"/>
      <c r="W647" s="19" t="s">
        <v>116</v>
      </c>
      <c r="X647" s="12" t="str">
        <f t="shared" ref="X647:AA647" si="117">IF(ISERROR(IF(LEN(X646)&gt;1,X646,VLOOKUP(X645,$AC:$AD,2,FALSE))),"",IF(LEN(X646)&gt;1,X646,VLOOKUP(X645,$AC:$AD,2,FALSE)))</f>
        <v/>
      </c>
      <c r="Y647" s="12" t="str">
        <f t="shared" si="117"/>
        <v/>
      </c>
      <c r="Z647" s="12" t="str">
        <f t="shared" si="117"/>
        <v/>
      </c>
      <c r="AA647" s="12" t="str">
        <f t="shared" si="117"/>
        <v> </v>
      </c>
      <c r="AC647" s="31"/>
      <c r="AD647" s="31"/>
      <c r="BF647" s="12" t="s">
        <v>0</v>
      </c>
    </row>
    <row r="648" spans="1:58">
      <c r="A648" s="3" t="str">
        <f t="shared" si="116"/>
        <v>|英テキスト|&gt;|&gt;|&gt;|&gt;||</v>
      </c>
      <c r="B648" s="3" t="s">
        <v>0</v>
      </c>
      <c r="C648" s="3" t="s">
        <v>83</v>
      </c>
      <c r="D648" s="7" t="s">
        <v>125</v>
      </c>
      <c r="E648" s="3" t="s">
        <v>83</v>
      </c>
      <c r="F648" s="7" t="s">
        <v>115</v>
      </c>
      <c r="G648" s="3" t="s">
        <v>83</v>
      </c>
      <c r="H648" s="7" t="s">
        <v>115</v>
      </c>
      <c r="I648" s="3" t="s">
        <v>83</v>
      </c>
      <c r="J648" s="7" t="s">
        <v>115</v>
      </c>
      <c r="K648" s="3" t="s">
        <v>83</v>
      </c>
      <c r="L648" s="7" t="s">
        <v>115</v>
      </c>
      <c r="M648" s="3" t="s">
        <v>83</v>
      </c>
      <c r="N648" s="3" t="str">
        <f>IF(T647="","",T647&amp;"&amp;br;")&amp;IF(R647=0,"",R647)</f>
        <v/>
      </c>
      <c r="O648" s="3" t="s">
        <v>83</v>
      </c>
      <c r="Q648" s="12" t="s">
        <v>18</v>
      </c>
      <c r="R648" s="13">
        <f>IF(INDEX(AX:AX,W642+1)="",0,INDEX(AX:AX,W642+1)&amp;"/"&amp;INDEX(AY:AY,W642+1))</f>
        <v>0</v>
      </c>
      <c r="S648" s="14"/>
      <c r="T648" s="14"/>
      <c r="U648" s="14"/>
      <c r="V648" s="15"/>
      <c r="W648" s="19"/>
      <c r="X648" s="12"/>
      <c r="Y648" s="31"/>
      <c r="Z648" s="31"/>
      <c r="AA648" s="32"/>
      <c r="AC648" s="31"/>
      <c r="AD648" s="31"/>
      <c r="BF648" s="12" t="s">
        <v>0</v>
      </c>
    </row>
    <row r="649" spans="1:58">
      <c r="A649" s="3" t="str">
        <f t="shared" si="116"/>
        <v>|PT|&gt;||シールド数|&gt;||</v>
      </c>
      <c r="B649" s="3" t="s">
        <v>0</v>
      </c>
      <c r="C649" s="3" t="s">
        <v>83</v>
      </c>
      <c r="D649" s="3" t="s">
        <v>18</v>
      </c>
      <c r="E649" s="3" t="s">
        <v>83</v>
      </c>
      <c r="F649" s="3" t="s">
        <v>115</v>
      </c>
      <c r="G649" s="3" t="s">
        <v>83</v>
      </c>
      <c r="H649" s="3" t="str">
        <f>IF(R648=0,"",R648)</f>
        <v/>
      </c>
      <c r="I649" s="3" t="s">
        <v>83</v>
      </c>
      <c r="J649" s="3" t="s">
        <v>134</v>
      </c>
      <c r="K649" s="3" t="s">
        <v>83</v>
      </c>
      <c r="L649" s="3" t="s">
        <v>115</v>
      </c>
      <c r="M649" s="3" t="s">
        <v>83</v>
      </c>
      <c r="N649" s="3" t="str">
        <f>IF(R649=0,"",R649)</f>
        <v/>
      </c>
      <c r="O649" s="3" t="s">
        <v>83</v>
      </c>
      <c r="Q649" s="20" t="s">
        <v>19</v>
      </c>
      <c r="R649" s="13">
        <f>INDEX(AW:AW,W642+1)</f>
        <v>0</v>
      </c>
      <c r="S649" s="21"/>
      <c r="T649" s="21"/>
      <c r="U649" s="21"/>
      <c r="V649" s="22"/>
      <c r="W649" s="23"/>
      <c r="X649" s="24"/>
      <c r="Y649" s="34"/>
      <c r="Z649" s="34"/>
      <c r="AA649" s="35"/>
      <c r="BF649" s="12" t="s">
        <v>0</v>
      </c>
    </row>
    <row r="650" spans="1:58">
      <c r="A650" s="3" t="str">
        <f t="shared" si="116"/>
        <v>&amp;br;&amp;br;</v>
      </c>
      <c r="B650" s="3" t="s">
        <v>0</v>
      </c>
      <c r="C650" s="3" t="s">
        <v>142</v>
      </c>
      <c r="R650" s="3"/>
      <c r="S650" s="3"/>
      <c r="T650" s="3"/>
      <c r="U650" s="3"/>
      <c r="V650" s="3"/>
      <c r="BF650" s="12" t="s">
        <v>0</v>
      </c>
    </row>
    <row r="651" spans="1:58">
      <c r="A651" s="3" t="str">
        <f t="shared" si="116"/>
        <v>#back(text=戻る,left)</v>
      </c>
      <c r="B651" s="3" t="s">
        <v>0</v>
      </c>
      <c r="C651" s="3" t="s">
        <v>151</v>
      </c>
      <c r="R651" s="3"/>
      <c r="S651" s="3"/>
      <c r="T651" s="3"/>
      <c r="U651" s="3"/>
      <c r="V651" s="3"/>
      <c r="BF651" s="12" t="s">
        <v>0</v>
      </c>
    </row>
    <row r="652" spans="1:58">
      <c r="A652" s="3" t="str">
        <f t="shared" si="116"/>
        <v>&amp;br;</v>
      </c>
      <c r="B652" s="3" t="s">
        <v>0</v>
      </c>
      <c r="C652" s="3" t="s">
        <v>161</v>
      </c>
      <c r="R652" s="3"/>
      <c r="S652" s="3"/>
      <c r="T652" s="3"/>
      <c r="U652" s="3"/>
      <c r="V652" s="3"/>
      <c r="BF652" s="12" t="s">
        <v>0</v>
      </c>
    </row>
    <row r="653" spans="1:58">
      <c r="A653" s="3" t="str">
        <f t="shared" si="116"/>
        <v>#comment(above,nsize=[15],size=[30],num=[10])</v>
      </c>
      <c r="B653" s="3" t="s">
        <v>0</v>
      </c>
      <c r="C653" s="3" t="s">
        <v>170</v>
      </c>
      <c r="R653" s="3"/>
      <c r="S653" s="3"/>
      <c r="T653" s="3"/>
      <c r="U653" s="3"/>
      <c r="V653" s="3"/>
      <c r="BF653" s="12" t="s">
        <v>0</v>
      </c>
    </row>
    <row r="654" spans="1:58">
      <c r="A654" s="3" t="str">
        <f t="shared" si="116"/>
        <v>&amp;br;&amp;br;</v>
      </c>
      <c r="B654" s="3" t="s">
        <v>0</v>
      </c>
      <c r="C654" s="3" t="s">
        <v>142</v>
      </c>
      <c r="R654" s="3"/>
      <c r="S654" s="3"/>
      <c r="T654" s="3"/>
      <c r="U654" s="3"/>
      <c r="V654" s="3"/>
      <c r="BF654" s="12"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279"/>
  <sheetViews>
    <sheetView workbookViewId="0">
      <selection activeCell="O20" sqref="O20"/>
    </sheetView>
  </sheetViews>
  <sheetFormatPr defaultColWidth="9" defaultRowHeight="13.5"/>
  <cols>
    <col min="1" max="1" width="9" style="3"/>
    <col min="2" max="4" width="2" style="3" customWidth="1"/>
    <col min="5" max="5" width="13" style="3" customWidth="1"/>
    <col min="6" max="7" width="2.5" style="3" customWidth="1"/>
    <col min="8" max="8" width="9" style="3"/>
    <col min="9" max="9" width="2.75" style="3" customWidth="1"/>
    <col min="10" max="10" width="2" style="3" customWidth="1"/>
    <col min="11" max="11" width="5.25" style="3" customWidth="1"/>
    <col min="12" max="12" width="4" style="3" customWidth="1"/>
    <col min="13" max="13" width="2" style="3" customWidth="1"/>
    <col min="14" max="14" width="7.875" style="3" customWidth="1"/>
    <col min="15" max="15" width="4.375" style="3" customWidth="1"/>
    <col min="16" max="16" width="2" style="3" customWidth="1"/>
    <col min="17" max="17" width="8.5" style="3" customWidth="1"/>
    <col min="18" max="18" width="3.5" style="3" customWidth="1"/>
    <col min="19" max="19" width="3" style="3" customWidth="1"/>
    <col min="20" max="16384" width="9" style="3"/>
  </cols>
  <sheetData>
    <row r="1" spans="1:2">
      <c r="A1" s="3" t="str">
        <f t="shared" ref="A1:A64" si="0">B1&amp;C1&amp;D1&amp;E1&amp;F1&amp;G1&amp;H1&amp;I1&amp;J1&amp;K1&amp;L1&amp;M1&amp;N1&amp;O1&amp;P1&amp;Q1&amp;R1&amp;S1</f>
        <v>#contents()</v>
      </c>
      <c r="B1" s="3" t="s">
        <v>1150</v>
      </c>
    </row>
    <row r="2" spans="1:1">
      <c r="A2" s="3" t="str">
        <f t="shared" si="0"/>
        <v/>
      </c>
    </row>
    <row r="3" spans="1:2">
      <c r="A3" s="3" t="str">
        <f t="shared" si="0"/>
        <v>**白</v>
      </c>
      <c r="B3" s="3" t="s">
        <v>890</v>
      </c>
    </row>
    <row r="4" spans="1:19">
      <c r="A4" s="3" t="str">
        <f t="shared" si="0"/>
        <v>|LEFT:500|LEFT:50|LEFT:80|LEFT:100|c</v>
      </c>
      <c r="B4" s="3" t="s">
        <v>83</v>
      </c>
      <c r="H4" s="3" t="s">
        <v>891</v>
      </c>
      <c r="J4" s="3" t="s">
        <v>83</v>
      </c>
      <c r="L4" s="3" t="s">
        <v>892</v>
      </c>
      <c r="M4" s="3" t="s">
        <v>83</v>
      </c>
      <c r="O4" s="3" t="s">
        <v>1</v>
      </c>
      <c r="P4" s="3" t="s">
        <v>83</v>
      </c>
      <c r="R4" s="3" t="s">
        <v>2</v>
      </c>
      <c r="S4" s="3" t="s">
        <v>893</v>
      </c>
    </row>
    <row r="5" spans="1:19">
      <c r="A5" s="3" t="str">
        <f t="shared" si="0"/>
        <v>|カード名|コスト|レアリティ|種別|</v>
      </c>
      <c r="B5" s="3" t="s">
        <v>83</v>
      </c>
      <c r="H5" s="3" t="s">
        <v>894</v>
      </c>
      <c r="J5" s="3" t="s">
        <v>83</v>
      </c>
      <c r="L5" s="3" t="s">
        <v>895</v>
      </c>
      <c r="M5" s="3" t="s">
        <v>83</v>
      </c>
      <c r="O5" s="3" t="s">
        <v>92</v>
      </c>
      <c r="P5" s="3" t="s">
        <v>83</v>
      </c>
      <c r="R5" s="3" t="s">
        <v>11</v>
      </c>
      <c r="S5" s="3" t="s">
        <v>83</v>
      </c>
    </row>
    <row r="6" spans="1:19">
      <c r="A6" s="3" t="str">
        <f t="shared" si="0"/>
        <v>|[[《》&gt;0]]||||</v>
      </c>
      <c r="B6" s="3" t="s">
        <v>83</v>
      </c>
      <c r="C6" s="3" t="s">
        <v>1151</v>
      </c>
      <c r="D6" s="3" t="s">
        <v>1152</v>
      </c>
      <c r="F6" s="3" t="s">
        <v>1154</v>
      </c>
      <c r="G6" s="3" t="s">
        <v>115</v>
      </c>
      <c r="H6" s="3">
        <f t="shared" ref="H6:H38" si="1">E6</f>
        <v>0</v>
      </c>
      <c r="I6" s="3" t="s">
        <v>899</v>
      </c>
      <c r="J6" s="3" t="s">
        <v>83</v>
      </c>
      <c r="M6" s="3" t="s">
        <v>83</v>
      </c>
      <c r="P6" s="3" t="s">
        <v>83</v>
      </c>
      <c r="S6" s="3" t="s">
        <v>83</v>
      </c>
    </row>
    <row r="7" spans="1:19">
      <c r="A7" s="3" t="str">
        <f t="shared" si="0"/>
        <v>|[[《》&gt;0]]||||</v>
      </c>
      <c r="B7" s="3" t="s">
        <v>83</v>
      </c>
      <c r="C7" s="3" t="s">
        <v>1151</v>
      </c>
      <c r="D7" s="3" t="s">
        <v>1152</v>
      </c>
      <c r="F7" s="3" t="s">
        <v>1154</v>
      </c>
      <c r="G7" s="3" t="s">
        <v>115</v>
      </c>
      <c r="H7" s="3">
        <f t="shared" si="1"/>
        <v>0</v>
      </c>
      <c r="I7" s="3" t="s">
        <v>899</v>
      </c>
      <c r="J7" s="3" t="s">
        <v>83</v>
      </c>
      <c r="M7" s="3" t="s">
        <v>83</v>
      </c>
      <c r="P7" s="3" t="s">
        <v>83</v>
      </c>
      <c r="S7" s="3" t="s">
        <v>83</v>
      </c>
    </row>
    <row r="8" spans="1:19">
      <c r="A8" s="3" t="str">
        <f t="shared" si="0"/>
        <v>|[[《》&gt;0]]||||</v>
      </c>
      <c r="B8" s="3" t="s">
        <v>83</v>
      </c>
      <c r="C8" s="3" t="s">
        <v>1151</v>
      </c>
      <c r="D8" s="3" t="s">
        <v>1152</v>
      </c>
      <c r="F8" s="3" t="s">
        <v>1154</v>
      </c>
      <c r="G8" s="3" t="s">
        <v>115</v>
      </c>
      <c r="H8" s="3">
        <f t="shared" si="1"/>
        <v>0</v>
      </c>
      <c r="I8" s="3" t="s">
        <v>899</v>
      </c>
      <c r="J8" s="3" t="s">
        <v>83</v>
      </c>
      <c r="M8" s="3" t="s">
        <v>83</v>
      </c>
      <c r="P8" s="3" t="s">
        <v>83</v>
      </c>
      <c r="S8" s="3" t="s">
        <v>83</v>
      </c>
    </row>
    <row r="9" spans="1:19">
      <c r="A9" s="3" t="str">
        <f t="shared" si="0"/>
        <v>|[[《》&gt;0]]||||</v>
      </c>
      <c r="B9" s="3" t="s">
        <v>83</v>
      </c>
      <c r="C9" s="3" t="s">
        <v>1151</v>
      </c>
      <c r="D9" s="3" t="s">
        <v>1152</v>
      </c>
      <c r="F9" s="3" t="s">
        <v>1154</v>
      </c>
      <c r="G9" s="3" t="s">
        <v>115</v>
      </c>
      <c r="H9" s="3">
        <f t="shared" si="1"/>
        <v>0</v>
      </c>
      <c r="I9" s="3" t="s">
        <v>899</v>
      </c>
      <c r="J9" s="3" t="s">
        <v>83</v>
      </c>
      <c r="M9" s="3" t="s">
        <v>83</v>
      </c>
      <c r="P9" s="3" t="s">
        <v>83</v>
      </c>
      <c r="S9" s="3" t="s">
        <v>83</v>
      </c>
    </row>
    <row r="10" spans="1:19">
      <c r="A10" s="3" t="str">
        <f t="shared" si="0"/>
        <v>|[[《》&gt;0]]||||</v>
      </c>
      <c r="B10" s="3" t="s">
        <v>83</v>
      </c>
      <c r="C10" s="3" t="s">
        <v>1151</v>
      </c>
      <c r="D10" s="3" t="s">
        <v>1152</v>
      </c>
      <c r="F10" s="3" t="s">
        <v>1154</v>
      </c>
      <c r="G10" s="3" t="s">
        <v>115</v>
      </c>
      <c r="H10" s="3">
        <f t="shared" si="1"/>
        <v>0</v>
      </c>
      <c r="I10" s="3" t="s">
        <v>899</v>
      </c>
      <c r="J10" s="3" t="s">
        <v>83</v>
      </c>
      <c r="M10" s="3" t="s">
        <v>83</v>
      </c>
      <c r="P10" s="3" t="s">
        <v>83</v>
      </c>
      <c r="S10" s="3" t="s">
        <v>83</v>
      </c>
    </row>
    <row r="11" spans="1:19">
      <c r="A11" s="3" t="str">
        <f t="shared" si="0"/>
        <v>|[[《》&gt;0]]||||</v>
      </c>
      <c r="B11" s="3" t="s">
        <v>83</v>
      </c>
      <c r="C11" s="3" t="s">
        <v>1151</v>
      </c>
      <c r="D11" s="3" t="s">
        <v>1152</v>
      </c>
      <c r="F11" s="3" t="s">
        <v>1154</v>
      </c>
      <c r="G11" s="3" t="s">
        <v>115</v>
      </c>
      <c r="H11" s="3">
        <f t="shared" si="1"/>
        <v>0</v>
      </c>
      <c r="I11" s="3" t="s">
        <v>899</v>
      </c>
      <c r="J11" s="3" t="s">
        <v>83</v>
      </c>
      <c r="M11" s="3" t="s">
        <v>83</v>
      </c>
      <c r="P11" s="3" t="s">
        <v>83</v>
      </c>
      <c r="S11" s="3" t="s">
        <v>83</v>
      </c>
    </row>
    <row r="12" spans="1:19">
      <c r="A12" s="3" t="str">
        <f t="shared" si="0"/>
        <v>|[[《》&gt;0]]||||</v>
      </c>
      <c r="B12" s="3" t="s">
        <v>83</v>
      </c>
      <c r="C12" s="3" t="s">
        <v>1151</v>
      </c>
      <c r="D12" s="3" t="s">
        <v>1152</v>
      </c>
      <c r="F12" s="3" t="s">
        <v>1154</v>
      </c>
      <c r="G12" s="3" t="s">
        <v>115</v>
      </c>
      <c r="H12" s="3">
        <f t="shared" si="1"/>
        <v>0</v>
      </c>
      <c r="I12" s="3" t="s">
        <v>899</v>
      </c>
      <c r="J12" s="3" t="s">
        <v>83</v>
      </c>
      <c r="M12" s="3" t="s">
        <v>83</v>
      </c>
      <c r="P12" s="3" t="s">
        <v>83</v>
      </c>
      <c r="S12" s="3" t="s">
        <v>83</v>
      </c>
    </row>
    <row r="13" spans="1:19">
      <c r="A13" s="3" t="str">
        <f t="shared" si="0"/>
        <v>|[[《》&gt;0]]||||</v>
      </c>
      <c r="B13" s="3" t="s">
        <v>83</v>
      </c>
      <c r="C13" s="3" t="s">
        <v>1151</v>
      </c>
      <c r="D13" s="3" t="s">
        <v>1152</v>
      </c>
      <c r="F13" s="3" t="s">
        <v>1154</v>
      </c>
      <c r="G13" s="3" t="s">
        <v>115</v>
      </c>
      <c r="H13" s="3">
        <f t="shared" si="1"/>
        <v>0</v>
      </c>
      <c r="I13" s="3" t="s">
        <v>899</v>
      </c>
      <c r="J13" s="3" t="s">
        <v>83</v>
      </c>
      <c r="M13" s="3" t="s">
        <v>83</v>
      </c>
      <c r="P13" s="3" t="s">
        <v>83</v>
      </c>
      <c r="S13" s="3" t="s">
        <v>83</v>
      </c>
    </row>
    <row r="14" spans="1:19">
      <c r="A14" s="3" t="str">
        <f t="shared" si="0"/>
        <v>|[[《》&gt;0]]||||</v>
      </c>
      <c r="B14" s="3" t="s">
        <v>83</v>
      </c>
      <c r="C14" s="3" t="s">
        <v>1151</v>
      </c>
      <c r="D14" s="3" t="s">
        <v>1152</v>
      </c>
      <c r="F14" s="3" t="s">
        <v>1154</v>
      </c>
      <c r="G14" s="3" t="s">
        <v>115</v>
      </c>
      <c r="H14" s="3">
        <f t="shared" si="1"/>
        <v>0</v>
      </c>
      <c r="I14" s="3" t="s">
        <v>899</v>
      </c>
      <c r="J14" s="3" t="s">
        <v>83</v>
      </c>
      <c r="M14" s="3" t="s">
        <v>83</v>
      </c>
      <c r="P14" s="3" t="s">
        <v>83</v>
      </c>
      <c r="S14" s="3" t="s">
        <v>83</v>
      </c>
    </row>
    <row r="15" spans="1:19">
      <c r="A15" s="3" t="str">
        <f t="shared" si="0"/>
        <v>|[[《》&gt;0]]||||</v>
      </c>
      <c r="B15" s="3" t="s">
        <v>83</v>
      </c>
      <c r="C15" s="3" t="s">
        <v>1151</v>
      </c>
      <c r="D15" s="3" t="s">
        <v>1152</v>
      </c>
      <c r="F15" s="3" t="s">
        <v>1154</v>
      </c>
      <c r="G15" s="3" t="s">
        <v>115</v>
      </c>
      <c r="H15" s="3">
        <f t="shared" si="1"/>
        <v>0</v>
      </c>
      <c r="I15" s="3" t="s">
        <v>899</v>
      </c>
      <c r="J15" s="3" t="s">
        <v>83</v>
      </c>
      <c r="M15" s="3" t="s">
        <v>83</v>
      </c>
      <c r="P15" s="3" t="s">
        <v>83</v>
      </c>
      <c r="S15" s="3" t="s">
        <v>83</v>
      </c>
    </row>
    <row r="16" spans="1:19">
      <c r="A16" s="3" t="str">
        <f t="shared" si="0"/>
        <v>|[[《》&gt;0]]||||</v>
      </c>
      <c r="B16" s="3" t="s">
        <v>83</v>
      </c>
      <c r="C16" s="3" t="s">
        <v>1151</v>
      </c>
      <c r="D16" s="3" t="s">
        <v>1152</v>
      </c>
      <c r="F16" s="3" t="s">
        <v>1154</v>
      </c>
      <c r="G16" s="3" t="s">
        <v>115</v>
      </c>
      <c r="H16" s="3">
        <f t="shared" si="1"/>
        <v>0</v>
      </c>
      <c r="I16" s="3" t="s">
        <v>899</v>
      </c>
      <c r="J16" s="3" t="s">
        <v>83</v>
      </c>
      <c r="M16" s="3" t="s">
        <v>83</v>
      </c>
      <c r="P16" s="3" t="s">
        <v>83</v>
      </c>
      <c r="S16" s="3" t="s">
        <v>83</v>
      </c>
    </row>
    <row r="17" spans="1:19">
      <c r="A17" s="3" t="str">
        <f t="shared" si="0"/>
        <v>|[[《》&gt;0]]||||</v>
      </c>
      <c r="B17" s="3" t="s">
        <v>83</v>
      </c>
      <c r="C17" s="3" t="s">
        <v>1151</v>
      </c>
      <c r="D17" s="3" t="s">
        <v>1152</v>
      </c>
      <c r="F17" s="3" t="s">
        <v>1154</v>
      </c>
      <c r="G17" s="3" t="s">
        <v>115</v>
      </c>
      <c r="H17" s="3">
        <f t="shared" si="1"/>
        <v>0</v>
      </c>
      <c r="I17" s="3" t="s">
        <v>899</v>
      </c>
      <c r="J17" s="3" t="s">
        <v>83</v>
      </c>
      <c r="M17" s="3" t="s">
        <v>83</v>
      </c>
      <c r="P17" s="3" t="s">
        <v>83</v>
      </c>
      <c r="S17" s="3" t="s">
        <v>83</v>
      </c>
    </row>
    <row r="18" spans="1:19">
      <c r="A18" s="3" t="str">
        <f t="shared" si="0"/>
        <v>|[[《》&gt;0]]||||</v>
      </c>
      <c r="B18" s="3" t="s">
        <v>83</v>
      </c>
      <c r="C18" s="3" t="s">
        <v>1151</v>
      </c>
      <c r="D18" s="3" t="s">
        <v>1152</v>
      </c>
      <c r="F18" s="3" t="s">
        <v>1154</v>
      </c>
      <c r="G18" s="3" t="s">
        <v>115</v>
      </c>
      <c r="H18" s="3">
        <f t="shared" si="1"/>
        <v>0</v>
      </c>
      <c r="I18" s="3" t="s">
        <v>899</v>
      </c>
      <c r="J18" s="3" t="s">
        <v>83</v>
      </c>
      <c r="M18" s="3" t="s">
        <v>83</v>
      </c>
      <c r="P18" s="3" t="s">
        <v>83</v>
      </c>
      <c r="S18" s="3" t="s">
        <v>83</v>
      </c>
    </row>
    <row r="19" spans="1:19">
      <c r="A19" s="3" t="str">
        <f t="shared" si="0"/>
        <v>|[[《》&gt;0]]||||</v>
      </c>
      <c r="B19" s="3" t="s">
        <v>83</v>
      </c>
      <c r="C19" s="3" t="s">
        <v>1151</v>
      </c>
      <c r="D19" s="3" t="s">
        <v>1152</v>
      </c>
      <c r="F19" s="3" t="s">
        <v>1154</v>
      </c>
      <c r="G19" s="3" t="s">
        <v>115</v>
      </c>
      <c r="H19" s="3">
        <f t="shared" si="1"/>
        <v>0</v>
      </c>
      <c r="I19" s="3" t="s">
        <v>899</v>
      </c>
      <c r="J19" s="3" t="s">
        <v>83</v>
      </c>
      <c r="M19" s="3" t="s">
        <v>83</v>
      </c>
      <c r="P19" s="3" t="s">
        <v>83</v>
      </c>
      <c r="S19" s="3" t="s">
        <v>83</v>
      </c>
    </row>
    <row r="20" spans="1:19">
      <c r="A20" s="3" t="str">
        <f t="shared" si="0"/>
        <v>|[[《》&gt;0]]||||</v>
      </c>
      <c r="B20" s="3" t="s">
        <v>83</v>
      </c>
      <c r="C20" s="3" t="s">
        <v>1151</v>
      </c>
      <c r="D20" s="3" t="s">
        <v>1152</v>
      </c>
      <c r="F20" s="3" t="s">
        <v>1154</v>
      </c>
      <c r="G20" s="3" t="s">
        <v>115</v>
      </c>
      <c r="H20" s="3">
        <f t="shared" si="1"/>
        <v>0</v>
      </c>
      <c r="I20" s="3" t="s">
        <v>899</v>
      </c>
      <c r="J20" s="3" t="s">
        <v>83</v>
      </c>
      <c r="M20" s="3" t="s">
        <v>83</v>
      </c>
      <c r="P20" s="3" t="s">
        <v>83</v>
      </c>
      <c r="S20" s="3" t="s">
        <v>83</v>
      </c>
    </row>
    <row r="21" spans="1:19">
      <c r="A21" s="3" t="str">
        <f t="shared" si="0"/>
        <v>|[[《》&gt;0]]||||</v>
      </c>
      <c r="B21" s="3" t="s">
        <v>83</v>
      </c>
      <c r="C21" s="3" t="s">
        <v>1151</v>
      </c>
      <c r="D21" s="3" t="s">
        <v>1152</v>
      </c>
      <c r="F21" s="3" t="s">
        <v>1154</v>
      </c>
      <c r="G21" s="3" t="s">
        <v>115</v>
      </c>
      <c r="H21" s="3">
        <f t="shared" si="1"/>
        <v>0</v>
      </c>
      <c r="I21" s="3" t="s">
        <v>899</v>
      </c>
      <c r="J21" s="3" t="s">
        <v>83</v>
      </c>
      <c r="M21" s="3" t="s">
        <v>83</v>
      </c>
      <c r="P21" s="3" t="s">
        <v>83</v>
      </c>
      <c r="S21" s="3" t="s">
        <v>83</v>
      </c>
    </row>
    <row r="22" spans="1:19">
      <c r="A22" s="3" t="str">
        <f t="shared" si="0"/>
        <v>|[[《》&gt;0]]||||</v>
      </c>
      <c r="B22" s="3" t="s">
        <v>83</v>
      </c>
      <c r="C22" s="3" t="s">
        <v>1151</v>
      </c>
      <c r="D22" s="3" t="s">
        <v>1152</v>
      </c>
      <c r="F22" s="3" t="s">
        <v>1154</v>
      </c>
      <c r="G22" s="3" t="s">
        <v>115</v>
      </c>
      <c r="H22" s="3">
        <f t="shared" si="1"/>
        <v>0</v>
      </c>
      <c r="I22" s="3" t="s">
        <v>899</v>
      </c>
      <c r="J22" s="3" t="s">
        <v>83</v>
      </c>
      <c r="M22" s="3" t="s">
        <v>83</v>
      </c>
      <c r="P22" s="3" t="s">
        <v>83</v>
      </c>
      <c r="S22" s="3" t="s">
        <v>83</v>
      </c>
    </row>
    <row r="23" spans="1:19">
      <c r="A23" s="3" t="str">
        <f t="shared" si="0"/>
        <v>|[[《》&gt;0]]||||</v>
      </c>
      <c r="B23" s="3" t="s">
        <v>83</v>
      </c>
      <c r="C23" s="3" t="s">
        <v>1151</v>
      </c>
      <c r="D23" s="3" t="s">
        <v>1152</v>
      </c>
      <c r="F23" s="3" t="s">
        <v>1154</v>
      </c>
      <c r="G23" s="3" t="s">
        <v>115</v>
      </c>
      <c r="H23" s="3">
        <f t="shared" si="1"/>
        <v>0</v>
      </c>
      <c r="I23" s="3" t="s">
        <v>899</v>
      </c>
      <c r="J23" s="3" t="s">
        <v>83</v>
      </c>
      <c r="M23" s="3" t="s">
        <v>83</v>
      </c>
      <c r="P23" s="3" t="s">
        <v>83</v>
      </c>
      <c r="S23" s="3" t="s">
        <v>83</v>
      </c>
    </row>
    <row r="24" spans="1:19">
      <c r="A24" s="3" t="str">
        <f t="shared" si="0"/>
        <v>|[[《》&gt;0]]||||</v>
      </c>
      <c r="B24" s="3" t="s">
        <v>83</v>
      </c>
      <c r="C24" s="3" t="s">
        <v>1151</v>
      </c>
      <c r="D24" s="3" t="s">
        <v>1152</v>
      </c>
      <c r="F24" s="3" t="s">
        <v>1154</v>
      </c>
      <c r="G24" s="3" t="s">
        <v>115</v>
      </c>
      <c r="H24" s="3">
        <f t="shared" si="1"/>
        <v>0</v>
      </c>
      <c r="I24" s="3" t="s">
        <v>899</v>
      </c>
      <c r="J24" s="3" t="s">
        <v>83</v>
      </c>
      <c r="M24" s="3" t="s">
        <v>83</v>
      </c>
      <c r="P24" s="3" t="s">
        <v>83</v>
      </c>
      <c r="S24" s="3" t="s">
        <v>83</v>
      </c>
    </row>
    <row r="25" spans="1:19">
      <c r="A25" s="3" t="str">
        <f t="shared" si="0"/>
        <v>|[[《》&gt;0]]||||</v>
      </c>
      <c r="B25" s="3" t="s">
        <v>83</v>
      </c>
      <c r="C25" s="3" t="s">
        <v>1151</v>
      </c>
      <c r="D25" s="3" t="s">
        <v>1152</v>
      </c>
      <c r="F25" s="3" t="s">
        <v>1154</v>
      </c>
      <c r="G25" s="3" t="s">
        <v>115</v>
      </c>
      <c r="H25" s="3">
        <f t="shared" si="1"/>
        <v>0</v>
      </c>
      <c r="I25" s="3" t="s">
        <v>899</v>
      </c>
      <c r="J25" s="3" t="s">
        <v>83</v>
      </c>
      <c r="M25" s="3" t="s">
        <v>83</v>
      </c>
      <c r="P25" s="3" t="s">
        <v>83</v>
      </c>
      <c r="S25" s="3" t="s">
        <v>83</v>
      </c>
    </row>
    <row r="26" spans="1:19">
      <c r="A26" s="3" t="str">
        <f t="shared" si="0"/>
        <v>|[[《》&gt;0]]||||</v>
      </c>
      <c r="B26" s="3" t="s">
        <v>83</v>
      </c>
      <c r="C26" s="3" t="s">
        <v>1151</v>
      </c>
      <c r="D26" s="3" t="s">
        <v>1152</v>
      </c>
      <c r="F26" s="3" t="s">
        <v>1154</v>
      </c>
      <c r="G26" s="3" t="s">
        <v>115</v>
      </c>
      <c r="H26" s="3">
        <f t="shared" si="1"/>
        <v>0</v>
      </c>
      <c r="I26" s="3" t="s">
        <v>899</v>
      </c>
      <c r="J26" s="3" t="s">
        <v>83</v>
      </c>
      <c r="M26" s="3" t="s">
        <v>83</v>
      </c>
      <c r="P26" s="3" t="s">
        <v>83</v>
      </c>
      <c r="S26" s="3" t="s">
        <v>83</v>
      </c>
    </row>
    <row r="27" spans="1:19">
      <c r="A27" s="3" t="str">
        <f t="shared" si="0"/>
        <v>|[[《》&gt;0]]||||</v>
      </c>
      <c r="B27" s="3" t="s">
        <v>83</v>
      </c>
      <c r="C27" s="3" t="s">
        <v>1151</v>
      </c>
      <c r="D27" s="3" t="s">
        <v>1152</v>
      </c>
      <c r="F27" s="3" t="s">
        <v>1154</v>
      </c>
      <c r="G27" s="3" t="s">
        <v>115</v>
      </c>
      <c r="H27" s="3">
        <f t="shared" si="1"/>
        <v>0</v>
      </c>
      <c r="I27" s="3" t="s">
        <v>899</v>
      </c>
      <c r="J27" s="3" t="s">
        <v>83</v>
      </c>
      <c r="M27" s="3" t="s">
        <v>83</v>
      </c>
      <c r="P27" s="3" t="s">
        <v>83</v>
      </c>
      <c r="S27" s="3" t="s">
        <v>83</v>
      </c>
    </row>
    <row r="28" spans="1:19">
      <c r="A28" s="3" t="str">
        <f t="shared" si="0"/>
        <v>|[[《》&gt;0]]||||</v>
      </c>
      <c r="B28" s="3" t="s">
        <v>83</v>
      </c>
      <c r="C28" s="3" t="s">
        <v>1151</v>
      </c>
      <c r="D28" s="3" t="s">
        <v>1152</v>
      </c>
      <c r="F28" s="3" t="s">
        <v>1154</v>
      </c>
      <c r="G28" s="3" t="s">
        <v>115</v>
      </c>
      <c r="H28" s="3">
        <f t="shared" si="1"/>
        <v>0</v>
      </c>
      <c r="I28" s="3" t="s">
        <v>899</v>
      </c>
      <c r="J28" s="3" t="s">
        <v>83</v>
      </c>
      <c r="M28" s="3" t="s">
        <v>83</v>
      </c>
      <c r="P28" s="3" t="s">
        <v>83</v>
      </c>
      <c r="S28" s="3" t="s">
        <v>83</v>
      </c>
    </row>
    <row r="29" spans="1:19">
      <c r="A29" s="3" t="str">
        <f t="shared" si="0"/>
        <v>|[[《》&gt;0]]||||</v>
      </c>
      <c r="B29" s="3" t="s">
        <v>83</v>
      </c>
      <c r="C29" s="3" t="s">
        <v>1151</v>
      </c>
      <c r="D29" s="3" t="s">
        <v>1152</v>
      </c>
      <c r="F29" s="3" t="s">
        <v>1154</v>
      </c>
      <c r="G29" s="3" t="s">
        <v>115</v>
      </c>
      <c r="H29" s="3">
        <f t="shared" si="1"/>
        <v>0</v>
      </c>
      <c r="I29" s="3" t="s">
        <v>899</v>
      </c>
      <c r="J29" s="3" t="s">
        <v>83</v>
      </c>
      <c r="M29" s="3" t="s">
        <v>83</v>
      </c>
      <c r="P29" s="3" t="s">
        <v>83</v>
      </c>
      <c r="S29" s="3" t="s">
        <v>83</v>
      </c>
    </row>
    <row r="30" spans="1:19">
      <c r="A30" s="3" t="str">
        <f t="shared" si="0"/>
        <v>|[[《》&gt;0]]||||</v>
      </c>
      <c r="B30" s="3" t="s">
        <v>83</v>
      </c>
      <c r="C30" s="3" t="s">
        <v>1151</v>
      </c>
      <c r="D30" s="3" t="s">
        <v>1152</v>
      </c>
      <c r="F30" s="3" t="s">
        <v>1154</v>
      </c>
      <c r="G30" s="3" t="s">
        <v>115</v>
      </c>
      <c r="H30" s="3">
        <f t="shared" si="1"/>
        <v>0</v>
      </c>
      <c r="I30" s="3" t="s">
        <v>899</v>
      </c>
      <c r="J30" s="3" t="s">
        <v>83</v>
      </c>
      <c r="M30" s="3" t="s">
        <v>83</v>
      </c>
      <c r="P30" s="3" t="s">
        <v>83</v>
      </c>
      <c r="S30" s="3" t="s">
        <v>83</v>
      </c>
    </row>
    <row r="31" spans="1:19">
      <c r="A31" s="3" t="str">
        <f t="shared" si="0"/>
        <v>|[[《》&gt;0]]||||</v>
      </c>
      <c r="B31" s="3" t="s">
        <v>83</v>
      </c>
      <c r="C31" s="3" t="s">
        <v>1151</v>
      </c>
      <c r="D31" s="3" t="s">
        <v>1152</v>
      </c>
      <c r="F31" s="3" t="s">
        <v>1154</v>
      </c>
      <c r="G31" s="3" t="s">
        <v>115</v>
      </c>
      <c r="H31" s="3">
        <f t="shared" si="1"/>
        <v>0</v>
      </c>
      <c r="I31" s="3" t="s">
        <v>899</v>
      </c>
      <c r="J31" s="3" t="s">
        <v>83</v>
      </c>
      <c r="M31" s="3" t="s">
        <v>83</v>
      </c>
      <c r="P31" s="3" t="s">
        <v>83</v>
      </c>
      <c r="S31" s="3" t="s">
        <v>83</v>
      </c>
    </row>
    <row r="32" spans="1:19">
      <c r="A32" s="3" t="str">
        <f t="shared" si="0"/>
        <v>|[[《》&gt;0]]||||</v>
      </c>
      <c r="B32" s="3" t="s">
        <v>83</v>
      </c>
      <c r="C32" s="3" t="s">
        <v>1151</v>
      </c>
      <c r="D32" s="3" t="s">
        <v>1152</v>
      </c>
      <c r="F32" s="3" t="s">
        <v>1154</v>
      </c>
      <c r="G32" s="3" t="s">
        <v>115</v>
      </c>
      <c r="H32" s="3">
        <f t="shared" si="1"/>
        <v>0</v>
      </c>
      <c r="I32" s="3" t="s">
        <v>899</v>
      </c>
      <c r="J32" s="3" t="s">
        <v>83</v>
      </c>
      <c r="M32" s="3" t="s">
        <v>83</v>
      </c>
      <c r="P32" s="3" t="s">
        <v>83</v>
      </c>
      <c r="S32" s="3" t="s">
        <v>83</v>
      </c>
    </row>
    <row r="33" spans="1:19">
      <c r="A33" s="3" t="str">
        <f t="shared" si="0"/>
        <v>|[[《》&gt;0]]||||</v>
      </c>
      <c r="B33" s="3" t="s">
        <v>83</v>
      </c>
      <c r="C33" s="3" t="s">
        <v>1151</v>
      </c>
      <c r="D33" s="3" t="s">
        <v>1152</v>
      </c>
      <c r="F33" s="3" t="s">
        <v>1154</v>
      </c>
      <c r="G33" s="3" t="s">
        <v>115</v>
      </c>
      <c r="H33" s="3">
        <f t="shared" si="1"/>
        <v>0</v>
      </c>
      <c r="I33" s="3" t="s">
        <v>899</v>
      </c>
      <c r="J33" s="3" t="s">
        <v>83</v>
      </c>
      <c r="M33" s="3" t="s">
        <v>83</v>
      </c>
      <c r="P33" s="3" t="s">
        <v>83</v>
      </c>
      <c r="S33" s="3" t="s">
        <v>83</v>
      </c>
    </row>
    <row r="34" spans="1:19">
      <c r="A34" s="3" t="str">
        <f t="shared" si="0"/>
        <v>|[[《》&gt;0]]||||</v>
      </c>
      <c r="B34" s="3" t="s">
        <v>83</v>
      </c>
      <c r="C34" s="3" t="s">
        <v>1151</v>
      </c>
      <c r="D34" s="3" t="s">
        <v>1152</v>
      </c>
      <c r="F34" s="3" t="s">
        <v>1154</v>
      </c>
      <c r="G34" s="3" t="s">
        <v>115</v>
      </c>
      <c r="H34" s="3">
        <f t="shared" si="1"/>
        <v>0</v>
      </c>
      <c r="I34" s="3" t="s">
        <v>899</v>
      </c>
      <c r="J34" s="3" t="s">
        <v>83</v>
      </c>
      <c r="M34" s="3" t="s">
        <v>83</v>
      </c>
      <c r="P34" s="3" t="s">
        <v>83</v>
      </c>
      <c r="S34" s="3" t="s">
        <v>83</v>
      </c>
    </row>
    <row r="35" spans="1:19">
      <c r="A35" s="3" t="str">
        <f t="shared" si="0"/>
        <v>|[[《》&gt;0]]||||</v>
      </c>
      <c r="B35" s="3" t="s">
        <v>83</v>
      </c>
      <c r="C35" s="3" t="s">
        <v>1151</v>
      </c>
      <c r="D35" s="3" t="s">
        <v>1152</v>
      </c>
      <c r="F35" s="3" t="s">
        <v>1154</v>
      </c>
      <c r="G35" s="3" t="s">
        <v>115</v>
      </c>
      <c r="H35" s="3">
        <f t="shared" si="1"/>
        <v>0</v>
      </c>
      <c r="I35" s="3" t="s">
        <v>899</v>
      </c>
      <c r="J35" s="3" t="s">
        <v>83</v>
      </c>
      <c r="M35" s="3" t="s">
        <v>83</v>
      </c>
      <c r="P35" s="3" t="s">
        <v>83</v>
      </c>
      <c r="S35" s="3" t="s">
        <v>83</v>
      </c>
    </row>
    <row r="36" spans="1:19">
      <c r="A36" s="3" t="str">
        <f t="shared" si="0"/>
        <v>|[[《》&gt;0]]||||</v>
      </c>
      <c r="B36" s="3" t="s">
        <v>83</v>
      </c>
      <c r="C36" s="3" t="s">
        <v>1151</v>
      </c>
      <c r="D36" s="3" t="s">
        <v>1152</v>
      </c>
      <c r="F36" s="3" t="s">
        <v>1154</v>
      </c>
      <c r="G36" s="3" t="s">
        <v>115</v>
      </c>
      <c r="H36" s="3">
        <f t="shared" si="1"/>
        <v>0</v>
      </c>
      <c r="I36" s="3" t="s">
        <v>899</v>
      </c>
      <c r="J36" s="3" t="s">
        <v>83</v>
      </c>
      <c r="M36" s="3" t="s">
        <v>83</v>
      </c>
      <c r="P36" s="3" t="s">
        <v>83</v>
      </c>
      <c r="S36" s="3" t="s">
        <v>83</v>
      </c>
    </row>
    <row r="37" spans="1:19">
      <c r="A37" s="3" t="str">
        <f t="shared" si="0"/>
        <v>|[[《》&gt;0]]||||</v>
      </c>
      <c r="B37" s="3" t="s">
        <v>83</v>
      </c>
      <c r="C37" s="3" t="s">
        <v>1151</v>
      </c>
      <c r="D37" s="3" t="s">
        <v>1152</v>
      </c>
      <c r="F37" s="3" t="s">
        <v>1154</v>
      </c>
      <c r="G37" s="3" t="s">
        <v>115</v>
      </c>
      <c r="H37" s="3">
        <f t="shared" si="1"/>
        <v>0</v>
      </c>
      <c r="I37" s="3" t="s">
        <v>899</v>
      </c>
      <c r="J37" s="3" t="s">
        <v>83</v>
      </c>
      <c r="M37" s="3" t="s">
        <v>83</v>
      </c>
      <c r="P37" s="3" t="s">
        <v>83</v>
      </c>
      <c r="S37" s="3" t="s">
        <v>83</v>
      </c>
    </row>
    <row r="38" spans="1:19">
      <c r="A38" s="3" t="str">
        <f t="shared" si="0"/>
        <v>|[[《》&gt;0]]||||</v>
      </c>
      <c r="B38" s="3" t="s">
        <v>83</v>
      </c>
      <c r="C38" s="3" t="s">
        <v>1151</v>
      </c>
      <c r="D38" s="3" t="s">
        <v>1152</v>
      </c>
      <c r="F38" s="3" t="s">
        <v>1154</v>
      </c>
      <c r="G38" s="3" t="s">
        <v>115</v>
      </c>
      <c r="H38" s="3">
        <f t="shared" si="1"/>
        <v>0</v>
      </c>
      <c r="I38" s="3" t="s">
        <v>899</v>
      </c>
      <c r="J38" s="3" t="s">
        <v>83</v>
      </c>
      <c r="M38" s="3" t="s">
        <v>83</v>
      </c>
      <c r="P38" s="3" t="s">
        <v>83</v>
      </c>
      <c r="S38" s="3" t="s">
        <v>83</v>
      </c>
    </row>
    <row r="39" spans="1:1">
      <c r="A39" s="3" t="str">
        <f t="shared" si="0"/>
        <v/>
      </c>
    </row>
    <row r="40" spans="1:2">
      <c r="A40" s="3" t="str">
        <f t="shared" si="0"/>
        <v>**青</v>
      </c>
      <c r="B40" s="3" t="s">
        <v>900</v>
      </c>
    </row>
    <row r="41" spans="1:19">
      <c r="A41" s="3" t="str">
        <f t="shared" si="0"/>
        <v>|LEFT:500|LEFT:50|LEFT:80|LEFT:100|c</v>
      </c>
      <c r="B41" s="3" t="s">
        <v>83</v>
      </c>
      <c r="H41" s="3" t="s">
        <v>891</v>
      </c>
      <c r="J41" s="3" t="s">
        <v>83</v>
      </c>
      <c r="L41" s="3" t="s">
        <v>892</v>
      </c>
      <c r="M41" s="3" t="s">
        <v>83</v>
      </c>
      <c r="O41" s="3" t="s">
        <v>1</v>
      </c>
      <c r="P41" s="3" t="s">
        <v>83</v>
      </c>
      <c r="R41" s="3" t="s">
        <v>2</v>
      </c>
      <c r="S41" s="3" t="s">
        <v>893</v>
      </c>
    </row>
    <row r="42" spans="1:19">
      <c r="A42" s="3" t="str">
        <f t="shared" si="0"/>
        <v>|カード名|コスト|レアリティ|種別|</v>
      </c>
      <c r="B42" s="3" t="s">
        <v>83</v>
      </c>
      <c r="H42" s="3" t="s">
        <v>894</v>
      </c>
      <c r="J42" s="3" t="s">
        <v>83</v>
      </c>
      <c r="L42" s="3" t="s">
        <v>895</v>
      </c>
      <c r="M42" s="3" t="s">
        <v>83</v>
      </c>
      <c r="O42" s="3" t="s">
        <v>92</v>
      </c>
      <c r="P42" s="3" t="s">
        <v>83</v>
      </c>
      <c r="R42" s="3" t="s">
        <v>11</v>
      </c>
      <c r="S42" s="3" t="s">
        <v>83</v>
      </c>
    </row>
    <row r="43" spans="1:19">
      <c r="A43" s="3" t="str">
        <f t="shared" si="0"/>
        <v>|[[《》&gt;0]]||||</v>
      </c>
      <c r="B43" s="3" t="s">
        <v>83</v>
      </c>
      <c r="C43" s="3" t="s">
        <v>1151</v>
      </c>
      <c r="D43" s="3" t="s">
        <v>1152</v>
      </c>
      <c r="F43" s="3" t="s">
        <v>1154</v>
      </c>
      <c r="G43" s="3" t="s">
        <v>115</v>
      </c>
      <c r="H43" s="3">
        <f t="shared" ref="H43:H79" si="2">E43</f>
        <v>0</v>
      </c>
      <c r="I43" s="3" t="s">
        <v>899</v>
      </c>
      <c r="J43" s="3" t="s">
        <v>83</v>
      </c>
      <c r="M43" s="3" t="s">
        <v>83</v>
      </c>
      <c r="P43" s="3" t="s">
        <v>83</v>
      </c>
      <c r="S43" s="3" t="s">
        <v>83</v>
      </c>
    </row>
    <row r="44" spans="1:19">
      <c r="A44" s="3" t="str">
        <f t="shared" si="0"/>
        <v>|[[《》&gt;0]]||||</v>
      </c>
      <c r="B44" s="3" t="s">
        <v>83</v>
      </c>
      <c r="C44" s="3" t="s">
        <v>1151</v>
      </c>
      <c r="D44" s="3" t="s">
        <v>1152</v>
      </c>
      <c r="F44" s="3" t="s">
        <v>1154</v>
      </c>
      <c r="G44" s="3" t="s">
        <v>115</v>
      </c>
      <c r="H44" s="3">
        <f t="shared" si="2"/>
        <v>0</v>
      </c>
      <c r="I44" s="3" t="s">
        <v>899</v>
      </c>
      <c r="J44" s="3" t="s">
        <v>83</v>
      </c>
      <c r="M44" s="3" t="s">
        <v>83</v>
      </c>
      <c r="P44" s="3" t="s">
        <v>83</v>
      </c>
      <c r="S44" s="3" t="s">
        <v>83</v>
      </c>
    </row>
    <row r="45" spans="1:19">
      <c r="A45" s="3" t="str">
        <f t="shared" si="0"/>
        <v>|[[《》&gt;0]]||||</v>
      </c>
      <c r="B45" s="3" t="s">
        <v>83</v>
      </c>
      <c r="C45" s="3" t="s">
        <v>1151</v>
      </c>
      <c r="D45" s="3" t="s">
        <v>1152</v>
      </c>
      <c r="F45" s="3" t="s">
        <v>1154</v>
      </c>
      <c r="G45" s="3" t="s">
        <v>115</v>
      </c>
      <c r="H45" s="3">
        <f t="shared" si="2"/>
        <v>0</v>
      </c>
      <c r="I45" s="3" t="s">
        <v>899</v>
      </c>
      <c r="J45" s="3" t="s">
        <v>83</v>
      </c>
      <c r="M45" s="3" t="s">
        <v>83</v>
      </c>
      <c r="P45" s="3" t="s">
        <v>83</v>
      </c>
      <c r="S45" s="3" t="s">
        <v>83</v>
      </c>
    </row>
    <row r="46" spans="1:19">
      <c r="A46" s="3" t="str">
        <f t="shared" si="0"/>
        <v>|[[《》&gt;0]]||||</v>
      </c>
      <c r="B46" s="3" t="s">
        <v>83</v>
      </c>
      <c r="C46" s="3" t="s">
        <v>1151</v>
      </c>
      <c r="D46" s="3" t="s">
        <v>1152</v>
      </c>
      <c r="F46" s="3" t="s">
        <v>1154</v>
      </c>
      <c r="G46" s="3" t="s">
        <v>115</v>
      </c>
      <c r="H46" s="3">
        <f t="shared" si="2"/>
        <v>0</v>
      </c>
      <c r="I46" s="3" t="s">
        <v>899</v>
      </c>
      <c r="J46" s="3" t="s">
        <v>83</v>
      </c>
      <c r="M46" s="3" t="s">
        <v>83</v>
      </c>
      <c r="P46" s="3" t="s">
        <v>83</v>
      </c>
      <c r="S46" s="3" t="s">
        <v>83</v>
      </c>
    </row>
    <row r="47" spans="1:19">
      <c r="A47" s="3" t="str">
        <f t="shared" si="0"/>
        <v>|[[《》&gt;0]]||||</v>
      </c>
      <c r="B47" s="3" t="s">
        <v>83</v>
      </c>
      <c r="C47" s="3" t="s">
        <v>1151</v>
      </c>
      <c r="D47" s="3" t="s">
        <v>1152</v>
      </c>
      <c r="F47" s="3" t="s">
        <v>1154</v>
      </c>
      <c r="G47" s="3" t="s">
        <v>115</v>
      </c>
      <c r="H47" s="3">
        <f t="shared" si="2"/>
        <v>0</v>
      </c>
      <c r="I47" s="3" t="s">
        <v>899</v>
      </c>
      <c r="J47" s="3" t="s">
        <v>83</v>
      </c>
      <c r="M47" s="3" t="s">
        <v>83</v>
      </c>
      <c r="P47" s="3" t="s">
        <v>83</v>
      </c>
      <c r="S47" s="3" t="s">
        <v>83</v>
      </c>
    </row>
    <row r="48" spans="1:19">
      <c r="A48" s="3" t="str">
        <f t="shared" si="0"/>
        <v>|[[《》&gt;0]]||||</v>
      </c>
      <c r="B48" s="3" t="s">
        <v>83</v>
      </c>
      <c r="C48" s="3" t="s">
        <v>1151</v>
      </c>
      <c r="D48" s="3" t="s">
        <v>1152</v>
      </c>
      <c r="F48" s="3" t="s">
        <v>1154</v>
      </c>
      <c r="G48" s="3" t="s">
        <v>115</v>
      </c>
      <c r="H48" s="3">
        <f t="shared" si="2"/>
        <v>0</v>
      </c>
      <c r="I48" s="3" t="s">
        <v>899</v>
      </c>
      <c r="J48" s="3" t="s">
        <v>83</v>
      </c>
      <c r="M48" s="3" t="s">
        <v>83</v>
      </c>
      <c r="P48" s="3" t="s">
        <v>83</v>
      </c>
      <c r="S48" s="3" t="s">
        <v>83</v>
      </c>
    </row>
    <row r="49" spans="1:19">
      <c r="A49" s="3" t="str">
        <f t="shared" si="0"/>
        <v>|[[《》&gt;0]]||||</v>
      </c>
      <c r="B49" s="3" t="s">
        <v>83</v>
      </c>
      <c r="C49" s="3" t="s">
        <v>1151</v>
      </c>
      <c r="D49" s="3" t="s">
        <v>1152</v>
      </c>
      <c r="F49" s="3" t="s">
        <v>1154</v>
      </c>
      <c r="G49" s="3" t="s">
        <v>115</v>
      </c>
      <c r="H49" s="3">
        <f t="shared" si="2"/>
        <v>0</v>
      </c>
      <c r="I49" s="3" t="s">
        <v>899</v>
      </c>
      <c r="J49" s="3" t="s">
        <v>83</v>
      </c>
      <c r="M49" s="3" t="s">
        <v>83</v>
      </c>
      <c r="P49" s="3" t="s">
        <v>83</v>
      </c>
      <c r="S49" s="3" t="s">
        <v>83</v>
      </c>
    </row>
    <row r="50" spans="1:19">
      <c r="A50" s="3" t="str">
        <f t="shared" si="0"/>
        <v>|[[《》&gt;0]]||||</v>
      </c>
      <c r="B50" s="3" t="s">
        <v>83</v>
      </c>
      <c r="C50" s="3" t="s">
        <v>1151</v>
      </c>
      <c r="D50" s="3" t="s">
        <v>1152</v>
      </c>
      <c r="F50" s="3" t="s">
        <v>1154</v>
      </c>
      <c r="G50" s="3" t="s">
        <v>115</v>
      </c>
      <c r="H50" s="3">
        <f t="shared" si="2"/>
        <v>0</v>
      </c>
      <c r="I50" s="3" t="s">
        <v>899</v>
      </c>
      <c r="J50" s="3" t="s">
        <v>83</v>
      </c>
      <c r="M50" s="3" t="s">
        <v>83</v>
      </c>
      <c r="P50" s="3" t="s">
        <v>83</v>
      </c>
      <c r="S50" s="3" t="s">
        <v>83</v>
      </c>
    </row>
    <row r="51" spans="1:19">
      <c r="A51" s="3" t="str">
        <f t="shared" si="0"/>
        <v>|[[《》&gt;0]]||||</v>
      </c>
      <c r="B51" s="3" t="s">
        <v>83</v>
      </c>
      <c r="C51" s="3" t="s">
        <v>1151</v>
      </c>
      <c r="D51" s="3" t="s">
        <v>1152</v>
      </c>
      <c r="F51" s="3" t="s">
        <v>1154</v>
      </c>
      <c r="G51" s="3" t="s">
        <v>115</v>
      </c>
      <c r="H51" s="3">
        <f t="shared" si="2"/>
        <v>0</v>
      </c>
      <c r="I51" s="3" t="s">
        <v>899</v>
      </c>
      <c r="J51" s="3" t="s">
        <v>83</v>
      </c>
      <c r="M51" s="3" t="s">
        <v>83</v>
      </c>
      <c r="P51" s="3" t="s">
        <v>83</v>
      </c>
      <c r="S51" s="3" t="s">
        <v>83</v>
      </c>
    </row>
    <row r="52" spans="1:19">
      <c r="A52" s="3" t="str">
        <f t="shared" si="0"/>
        <v>|[[《》&gt;0]]||||</v>
      </c>
      <c r="B52" s="3" t="s">
        <v>83</v>
      </c>
      <c r="C52" s="3" t="s">
        <v>1151</v>
      </c>
      <c r="D52" s="3" t="s">
        <v>1152</v>
      </c>
      <c r="F52" s="3" t="s">
        <v>1154</v>
      </c>
      <c r="G52" s="3" t="s">
        <v>115</v>
      </c>
      <c r="H52" s="3">
        <f t="shared" si="2"/>
        <v>0</v>
      </c>
      <c r="I52" s="3" t="s">
        <v>899</v>
      </c>
      <c r="J52" s="3" t="s">
        <v>83</v>
      </c>
      <c r="M52" s="3" t="s">
        <v>83</v>
      </c>
      <c r="P52" s="3" t="s">
        <v>83</v>
      </c>
      <c r="S52" s="3" t="s">
        <v>83</v>
      </c>
    </row>
    <row r="53" spans="1:19">
      <c r="A53" s="3" t="str">
        <f t="shared" si="0"/>
        <v>|[[《》&gt;0]]||||</v>
      </c>
      <c r="B53" s="3" t="s">
        <v>83</v>
      </c>
      <c r="C53" s="3" t="s">
        <v>1151</v>
      </c>
      <c r="D53" s="3" t="s">
        <v>1152</v>
      </c>
      <c r="F53" s="3" t="s">
        <v>1154</v>
      </c>
      <c r="G53" s="3" t="s">
        <v>115</v>
      </c>
      <c r="H53" s="3">
        <f t="shared" si="2"/>
        <v>0</v>
      </c>
      <c r="I53" s="3" t="s">
        <v>899</v>
      </c>
      <c r="J53" s="3" t="s">
        <v>83</v>
      </c>
      <c r="M53" s="3" t="s">
        <v>83</v>
      </c>
      <c r="P53" s="3" t="s">
        <v>83</v>
      </c>
      <c r="S53" s="3" t="s">
        <v>83</v>
      </c>
    </row>
    <row r="54" spans="1:19">
      <c r="A54" s="3" t="str">
        <f t="shared" si="0"/>
        <v>|[[《》&gt;0]]||||</v>
      </c>
      <c r="B54" s="3" t="s">
        <v>83</v>
      </c>
      <c r="C54" s="3" t="s">
        <v>1151</v>
      </c>
      <c r="D54" s="3" t="s">
        <v>1152</v>
      </c>
      <c r="F54" s="3" t="s">
        <v>1154</v>
      </c>
      <c r="G54" s="3" t="s">
        <v>115</v>
      </c>
      <c r="H54" s="3">
        <f t="shared" si="2"/>
        <v>0</v>
      </c>
      <c r="I54" s="3" t="s">
        <v>899</v>
      </c>
      <c r="J54" s="3" t="s">
        <v>83</v>
      </c>
      <c r="M54" s="3" t="s">
        <v>83</v>
      </c>
      <c r="P54" s="3" t="s">
        <v>83</v>
      </c>
      <c r="S54" s="3" t="s">
        <v>83</v>
      </c>
    </row>
    <row r="55" spans="1:19">
      <c r="A55" s="3" t="str">
        <f t="shared" si="0"/>
        <v>|[[《》&gt;0]]||||</v>
      </c>
      <c r="B55" s="3" t="s">
        <v>83</v>
      </c>
      <c r="C55" s="3" t="s">
        <v>1151</v>
      </c>
      <c r="D55" s="3" t="s">
        <v>1152</v>
      </c>
      <c r="F55" s="3" t="s">
        <v>1154</v>
      </c>
      <c r="G55" s="3" t="s">
        <v>115</v>
      </c>
      <c r="H55" s="3">
        <f t="shared" si="2"/>
        <v>0</v>
      </c>
      <c r="I55" s="3" t="s">
        <v>899</v>
      </c>
      <c r="J55" s="3" t="s">
        <v>83</v>
      </c>
      <c r="M55" s="3" t="s">
        <v>83</v>
      </c>
      <c r="P55" s="3" t="s">
        <v>83</v>
      </c>
      <c r="S55" s="3" t="s">
        <v>83</v>
      </c>
    </row>
    <row r="56" spans="1:19">
      <c r="A56" s="3" t="str">
        <f t="shared" si="0"/>
        <v>|[[《》&gt;0]]||||</v>
      </c>
      <c r="B56" s="3" t="s">
        <v>83</v>
      </c>
      <c r="C56" s="3" t="s">
        <v>1151</v>
      </c>
      <c r="D56" s="3" t="s">
        <v>1152</v>
      </c>
      <c r="F56" s="3" t="s">
        <v>1154</v>
      </c>
      <c r="G56" s="3" t="s">
        <v>115</v>
      </c>
      <c r="H56" s="3">
        <f t="shared" si="2"/>
        <v>0</v>
      </c>
      <c r="I56" s="3" t="s">
        <v>899</v>
      </c>
      <c r="J56" s="3" t="s">
        <v>83</v>
      </c>
      <c r="M56" s="3" t="s">
        <v>83</v>
      </c>
      <c r="P56" s="3" t="s">
        <v>83</v>
      </c>
      <c r="S56" s="3" t="s">
        <v>83</v>
      </c>
    </row>
    <row r="57" spans="1:19">
      <c r="A57" s="3" t="str">
        <f t="shared" si="0"/>
        <v>|[[《》&gt;0]]||||</v>
      </c>
      <c r="B57" s="3" t="s">
        <v>83</v>
      </c>
      <c r="C57" s="3" t="s">
        <v>1151</v>
      </c>
      <c r="D57" s="3" t="s">
        <v>1152</v>
      </c>
      <c r="F57" s="3" t="s">
        <v>1154</v>
      </c>
      <c r="G57" s="3" t="s">
        <v>115</v>
      </c>
      <c r="H57" s="3">
        <f t="shared" si="2"/>
        <v>0</v>
      </c>
      <c r="I57" s="3" t="s">
        <v>899</v>
      </c>
      <c r="J57" s="3" t="s">
        <v>83</v>
      </c>
      <c r="M57" s="3" t="s">
        <v>83</v>
      </c>
      <c r="P57" s="3" t="s">
        <v>83</v>
      </c>
      <c r="S57" s="3" t="s">
        <v>83</v>
      </c>
    </row>
    <row r="58" spans="1:19">
      <c r="A58" s="3" t="str">
        <f t="shared" si="0"/>
        <v>|[[《》&gt;0]]||||</v>
      </c>
      <c r="B58" s="3" t="s">
        <v>83</v>
      </c>
      <c r="C58" s="3" t="s">
        <v>1151</v>
      </c>
      <c r="D58" s="3" t="s">
        <v>1152</v>
      </c>
      <c r="F58" s="3" t="s">
        <v>1154</v>
      </c>
      <c r="G58" s="3" t="s">
        <v>115</v>
      </c>
      <c r="H58" s="3">
        <f t="shared" si="2"/>
        <v>0</v>
      </c>
      <c r="I58" s="3" t="s">
        <v>899</v>
      </c>
      <c r="J58" s="3" t="s">
        <v>83</v>
      </c>
      <c r="M58" s="3" t="s">
        <v>83</v>
      </c>
      <c r="P58" s="3" t="s">
        <v>83</v>
      </c>
      <c r="S58" s="3" t="s">
        <v>83</v>
      </c>
    </row>
    <row r="59" spans="1:19">
      <c r="A59" s="3" t="str">
        <f t="shared" si="0"/>
        <v>|[[《》&gt;0]]||||</v>
      </c>
      <c r="B59" s="3" t="s">
        <v>83</v>
      </c>
      <c r="C59" s="3" t="s">
        <v>1151</v>
      </c>
      <c r="D59" s="3" t="s">
        <v>1152</v>
      </c>
      <c r="F59" s="3" t="s">
        <v>1154</v>
      </c>
      <c r="G59" s="3" t="s">
        <v>115</v>
      </c>
      <c r="H59" s="3">
        <f t="shared" si="2"/>
        <v>0</v>
      </c>
      <c r="I59" s="3" t="s">
        <v>899</v>
      </c>
      <c r="J59" s="3" t="s">
        <v>83</v>
      </c>
      <c r="M59" s="3" t="s">
        <v>83</v>
      </c>
      <c r="P59" s="3" t="s">
        <v>83</v>
      </c>
      <c r="S59" s="3" t="s">
        <v>83</v>
      </c>
    </row>
    <row r="60" spans="1:19">
      <c r="A60" s="3" t="str">
        <f t="shared" si="0"/>
        <v>|[[《》&gt;0]]||||</v>
      </c>
      <c r="B60" s="3" t="s">
        <v>83</v>
      </c>
      <c r="C60" s="3" t="s">
        <v>1151</v>
      </c>
      <c r="D60" s="3" t="s">
        <v>1152</v>
      </c>
      <c r="F60" s="3" t="s">
        <v>1154</v>
      </c>
      <c r="G60" s="3" t="s">
        <v>115</v>
      </c>
      <c r="H60" s="3">
        <f t="shared" si="2"/>
        <v>0</v>
      </c>
      <c r="I60" s="3" t="s">
        <v>899</v>
      </c>
      <c r="J60" s="3" t="s">
        <v>83</v>
      </c>
      <c r="M60" s="3" t="s">
        <v>83</v>
      </c>
      <c r="P60" s="3" t="s">
        <v>83</v>
      </c>
      <c r="S60" s="3" t="s">
        <v>83</v>
      </c>
    </row>
    <row r="61" spans="1:19">
      <c r="A61" s="3" t="str">
        <f t="shared" si="0"/>
        <v>|[[《》&gt;0]]||||</v>
      </c>
      <c r="B61" s="3" t="s">
        <v>83</v>
      </c>
      <c r="C61" s="3" t="s">
        <v>1151</v>
      </c>
      <c r="D61" s="3" t="s">
        <v>1152</v>
      </c>
      <c r="F61" s="3" t="s">
        <v>1154</v>
      </c>
      <c r="G61" s="3" t="s">
        <v>115</v>
      </c>
      <c r="H61" s="3">
        <f t="shared" si="2"/>
        <v>0</v>
      </c>
      <c r="I61" s="3" t="s">
        <v>899</v>
      </c>
      <c r="J61" s="3" t="s">
        <v>83</v>
      </c>
      <c r="M61" s="3" t="s">
        <v>83</v>
      </c>
      <c r="P61" s="3" t="s">
        <v>83</v>
      </c>
      <c r="S61" s="3" t="s">
        <v>83</v>
      </c>
    </row>
    <row r="62" spans="1:19">
      <c r="A62" s="3" t="str">
        <f t="shared" si="0"/>
        <v>|[[《》&gt;0]]||||</v>
      </c>
      <c r="B62" s="3" t="s">
        <v>83</v>
      </c>
      <c r="C62" s="3" t="s">
        <v>1151</v>
      </c>
      <c r="D62" s="3" t="s">
        <v>1152</v>
      </c>
      <c r="F62" s="3" t="s">
        <v>1154</v>
      </c>
      <c r="G62" s="3" t="s">
        <v>115</v>
      </c>
      <c r="H62" s="3">
        <f t="shared" si="2"/>
        <v>0</v>
      </c>
      <c r="I62" s="3" t="s">
        <v>899</v>
      </c>
      <c r="J62" s="3" t="s">
        <v>83</v>
      </c>
      <c r="M62" s="3" t="s">
        <v>83</v>
      </c>
      <c r="P62" s="3" t="s">
        <v>83</v>
      </c>
      <c r="S62" s="3" t="s">
        <v>83</v>
      </c>
    </row>
    <row r="63" spans="1:19">
      <c r="A63" s="3" t="str">
        <f t="shared" si="0"/>
        <v>|[[《》&gt;0]]||||</v>
      </c>
      <c r="B63" s="3" t="s">
        <v>83</v>
      </c>
      <c r="C63" s="3" t="s">
        <v>1151</v>
      </c>
      <c r="D63" s="3" t="s">
        <v>1152</v>
      </c>
      <c r="F63" s="3" t="s">
        <v>1154</v>
      </c>
      <c r="G63" s="3" t="s">
        <v>115</v>
      </c>
      <c r="H63" s="3">
        <f t="shared" si="2"/>
        <v>0</v>
      </c>
      <c r="I63" s="3" t="s">
        <v>899</v>
      </c>
      <c r="J63" s="3" t="s">
        <v>83</v>
      </c>
      <c r="M63" s="3" t="s">
        <v>83</v>
      </c>
      <c r="P63" s="3" t="s">
        <v>83</v>
      </c>
      <c r="S63" s="3" t="s">
        <v>83</v>
      </c>
    </row>
    <row r="64" spans="1:19">
      <c r="A64" s="3" t="str">
        <f t="shared" si="0"/>
        <v>|[[《》&gt;0]]||||</v>
      </c>
      <c r="B64" s="3" t="s">
        <v>83</v>
      </c>
      <c r="C64" s="3" t="s">
        <v>1151</v>
      </c>
      <c r="D64" s="3" t="s">
        <v>1152</v>
      </c>
      <c r="F64" s="3" t="s">
        <v>1154</v>
      </c>
      <c r="G64" s="3" t="s">
        <v>115</v>
      </c>
      <c r="H64" s="3">
        <f t="shared" si="2"/>
        <v>0</v>
      </c>
      <c r="I64" s="3" t="s">
        <v>899</v>
      </c>
      <c r="J64" s="3" t="s">
        <v>83</v>
      </c>
      <c r="M64" s="3" t="s">
        <v>83</v>
      </c>
      <c r="P64" s="3" t="s">
        <v>83</v>
      </c>
      <c r="S64" s="3" t="s">
        <v>83</v>
      </c>
    </row>
    <row r="65" spans="1:19">
      <c r="A65" s="3" t="str">
        <f t="shared" ref="A65:A128" si="3">B65&amp;C65&amp;D65&amp;E65&amp;F65&amp;G65&amp;H65&amp;I65&amp;J65&amp;K65&amp;L65&amp;M65&amp;N65&amp;O65&amp;P65&amp;Q65&amp;R65&amp;S65</f>
        <v>|[[《》&gt;0]]||||</v>
      </c>
      <c r="B65" s="3" t="s">
        <v>83</v>
      </c>
      <c r="C65" s="3" t="s">
        <v>1151</v>
      </c>
      <c r="D65" s="3" t="s">
        <v>1152</v>
      </c>
      <c r="F65" s="3" t="s">
        <v>1154</v>
      </c>
      <c r="G65" s="3" t="s">
        <v>115</v>
      </c>
      <c r="H65" s="3">
        <f t="shared" si="2"/>
        <v>0</v>
      </c>
      <c r="I65" s="3" t="s">
        <v>899</v>
      </c>
      <c r="J65" s="3" t="s">
        <v>83</v>
      </c>
      <c r="M65" s="3" t="s">
        <v>83</v>
      </c>
      <c r="P65" s="3" t="s">
        <v>83</v>
      </c>
      <c r="S65" s="3" t="s">
        <v>83</v>
      </c>
    </row>
    <row r="66" spans="1:19">
      <c r="A66" s="3" t="str">
        <f t="shared" si="3"/>
        <v>|[[《》&gt;0]]||||</v>
      </c>
      <c r="B66" s="3" t="s">
        <v>83</v>
      </c>
      <c r="C66" s="3" t="s">
        <v>1151</v>
      </c>
      <c r="D66" s="3" t="s">
        <v>1152</v>
      </c>
      <c r="F66" s="3" t="s">
        <v>1154</v>
      </c>
      <c r="G66" s="3" t="s">
        <v>115</v>
      </c>
      <c r="H66" s="3">
        <f t="shared" si="2"/>
        <v>0</v>
      </c>
      <c r="I66" s="3" t="s">
        <v>899</v>
      </c>
      <c r="J66" s="3" t="s">
        <v>83</v>
      </c>
      <c r="M66" s="3" t="s">
        <v>83</v>
      </c>
      <c r="P66" s="3" t="s">
        <v>83</v>
      </c>
      <c r="S66" s="3" t="s">
        <v>83</v>
      </c>
    </row>
    <row r="67" spans="1:19">
      <c r="A67" s="3" t="str">
        <f t="shared" si="3"/>
        <v>|[[《》&gt;0]]||||</v>
      </c>
      <c r="B67" s="3" t="s">
        <v>83</v>
      </c>
      <c r="C67" s="3" t="s">
        <v>1151</v>
      </c>
      <c r="D67" s="3" t="s">
        <v>1152</v>
      </c>
      <c r="F67" s="3" t="s">
        <v>1154</v>
      </c>
      <c r="G67" s="3" t="s">
        <v>115</v>
      </c>
      <c r="H67" s="3">
        <f t="shared" si="2"/>
        <v>0</v>
      </c>
      <c r="I67" s="3" t="s">
        <v>899</v>
      </c>
      <c r="J67" s="3" t="s">
        <v>83</v>
      </c>
      <c r="M67" s="3" t="s">
        <v>83</v>
      </c>
      <c r="P67" s="3" t="s">
        <v>83</v>
      </c>
      <c r="S67" s="3" t="s">
        <v>83</v>
      </c>
    </row>
    <row r="68" spans="1:19">
      <c r="A68" s="3" t="str">
        <f t="shared" si="3"/>
        <v>|[[《》&gt;0]]||||</v>
      </c>
      <c r="B68" s="3" t="s">
        <v>83</v>
      </c>
      <c r="C68" s="3" t="s">
        <v>1151</v>
      </c>
      <c r="D68" s="3" t="s">
        <v>1152</v>
      </c>
      <c r="F68" s="3" t="s">
        <v>1154</v>
      </c>
      <c r="G68" s="3" t="s">
        <v>115</v>
      </c>
      <c r="H68" s="3">
        <f t="shared" si="2"/>
        <v>0</v>
      </c>
      <c r="I68" s="3" t="s">
        <v>899</v>
      </c>
      <c r="J68" s="3" t="s">
        <v>83</v>
      </c>
      <c r="M68" s="3" t="s">
        <v>83</v>
      </c>
      <c r="P68" s="3" t="s">
        <v>83</v>
      </c>
      <c r="S68" s="3" t="s">
        <v>83</v>
      </c>
    </row>
    <row r="69" spans="1:19">
      <c r="A69" s="3" t="str">
        <f t="shared" si="3"/>
        <v>|[[《》&gt;0]]||||</v>
      </c>
      <c r="B69" s="3" t="s">
        <v>83</v>
      </c>
      <c r="C69" s="3" t="s">
        <v>1151</v>
      </c>
      <c r="D69" s="3" t="s">
        <v>1152</v>
      </c>
      <c r="F69" s="3" t="s">
        <v>1154</v>
      </c>
      <c r="G69" s="3" t="s">
        <v>115</v>
      </c>
      <c r="H69" s="3">
        <f t="shared" si="2"/>
        <v>0</v>
      </c>
      <c r="I69" s="3" t="s">
        <v>899</v>
      </c>
      <c r="J69" s="3" t="s">
        <v>83</v>
      </c>
      <c r="M69" s="3" t="s">
        <v>83</v>
      </c>
      <c r="P69" s="3" t="s">
        <v>83</v>
      </c>
      <c r="S69" s="3" t="s">
        <v>83</v>
      </c>
    </row>
    <row r="70" spans="1:19">
      <c r="A70" s="3" t="str">
        <f t="shared" si="3"/>
        <v>|[[《》&gt;0]]||||</v>
      </c>
      <c r="B70" s="3" t="s">
        <v>83</v>
      </c>
      <c r="C70" s="3" t="s">
        <v>1151</v>
      </c>
      <c r="D70" s="3" t="s">
        <v>1152</v>
      </c>
      <c r="F70" s="3" t="s">
        <v>1154</v>
      </c>
      <c r="G70" s="3" t="s">
        <v>115</v>
      </c>
      <c r="H70" s="3">
        <f t="shared" si="2"/>
        <v>0</v>
      </c>
      <c r="I70" s="3" t="s">
        <v>899</v>
      </c>
      <c r="J70" s="3" t="s">
        <v>83</v>
      </c>
      <c r="M70" s="3" t="s">
        <v>83</v>
      </c>
      <c r="P70" s="3" t="s">
        <v>83</v>
      </c>
      <c r="S70" s="3" t="s">
        <v>83</v>
      </c>
    </row>
    <row r="71" spans="1:19">
      <c r="A71" s="3" t="str">
        <f t="shared" si="3"/>
        <v>|[[《》&gt;0]]||||</v>
      </c>
      <c r="B71" s="3" t="s">
        <v>83</v>
      </c>
      <c r="C71" s="3" t="s">
        <v>1151</v>
      </c>
      <c r="D71" s="3" t="s">
        <v>1152</v>
      </c>
      <c r="F71" s="3" t="s">
        <v>1154</v>
      </c>
      <c r="G71" s="3" t="s">
        <v>115</v>
      </c>
      <c r="H71" s="3">
        <f t="shared" si="2"/>
        <v>0</v>
      </c>
      <c r="I71" s="3" t="s">
        <v>899</v>
      </c>
      <c r="J71" s="3" t="s">
        <v>83</v>
      </c>
      <c r="M71" s="3" t="s">
        <v>83</v>
      </c>
      <c r="P71" s="3" t="s">
        <v>83</v>
      </c>
      <c r="S71" s="3" t="s">
        <v>83</v>
      </c>
    </row>
    <row r="72" spans="1:19">
      <c r="A72" s="3" t="str">
        <f t="shared" si="3"/>
        <v>|[[《》&gt;0]]||||</v>
      </c>
      <c r="B72" s="3" t="s">
        <v>83</v>
      </c>
      <c r="C72" s="3" t="s">
        <v>1151</v>
      </c>
      <c r="D72" s="3" t="s">
        <v>1152</v>
      </c>
      <c r="F72" s="3" t="s">
        <v>1154</v>
      </c>
      <c r="G72" s="3" t="s">
        <v>115</v>
      </c>
      <c r="H72" s="3">
        <f t="shared" si="2"/>
        <v>0</v>
      </c>
      <c r="I72" s="3" t="s">
        <v>899</v>
      </c>
      <c r="J72" s="3" t="s">
        <v>83</v>
      </c>
      <c r="M72" s="3" t="s">
        <v>83</v>
      </c>
      <c r="P72" s="3" t="s">
        <v>83</v>
      </c>
      <c r="S72" s="3" t="s">
        <v>83</v>
      </c>
    </row>
    <row r="73" spans="1:19">
      <c r="A73" s="3" t="str">
        <f t="shared" si="3"/>
        <v>|[[《》&gt;0]]||||</v>
      </c>
      <c r="B73" s="3" t="s">
        <v>83</v>
      </c>
      <c r="C73" s="3" t="s">
        <v>1151</v>
      </c>
      <c r="D73" s="3" t="s">
        <v>1152</v>
      </c>
      <c r="F73" s="3" t="s">
        <v>1154</v>
      </c>
      <c r="G73" s="3" t="s">
        <v>115</v>
      </c>
      <c r="H73" s="3">
        <f t="shared" si="2"/>
        <v>0</v>
      </c>
      <c r="I73" s="3" t="s">
        <v>899</v>
      </c>
      <c r="J73" s="3" t="s">
        <v>83</v>
      </c>
      <c r="M73" s="3" t="s">
        <v>83</v>
      </c>
      <c r="P73" s="3" t="s">
        <v>83</v>
      </c>
      <c r="S73" s="3" t="s">
        <v>83</v>
      </c>
    </row>
    <row r="74" spans="1:19">
      <c r="A74" s="3" t="str">
        <f t="shared" si="3"/>
        <v>|[[《》&gt;0]]||||</v>
      </c>
      <c r="B74" s="3" t="s">
        <v>83</v>
      </c>
      <c r="C74" s="3" t="s">
        <v>1151</v>
      </c>
      <c r="D74" s="3" t="s">
        <v>1152</v>
      </c>
      <c r="F74" s="3" t="s">
        <v>1154</v>
      </c>
      <c r="G74" s="3" t="s">
        <v>115</v>
      </c>
      <c r="H74" s="3">
        <f t="shared" si="2"/>
        <v>0</v>
      </c>
      <c r="I74" s="3" t="s">
        <v>899</v>
      </c>
      <c r="J74" s="3" t="s">
        <v>83</v>
      </c>
      <c r="M74" s="3" t="s">
        <v>83</v>
      </c>
      <c r="P74" s="3" t="s">
        <v>83</v>
      </c>
      <c r="S74" s="3" t="s">
        <v>83</v>
      </c>
    </row>
    <row r="75" spans="1:19">
      <c r="A75" s="3" t="str">
        <f t="shared" si="3"/>
        <v>|[[《》&gt;0]]||||</v>
      </c>
      <c r="B75" s="3" t="s">
        <v>83</v>
      </c>
      <c r="C75" s="3" t="s">
        <v>1151</v>
      </c>
      <c r="D75" s="3" t="s">
        <v>1152</v>
      </c>
      <c r="F75" s="3" t="s">
        <v>1154</v>
      </c>
      <c r="G75" s="3" t="s">
        <v>115</v>
      </c>
      <c r="H75" s="3">
        <f t="shared" si="2"/>
        <v>0</v>
      </c>
      <c r="I75" s="3" t="s">
        <v>899</v>
      </c>
      <c r="J75" s="3" t="s">
        <v>83</v>
      </c>
      <c r="M75" s="3" t="s">
        <v>83</v>
      </c>
      <c r="P75" s="3" t="s">
        <v>83</v>
      </c>
      <c r="S75" s="3" t="s">
        <v>83</v>
      </c>
    </row>
    <row r="76" spans="1:19">
      <c r="A76" s="3" t="str">
        <f t="shared" si="3"/>
        <v>|[[《》&gt;0]]||||</v>
      </c>
      <c r="B76" s="3" t="s">
        <v>83</v>
      </c>
      <c r="C76" s="3" t="s">
        <v>1151</v>
      </c>
      <c r="D76" s="3" t="s">
        <v>1152</v>
      </c>
      <c r="F76" s="3" t="s">
        <v>1154</v>
      </c>
      <c r="G76" s="3" t="s">
        <v>115</v>
      </c>
      <c r="H76" s="3">
        <f t="shared" si="2"/>
        <v>0</v>
      </c>
      <c r="I76" s="3" t="s">
        <v>899</v>
      </c>
      <c r="J76" s="3" t="s">
        <v>83</v>
      </c>
      <c r="M76" s="3" t="s">
        <v>83</v>
      </c>
      <c r="P76" s="3" t="s">
        <v>83</v>
      </c>
      <c r="S76" s="3" t="s">
        <v>83</v>
      </c>
    </row>
    <row r="77" spans="1:19">
      <c r="A77" s="3" t="str">
        <f t="shared" si="3"/>
        <v>|[[《》&gt;0]]||||</v>
      </c>
      <c r="B77" s="3" t="s">
        <v>83</v>
      </c>
      <c r="C77" s="3" t="s">
        <v>1151</v>
      </c>
      <c r="D77" s="3" t="s">
        <v>1152</v>
      </c>
      <c r="F77" s="3" t="s">
        <v>1154</v>
      </c>
      <c r="G77" s="3" t="s">
        <v>115</v>
      </c>
      <c r="H77" s="3">
        <f t="shared" si="2"/>
        <v>0</v>
      </c>
      <c r="I77" s="3" t="s">
        <v>899</v>
      </c>
      <c r="J77" s="3" t="s">
        <v>83</v>
      </c>
      <c r="M77" s="3" t="s">
        <v>83</v>
      </c>
      <c r="P77" s="3" t="s">
        <v>83</v>
      </c>
      <c r="S77" s="3" t="s">
        <v>83</v>
      </c>
    </row>
    <row r="78" spans="1:19">
      <c r="A78" s="3" t="str">
        <f t="shared" si="3"/>
        <v>|[[《》&gt;0]]||||</v>
      </c>
      <c r="B78" s="3" t="s">
        <v>83</v>
      </c>
      <c r="C78" s="3" t="s">
        <v>1151</v>
      </c>
      <c r="D78" s="3" t="s">
        <v>1152</v>
      </c>
      <c r="F78" s="3" t="s">
        <v>1154</v>
      </c>
      <c r="G78" s="3" t="s">
        <v>115</v>
      </c>
      <c r="H78" s="3">
        <f t="shared" si="2"/>
        <v>0</v>
      </c>
      <c r="I78" s="3" t="s">
        <v>899</v>
      </c>
      <c r="J78" s="3" t="s">
        <v>83</v>
      </c>
      <c r="M78" s="3" t="s">
        <v>83</v>
      </c>
      <c r="P78" s="3" t="s">
        <v>83</v>
      </c>
      <c r="S78" s="3" t="s">
        <v>83</v>
      </c>
    </row>
    <row r="79" spans="1:19">
      <c r="A79" s="3" t="str">
        <f t="shared" si="3"/>
        <v>|[[《》&gt;0]]||||</v>
      </c>
      <c r="B79" s="3" t="s">
        <v>83</v>
      </c>
      <c r="C79" s="3" t="s">
        <v>1151</v>
      </c>
      <c r="D79" s="3" t="s">
        <v>1152</v>
      </c>
      <c r="F79" s="3" t="s">
        <v>1154</v>
      </c>
      <c r="G79" s="3" t="s">
        <v>115</v>
      </c>
      <c r="H79" s="3">
        <f t="shared" si="2"/>
        <v>0</v>
      </c>
      <c r="I79" s="3" t="s">
        <v>899</v>
      </c>
      <c r="J79" s="3" t="s">
        <v>83</v>
      </c>
      <c r="M79" s="3" t="s">
        <v>83</v>
      </c>
      <c r="P79" s="3" t="s">
        <v>83</v>
      </c>
      <c r="S79" s="3" t="s">
        <v>83</v>
      </c>
    </row>
    <row r="80" spans="1:1">
      <c r="A80" s="3" t="str">
        <f t="shared" si="3"/>
        <v/>
      </c>
    </row>
    <row r="81" spans="1:2">
      <c r="A81" s="3" t="str">
        <f t="shared" si="3"/>
        <v>**黒</v>
      </c>
      <c r="B81" s="3" t="s">
        <v>901</v>
      </c>
    </row>
    <row r="82" spans="1:19">
      <c r="A82" s="3" t="str">
        <f t="shared" si="3"/>
        <v>|LEFT:500|LEFT:50|LEFT:80|LEFT:100|c</v>
      </c>
      <c r="B82" s="3" t="s">
        <v>83</v>
      </c>
      <c r="H82" s="3" t="s">
        <v>891</v>
      </c>
      <c r="J82" s="3" t="s">
        <v>83</v>
      </c>
      <c r="L82" s="3" t="s">
        <v>892</v>
      </c>
      <c r="M82" s="3" t="s">
        <v>83</v>
      </c>
      <c r="O82" s="3" t="s">
        <v>1</v>
      </c>
      <c r="P82" s="3" t="s">
        <v>83</v>
      </c>
      <c r="R82" s="3" t="s">
        <v>2</v>
      </c>
      <c r="S82" s="3" t="s">
        <v>893</v>
      </c>
    </row>
    <row r="83" spans="1:19">
      <c r="A83" s="3" t="str">
        <f t="shared" si="3"/>
        <v>|カード名|コスト|レアリティ|種別|</v>
      </c>
      <c r="B83" s="3" t="s">
        <v>83</v>
      </c>
      <c r="H83" s="3" t="s">
        <v>894</v>
      </c>
      <c r="J83" s="3" t="s">
        <v>83</v>
      </c>
      <c r="L83" s="3" t="s">
        <v>895</v>
      </c>
      <c r="M83" s="3" t="s">
        <v>83</v>
      </c>
      <c r="O83" s="3" t="s">
        <v>92</v>
      </c>
      <c r="P83" s="3" t="s">
        <v>83</v>
      </c>
      <c r="R83" s="3" t="s">
        <v>11</v>
      </c>
      <c r="S83" s="3" t="s">
        <v>83</v>
      </c>
    </row>
    <row r="84" spans="1:19">
      <c r="A84" s="3" t="str">
        <f t="shared" si="3"/>
        <v>|[[《》&gt;0]]||||</v>
      </c>
      <c r="B84" s="3" t="s">
        <v>83</v>
      </c>
      <c r="C84" s="3" t="s">
        <v>1151</v>
      </c>
      <c r="D84" s="3" t="s">
        <v>1152</v>
      </c>
      <c r="F84" s="3" t="s">
        <v>1154</v>
      </c>
      <c r="G84" s="3" t="s">
        <v>115</v>
      </c>
      <c r="H84" s="3">
        <f t="shared" ref="H84:H123" si="4">E84</f>
        <v>0</v>
      </c>
      <c r="I84" s="3" t="s">
        <v>899</v>
      </c>
      <c r="J84" s="3" t="s">
        <v>83</v>
      </c>
      <c r="M84" s="3" t="s">
        <v>83</v>
      </c>
      <c r="P84" s="3" t="s">
        <v>83</v>
      </c>
      <c r="S84" s="3" t="s">
        <v>83</v>
      </c>
    </row>
    <row r="85" spans="1:19">
      <c r="A85" s="3" t="str">
        <f t="shared" si="3"/>
        <v>|[[《》&gt;0]]||||</v>
      </c>
      <c r="B85" s="3" t="s">
        <v>83</v>
      </c>
      <c r="C85" s="3" t="s">
        <v>1151</v>
      </c>
      <c r="D85" s="3" t="s">
        <v>1152</v>
      </c>
      <c r="F85" s="3" t="s">
        <v>1154</v>
      </c>
      <c r="G85" s="3" t="s">
        <v>115</v>
      </c>
      <c r="H85" s="3">
        <f t="shared" si="4"/>
        <v>0</v>
      </c>
      <c r="I85" s="3" t="s">
        <v>899</v>
      </c>
      <c r="J85" s="3" t="s">
        <v>83</v>
      </c>
      <c r="M85" s="3" t="s">
        <v>83</v>
      </c>
      <c r="P85" s="3" t="s">
        <v>83</v>
      </c>
      <c r="S85" s="3" t="s">
        <v>83</v>
      </c>
    </row>
    <row r="86" spans="1:19">
      <c r="A86" s="3" t="str">
        <f t="shared" si="3"/>
        <v>|[[《》&gt;0]]||||</v>
      </c>
      <c r="B86" s="3" t="s">
        <v>83</v>
      </c>
      <c r="C86" s="3" t="s">
        <v>1151</v>
      </c>
      <c r="D86" s="3" t="s">
        <v>1152</v>
      </c>
      <c r="F86" s="3" t="s">
        <v>1154</v>
      </c>
      <c r="G86" s="3" t="s">
        <v>115</v>
      </c>
      <c r="H86" s="3">
        <f t="shared" si="4"/>
        <v>0</v>
      </c>
      <c r="I86" s="3" t="s">
        <v>899</v>
      </c>
      <c r="J86" s="3" t="s">
        <v>83</v>
      </c>
      <c r="M86" s="3" t="s">
        <v>83</v>
      </c>
      <c r="P86" s="3" t="s">
        <v>83</v>
      </c>
      <c r="S86" s="3" t="s">
        <v>83</v>
      </c>
    </row>
    <row r="87" spans="1:19">
      <c r="A87" s="3" t="str">
        <f t="shared" si="3"/>
        <v>|[[《》&gt;0]]||||</v>
      </c>
      <c r="B87" s="3" t="s">
        <v>83</v>
      </c>
      <c r="C87" s="3" t="s">
        <v>1151</v>
      </c>
      <c r="D87" s="3" t="s">
        <v>1152</v>
      </c>
      <c r="F87" s="3" t="s">
        <v>1154</v>
      </c>
      <c r="G87" s="3" t="s">
        <v>115</v>
      </c>
      <c r="H87" s="3">
        <f t="shared" si="4"/>
        <v>0</v>
      </c>
      <c r="I87" s="3" t="s">
        <v>899</v>
      </c>
      <c r="J87" s="3" t="s">
        <v>83</v>
      </c>
      <c r="M87" s="3" t="s">
        <v>83</v>
      </c>
      <c r="P87" s="3" t="s">
        <v>83</v>
      </c>
      <c r="S87" s="3" t="s">
        <v>83</v>
      </c>
    </row>
    <row r="88" spans="1:19">
      <c r="A88" s="3" t="str">
        <f t="shared" si="3"/>
        <v>|[[《》&gt;0]]||||</v>
      </c>
      <c r="B88" s="3" t="s">
        <v>83</v>
      </c>
      <c r="C88" s="3" t="s">
        <v>1151</v>
      </c>
      <c r="D88" s="3" t="s">
        <v>1152</v>
      </c>
      <c r="F88" s="3" t="s">
        <v>1154</v>
      </c>
      <c r="G88" s="3" t="s">
        <v>115</v>
      </c>
      <c r="H88" s="3">
        <f t="shared" si="4"/>
        <v>0</v>
      </c>
      <c r="I88" s="3" t="s">
        <v>899</v>
      </c>
      <c r="J88" s="3" t="s">
        <v>83</v>
      </c>
      <c r="M88" s="3" t="s">
        <v>83</v>
      </c>
      <c r="P88" s="3" t="s">
        <v>83</v>
      </c>
      <c r="S88" s="3" t="s">
        <v>83</v>
      </c>
    </row>
    <row r="89" spans="1:19">
      <c r="A89" s="3" t="str">
        <f t="shared" si="3"/>
        <v>|[[《》&gt;0]]||||</v>
      </c>
      <c r="B89" s="3" t="s">
        <v>83</v>
      </c>
      <c r="C89" s="3" t="s">
        <v>1151</v>
      </c>
      <c r="D89" s="3" t="s">
        <v>1152</v>
      </c>
      <c r="F89" s="3" t="s">
        <v>1154</v>
      </c>
      <c r="G89" s="3" t="s">
        <v>115</v>
      </c>
      <c r="H89" s="3">
        <f t="shared" si="4"/>
        <v>0</v>
      </c>
      <c r="I89" s="3" t="s">
        <v>899</v>
      </c>
      <c r="J89" s="3" t="s">
        <v>83</v>
      </c>
      <c r="M89" s="3" t="s">
        <v>83</v>
      </c>
      <c r="P89" s="3" t="s">
        <v>83</v>
      </c>
      <c r="S89" s="3" t="s">
        <v>83</v>
      </c>
    </row>
    <row r="90" spans="1:19">
      <c r="A90" s="3" t="str">
        <f t="shared" si="3"/>
        <v>|[[《》&gt;0]]||||</v>
      </c>
      <c r="B90" s="3" t="s">
        <v>83</v>
      </c>
      <c r="C90" s="3" t="s">
        <v>1151</v>
      </c>
      <c r="D90" s="3" t="s">
        <v>1152</v>
      </c>
      <c r="F90" s="3" t="s">
        <v>1154</v>
      </c>
      <c r="G90" s="3" t="s">
        <v>115</v>
      </c>
      <c r="H90" s="3">
        <f t="shared" si="4"/>
        <v>0</v>
      </c>
      <c r="I90" s="3" t="s">
        <v>899</v>
      </c>
      <c r="J90" s="3" t="s">
        <v>83</v>
      </c>
      <c r="M90" s="3" t="s">
        <v>83</v>
      </c>
      <c r="P90" s="3" t="s">
        <v>83</v>
      </c>
      <c r="S90" s="3" t="s">
        <v>83</v>
      </c>
    </row>
    <row r="91" spans="1:19">
      <c r="A91" s="3" t="str">
        <f t="shared" si="3"/>
        <v>|[[《》&gt;0]]||||</v>
      </c>
      <c r="B91" s="3" t="s">
        <v>83</v>
      </c>
      <c r="C91" s="3" t="s">
        <v>1151</v>
      </c>
      <c r="D91" s="3" t="s">
        <v>1152</v>
      </c>
      <c r="F91" s="3" t="s">
        <v>1154</v>
      </c>
      <c r="G91" s="3" t="s">
        <v>115</v>
      </c>
      <c r="H91" s="3">
        <f t="shared" si="4"/>
        <v>0</v>
      </c>
      <c r="I91" s="3" t="s">
        <v>899</v>
      </c>
      <c r="J91" s="3" t="s">
        <v>83</v>
      </c>
      <c r="M91" s="3" t="s">
        <v>83</v>
      </c>
      <c r="P91" s="3" t="s">
        <v>83</v>
      </c>
      <c r="S91" s="3" t="s">
        <v>83</v>
      </c>
    </row>
    <row r="92" spans="1:19">
      <c r="A92" s="3" t="str">
        <f t="shared" si="3"/>
        <v>|[[《》&gt;0]]||||</v>
      </c>
      <c r="B92" s="3" t="s">
        <v>83</v>
      </c>
      <c r="C92" s="3" t="s">
        <v>1151</v>
      </c>
      <c r="D92" s="3" t="s">
        <v>1152</v>
      </c>
      <c r="F92" s="3" t="s">
        <v>1154</v>
      </c>
      <c r="G92" s="3" t="s">
        <v>115</v>
      </c>
      <c r="H92" s="3">
        <f t="shared" si="4"/>
        <v>0</v>
      </c>
      <c r="I92" s="3" t="s">
        <v>899</v>
      </c>
      <c r="J92" s="3" t="s">
        <v>83</v>
      </c>
      <c r="M92" s="3" t="s">
        <v>83</v>
      </c>
      <c r="P92" s="3" t="s">
        <v>83</v>
      </c>
      <c r="S92" s="3" t="s">
        <v>83</v>
      </c>
    </row>
    <row r="93" spans="1:19">
      <c r="A93" s="3" t="str">
        <f t="shared" si="3"/>
        <v>|[[《》&gt;0]]||||</v>
      </c>
      <c r="B93" s="3" t="s">
        <v>83</v>
      </c>
      <c r="C93" s="3" t="s">
        <v>1151</v>
      </c>
      <c r="D93" s="3" t="s">
        <v>1152</v>
      </c>
      <c r="F93" s="3" t="s">
        <v>1154</v>
      </c>
      <c r="G93" s="3" t="s">
        <v>115</v>
      </c>
      <c r="H93" s="3">
        <f t="shared" si="4"/>
        <v>0</v>
      </c>
      <c r="I93" s="3" t="s">
        <v>899</v>
      </c>
      <c r="J93" s="3" t="s">
        <v>83</v>
      </c>
      <c r="M93" s="3" t="s">
        <v>83</v>
      </c>
      <c r="P93" s="3" t="s">
        <v>83</v>
      </c>
      <c r="S93" s="3" t="s">
        <v>83</v>
      </c>
    </row>
    <row r="94" spans="1:19">
      <c r="A94" s="3" t="str">
        <f t="shared" si="3"/>
        <v>|[[《》&gt;0]]||||</v>
      </c>
      <c r="B94" s="3" t="s">
        <v>83</v>
      </c>
      <c r="C94" s="3" t="s">
        <v>1151</v>
      </c>
      <c r="D94" s="3" t="s">
        <v>1152</v>
      </c>
      <c r="F94" s="3" t="s">
        <v>1154</v>
      </c>
      <c r="G94" s="3" t="s">
        <v>115</v>
      </c>
      <c r="H94" s="3">
        <f t="shared" si="4"/>
        <v>0</v>
      </c>
      <c r="I94" s="3" t="s">
        <v>899</v>
      </c>
      <c r="J94" s="3" t="s">
        <v>83</v>
      </c>
      <c r="M94" s="3" t="s">
        <v>83</v>
      </c>
      <c r="P94" s="3" t="s">
        <v>83</v>
      </c>
      <c r="S94" s="3" t="s">
        <v>83</v>
      </c>
    </row>
    <row r="95" spans="1:19">
      <c r="A95" s="3" t="str">
        <f t="shared" si="3"/>
        <v>|[[《》&gt;0]]||||</v>
      </c>
      <c r="B95" s="3" t="s">
        <v>83</v>
      </c>
      <c r="C95" s="3" t="s">
        <v>1151</v>
      </c>
      <c r="D95" s="3" t="s">
        <v>1152</v>
      </c>
      <c r="F95" s="3" t="s">
        <v>1154</v>
      </c>
      <c r="G95" s="3" t="s">
        <v>115</v>
      </c>
      <c r="H95" s="3">
        <f t="shared" si="4"/>
        <v>0</v>
      </c>
      <c r="I95" s="3" t="s">
        <v>899</v>
      </c>
      <c r="J95" s="3" t="s">
        <v>83</v>
      </c>
      <c r="M95" s="3" t="s">
        <v>83</v>
      </c>
      <c r="P95" s="3" t="s">
        <v>83</v>
      </c>
      <c r="S95" s="3" t="s">
        <v>83</v>
      </c>
    </row>
    <row r="96" spans="1:19">
      <c r="A96" s="3" t="str">
        <f t="shared" si="3"/>
        <v>|[[《》&gt;0]]||||</v>
      </c>
      <c r="B96" s="3" t="s">
        <v>83</v>
      </c>
      <c r="C96" s="3" t="s">
        <v>1151</v>
      </c>
      <c r="D96" s="3" t="s">
        <v>1152</v>
      </c>
      <c r="F96" s="3" t="s">
        <v>1154</v>
      </c>
      <c r="G96" s="3" t="s">
        <v>115</v>
      </c>
      <c r="H96" s="3">
        <f t="shared" si="4"/>
        <v>0</v>
      </c>
      <c r="I96" s="3" t="s">
        <v>899</v>
      </c>
      <c r="J96" s="3" t="s">
        <v>83</v>
      </c>
      <c r="M96" s="3" t="s">
        <v>83</v>
      </c>
      <c r="P96" s="3" t="s">
        <v>83</v>
      </c>
      <c r="S96" s="3" t="s">
        <v>83</v>
      </c>
    </row>
    <row r="97" spans="1:19">
      <c r="A97" s="3" t="str">
        <f t="shared" si="3"/>
        <v>|[[《》&gt;0]]||||</v>
      </c>
      <c r="B97" s="3" t="s">
        <v>83</v>
      </c>
      <c r="C97" s="3" t="s">
        <v>1151</v>
      </c>
      <c r="D97" s="3" t="s">
        <v>1152</v>
      </c>
      <c r="F97" s="3" t="s">
        <v>1154</v>
      </c>
      <c r="G97" s="3" t="s">
        <v>115</v>
      </c>
      <c r="H97" s="3">
        <f t="shared" si="4"/>
        <v>0</v>
      </c>
      <c r="I97" s="3" t="s">
        <v>899</v>
      </c>
      <c r="J97" s="3" t="s">
        <v>83</v>
      </c>
      <c r="M97" s="3" t="s">
        <v>83</v>
      </c>
      <c r="P97" s="3" t="s">
        <v>83</v>
      </c>
      <c r="S97" s="3" t="s">
        <v>83</v>
      </c>
    </row>
    <row r="98" spans="1:19">
      <c r="A98" s="3" t="str">
        <f t="shared" si="3"/>
        <v>|[[《》&gt;0]]||||</v>
      </c>
      <c r="B98" s="3" t="s">
        <v>83</v>
      </c>
      <c r="C98" s="3" t="s">
        <v>1151</v>
      </c>
      <c r="D98" s="3" t="s">
        <v>1152</v>
      </c>
      <c r="F98" s="3" t="s">
        <v>1154</v>
      </c>
      <c r="G98" s="3" t="s">
        <v>115</v>
      </c>
      <c r="H98" s="3">
        <f t="shared" si="4"/>
        <v>0</v>
      </c>
      <c r="I98" s="3" t="s">
        <v>899</v>
      </c>
      <c r="J98" s="3" t="s">
        <v>83</v>
      </c>
      <c r="M98" s="3" t="s">
        <v>83</v>
      </c>
      <c r="P98" s="3" t="s">
        <v>83</v>
      </c>
      <c r="S98" s="3" t="s">
        <v>83</v>
      </c>
    </row>
    <row r="99" spans="1:19">
      <c r="A99" s="3" t="str">
        <f t="shared" si="3"/>
        <v>|[[《》&gt;0]]||||</v>
      </c>
      <c r="B99" s="3" t="s">
        <v>83</v>
      </c>
      <c r="C99" s="3" t="s">
        <v>1151</v>
      </c>
      <c r="D99" s="3" t="s">
        <v>1152</v>
      </c>
      <c r="F99" s="3" t="s">
        <v>1154</v>
      </c>
      <c r="G99" s="3" t="s">
        <v>115</v>
      </c>
      <c r="H99" s="3">
        <f t="shared" si="4"/>
        <v>0</v>
      </c>
      <c r="I99" s="3" t="s">
        <v>899</v>
      </c>
      <c r="J99" s="3" t="s">
        <v>83</v>
      </c>
      <c r="M99" s="3" t="s">
        <v>83</v>
      </c>
      <c r="P99" s="3" t="s">
        <v>83</v>
      </c>
      <c r="S99" s="3" t="s">
        <v>83</v>
      </c>
    </row>
    <row r="100" spans="1:19">
      <c r="A100" s="3" t="str">
        <f t="shared" si="3"/>
        <v>|[[《》&gt;0]]||||</v>
      </c>
      <c r="B100" s="3" t="s">
        <v>83</v>
      </c>
      <c r="C100" s="3" t="s">
        <v>1151</v>
      </c>
      <c r="D100" s="3" t="s">
        <v>1152</v>
      </c>
      <c r="F100" s="3" t="s">
        <v>1154</v>
      </c>
      <c r="G100" s="3" t="s">
        <v>115</v>
      </c>
      <c r="H100" s="3">
        <f t="shared" si="4"/>
        <v>0</v>
      </c>
      <c r="I100" s="3" t="s">
        <v>899</v>
      </c>
      <c r="J100" s="3" t="s">
        <v>83</v>
      </c>
      <c r="M100" s="3" t="s">
        <v>83</v>
      </c>
      <c r="P100" s="3" t="s">
        <v>83</v>
      </c>
      <c r="S100" s="3" t="s">
        <v>83</v>
      </c>
    </row>
    <row r="101" spans="1:19">
      <c r="A101" s="3" t="str">
        <f t="shared" si="3"/>
        <v>|[[《》&gt;0]]||||</v>
      </c>
      <c r="B101" s="3" t="s">
        <v>83</v>
      </c>
      <c r="C101" s="3" t="s">
        <v>1151</v>
      </c>
      <c r="D101" s="3" t="s">
        <v>1152</v>
      </c>
      <c r="F101" s="3" t="s">
        <v>1154</v>
      </c>
      <c r="G101" s="3" t="s">
        <v>115</v>
      </c>
      <c r="H101" s="3">
        <f t="shared" si="4"/>
        <v>0</v>
      </c>
      <c r="I101" s="3" t="s">
        <v>899</v>
      </c>
      <c r="J101" s="3" t="s">
        <v>83</v>
      </c>
      <c r="M101" s="3" t="s">
        <v>83</v>
      </c>
      <c r="P101" s="3" t="s">
        <v>83</v>
      </c>
      <c r="S101" s="3" t="s">
        <v>83</v>
      </c>
    </row>
    <row r="102" spans="1:19">
      <c r="A102" s="3" t="str">
        <f t="shared" si="3"/>
        <v>|[[《》&gt;0]]||||</v>
      </c>
      <c r="B102" s="3" t="s">
        <v>83</v>
      </c>
      <c r="C102" s="3" t="s">
        <v>1151</v>
      </c>
      <c r="D102" s="3" t="s">
        <v>1152</v>
      </c>
      <c r="F102" s="3" t="s">
        <v>1154</v>
      </c>
      <c r="G102" s="3" t="s">
        <v>115</v>
      </c>
      <c r="H102" s="3">
        <f t="shared" si="4"/>
        <v>0</v>
      </c>
      <c r="I102" s="3" t="s">
        <v>899</v>
      </c>
      <c r="J102" s="3" t="s">
        <v>83</v>
      </c>
      <c r="M102" s="3" t="s">
        <v>83</v>
      </c>
      <c r="P102" s="3" t="s">
        <v>83</v>
      </c>
      <c r="S102" s="3" t="s">
        <v>83</v>
      </c>
    </row>
    <row r="103" spans="1:19">
      <c r="A103" s="3" t="str">
        <f t="shared" si="3"/>
        <v>|[[《》&gt;0]]||||</v>
      </c>
      <c r="B103" s="3" t="s">
        <v>83</v>
      </c>
      <c r="C103" s="3" t="s">
        <v>1151</v>
      </c>
      <c r="D103" s="3" t="s">
        <v>1152</v>
      </c>
      <c r="F103" s="3" t="s">
        <v>1154</v>
      </c>
      <c r="G103" s="3" t="s">
        <v>115</v>
      </c>
      <c r="H103" s="3">
        <f t="shared" si="4"/>
        <v>0</v>
      </c>
      <c r="I103" s="3" t="s">
        <v>899</v>
      </c>
      <c r="J103" s="3" t="s">
        <v>83</v>
      </c>
      <c r="M103" s="3" t="s">
        <v>83</v>
      </c>
      <c r="P103" s="3" t="s">
        <v>83</v>
      </c>
      <c r="S103" s="3" t="s">
        <v>83</v>
      </c>
    </row>
    <row r="104" spans="1:19">
      <c r="A104" s="3" t="str">
        <f t="shared" si="3"/>
        <v>|[[《》&gt;0]]||||</v>
      </c>
      <c r="B104" s="3" t="s">
        <v>83</v>
      </c>
      <c r="C104" s="3" t="s">
        <v>1151</v>
      </c>
      <c r="D104" s="3" t="s">
        <v>1152</v>
      </c>
      <c r="F104" s="3" t="s">
        <v>1154</v>
      </c>
      <c r="G104" s="3" t="s">
        <v>115</v>
      </c>
      <c r="H104" s="3">
        <f t="shared" si="4"/>
        <v>0</v>
      </c>
      <c r="I104" s="3" t="s">
        <v>899</v>
      </c>
      <c r="J104" s="3" t="s">
        <v>83</v>
      </c>
      <c r="M104" s="3" t="s">
        <v>83</v>
      </c>
      <c r="P104" s="3" t="s">
        <v>83</v>
      </c>
      <c r="S104" s="3" t="s">
        <v>83</v>
      </c>
    </row>
    <row r="105" spans="1:19">
      <c r="A105" s="3" t="str">
        <f t="shared" si="3"/>
        <v>|[[《》&gt;0]]||||</v>
      </c>
      <c r="B105" s="3" t="s">
        <v>83</v>
      </c>
      <c r="C105" s="3" t="s">
        <v>1151</v>
      </c>
      <c r="D105" s="3" t="s">
        <v>1152</v>
      </c>
      <c r="F105" s="3" t="s">
        <v>1154</v>
      </c>
      <c r="G105" s="3" t="s">
        <v>115</v>
      </c>
      <c r="H105" s="3">
        <f t="shared" si="4"/>
        <v>0</v>
      </c>
      <c r="I105" s="3" t="s">
        <v>899</v>
      </c>
      <c r="J105" s="3" t="s">
        <v>83</v>
      </c>
      <c r="M105" s="3" t="s">
        <v>83</v>
      </c>
      <c r="P105" s="3" t="s">
        <v>83</v>
      </c>
      <c r="S105" s="3" t="s">
        <v>83</v>
      </c>
    </row>
    <row r="106" spans="1:19">
      <c r="A106" s="3" t="str">
        <f t="shared" si="3"/>
        <v>|[[《》&gt;0]]||||</v>
      </c>
      <c r="B106" s="3" t="s">
        <v>83</v>
      </c>
      <c r="C106" s="3" t="s">
        <v>1151</v>
      </c>
      <c r="D106" s="3" t="s">
        <v>1152</v>
      </c>
      <c r="F106" s="3" t="s">
        <v>1154</v>
      </c>
      <c r="G106" s="3" t="s">
        <v>115</v>
      </c>
      <c r="H106" s="3">
        <f t="shared" si="4"/>
        <v>0</v>
      </c>
      <c r="I106" s="3" t="s">
        <v>899</v>
      </c>
      <c r="J106" s="3" t="s">
        <v>83</v>
      </c>
      <c r="M106" s="3" t="s">
        <v>83</v>
      </c>
      <c r="P106" s="3" t="s">
        <v>83</v>
      </c>
      <c r="S106" s="3" t="s">
        <v>83</v>
      </c>
    </row>
    <row r="107" spans="1:19">
      <c r="A107" s="3" t="str">
        <f t="shared" si="3"/>
        <v>|[[《》&gt;0]]||||</v>
      </c>
      <c r="B107" s="3" t="s">
        <v>83</v>
      </c>
      <c r="C107" s="3" t="s">
        <v>1151</v>
      </c>
      <c r="D107" s="3" t="s">
        <v>1152</v>
      </c>
      <c r="F107" s="3" t="s">
        <v>1154</v>
      </c>
      <c r="G107" s="3" t="s">
        <v>115</v>
      </c>
      <c r="H107" s="3">
        <f t="shared" si="4"/>
        <v>0</v>
      </c>
      <c r="I107" s="3" t="s">
        <v>899</v>
      </c>
      <c r="J107" s="3" t="s">
        <v>83</v>
      </c>
      <c r="M107" s="3" t="s">
        <v>83</v>
      </c>
      <c r="P107" s="3" t="s">
        <v>83</v>
      </c>
      <c r="S107" s="3" t="s">
        <v>83</v>
      </c>
    </row>
    <row r="108" spans="1:19">
      <c r="A108" s="3" t="str">
        <f t="shared" si="3"/>
        <v>|[[《》&gt;0]]||||</v>
      </c>
      <c r="B108" s="3" t="s">
        <v>83</v>
      </c>
      <c r="C108" s="3" t="s">
        <v>1151</v>
      </c>
      <c r="D108" s="3" t="s">
        <v>1152</v>
      </c>
      <c r="F108" s="3" t="s">
        <v>1154</v>
      </c>
      <c r="G108" s="3" t="s">
        <v>115</v>
      </c>
      <c r="H108" s="3">
        <f t="shared" si="4"/>
        <v>0</v>
      </c>
      <c r="I108" s="3" t="s">
        <v>899</v>
      </c>
      <c r="J108" s="3" t="s">
        <v>83</v>
      </c>
      <c r="M108" s="3" t="s">
        <v>83</v>
      </c>
      <c r="P108" s="3" t="s">
        <v>83</v>
      </c>
      <c r="S108" s="3" t="s">
        <v>83</v>
      </c>
    </row>
    <row r="109" spans="1:19">
      <c r="A109" s="3" t="str">
        <f t="shared" si="3"/>
        <v>|[[《》&gt;0]]||||</v>
      </c>
      <c r="B109" s="3" t="s">
        <v>83</v>
      </c>
      <c r="C109" s="3" t="s">
        <v>1151</v>
      </c>
      <c r="D109" s="3" t="s">
        <v>1152</v>
      </c>
      <c r="F109" s="3" t="s">
        <v>1154</v>
      </c>
      <c r="G109" s="3" t="s">
        <v>115</v>
      </c>
      <c r="H109" s="3">
        <f t="shared" si="4"/>
        <v>0</v>
      </c>
      <c r="I109" s="3" t="s">
        <v>899</v>
      </c>
      <c r="J109" s="3" t="s">
        <v>83</v>
      </c>
      <c r="M109" s="3" t="s">
        <v>83</v>
      </c>
      <c r="P109" s="3" t="s">
        <v>83</v>
      </c>
      <c r="S109" s="3" t="s">
        <v>83</v>
      </c>
    </row>
    <row r="110" spans="1:19">
      <c r="A110" s="3" t="str">
        <f t="shared" si="3"/>
        <v>|[[《》&gt;0]]||||</v>
      </c>
      <c r="B110" s="3" t="s">
        <v>83</v>
      </c>
      <c r="C110" s="3" t="s">
        <v>1151</v>
      </c>
      <c r="D110" s="3" t="s">
        <v>1152</v>
      </c>
      <c r="F110" s="3" t="s">
        <v>1154</v>
      </c>
      <c r="G110" s="3" t="s">
        <v>115</v>
      </c>
      <c r="H110" s="3">
        <f t="shared" si="4"/>
        <v>0</v>
      </c>
      <c r="I110" s="3" t="s">
        <v>899</v>
      </c>
      <c r="J110" s="3" t="s">
        <v>83</v>
      </c>
      <c r="M110" s="3" t="s">
        <v>83</v>
      </c>
      <c r="P110" s="3" t="s">
        <v>83</v>
      </c>
      <c r="S110" s="3" t="s">
        <v>83</v>
      </c>
    </row>
    <row r="111" spans="1:19">
      <c r="A111" s="3" t="str">
        <f t="shared" si="3"/>
        <v>|[[《》&gt;0]]||||</v>
      </c>
      <c r="B111" s="3" t="s">
        <v>83</v>
      </c>
      <c r="C111" s="3" t="s">
        <v>1151</v>
      </c>
      <c r="D111" s="3" t="s">
        <v>1152</v>
      </c>
      <c r="F111" s="3" t="s">
        <v>1154</v>
      </c>
      <c r="G111" s="3" t="s">
        <v>115</v>
      </c>
      <c r="H111" s="3">
        <f t="shared" si="4"/>
        <v>0</v>
      </c>
      <c r="I111" s="3" t="s">
        <v>899</v>
      </c>
      <c r="J111" s="3" t="s">
        <v>83</v>
      </c>
      <c r="M111" s="3" t="s">
        <v>83</v>
      </c>
      <c r="P111" s="3" t="s">
        <v>83</v>
      </c>
      <c r="S111" s="3" t="s">
        <v>83</v>
      </c>
    </row>
    <row r="112" spans="1:19">
      <c r="A112" s="3" t="str">
        <f t="shared" si="3"/>
        <v>|[[《》&gt;0]]||||</v>
      </c>
      <c r="B112" s="3" t="s">
        <v>83</v>
      </c>
      <c r="C112" s="3" t="s">
        <v>1151</v>
      </c>
      <c r="D112" s="3" t="s">
        <v>1152</v>
      </c>
      <c r="F112" s="3" t="s">
        <v>1154</v>
      </c>
      <c r="G112" s="3" t="s">
        <v>115</v>
      </c>
      <c r="H112" s="3">
        <f t="shared" si="4"/>
        <v>0</v>
      </c>
      <c r="I112" s="3" t="s">
        <v>899</v>
      </c>
      <c r="J112" s="3" t="s">
        <v>83</v>
      </c>
      <c r="M112" s="3" t="s">
        <v>83</v>
      </c>
      <c r="P112" s="3" t="s">
        <v>83</v>
      </c>
      <c r="S112" s="3" t="s">
        <v>83</v>
      </c>
    </row>
    <row r="113" spans="1:19">
      <c r="A113" s="3" t="str">
        <f t="shared" si="3"/>
        <v>|[[《》&gt;0]]||||</v>
      </c>
      <c r="B113" s="3" t="s">
        <v>83</v>
      </c>
      <c r="C113" s="3" t="s">
        <v>1151</v>
      </c>
      <c r="D113" s="3" t="s">
        <v>1152</v>
      </c>
      <c r="F113" s="3" t="s">
        <v>1154</v>
      </c>
      <c r="G113" s="3" t="s">
        <v>115</v>
      </c>
      <c r="H113" s="3">
        <f t="shared" si="4"/>
        <v>0</v>
      </c>
      <c r="I113" s="3" t="s">
        <v>899</v>
      </c>
      <c r="J113" s="3" t="s">
        <v>83</v>
      </c>
      <c r="M113" s="3" t="s">
        <v>83</v>
      </c>
      <c r="P113" s="3" t="s">
        <v>83</v>
      </c>
      <c r="S113" s="3" t="s">
        <v>83</v>
      </c>
    </row>
    <row r="114" spans="1:19">
      <c r="A114" s="3" t="str">
        <f t="shared" si="3"/>
        <v>|[[《》&gt;0]]||||</v>
      </c>
      <c r="B114" s="3" t="s">
        <v>83</v>
      </c>
      <c r="C114" s="3" t="s">
        <v>1151</v>
      </c>
      <c r="D114" s="3" t="s">
        <v>1152</v>
      </c>
      <c r="F114" s="3" t="s">
        <v>1154</v>
      </c>
      <c r="G114" s="3" t="s">
        <v>115</v>
      </c>
      <c r="H114" s="3">
        <f t="shared" si="4"/>
        <v>0</v>
      </c>
      <c r="I114" s="3" t="s">
        <v>899</v>
      </c>
      <c r="J114" s="3" t="s">
        <v>83</v>
      </c>
      <c r="M114" s="3" t="s">
        <v>83</v>
      </c>
      <c r="P114" s="3" t="s">
        <v>83</v>
      </c>
      <c r="S114" s="3" t="s">
        <v>83</v>
      </c>
    </row>
    <row r="115" spans="1:19">
      <c r="A115" s="3" t="str">
        <f t="shared" si="3"/>
        <v>|[[《》&gt;0]]||||</v>
      </c>
      <c r="B115" s="3" t="s">
        <v>83</v>
      </c>
      <c r="C115" s="3" t="s">
        <v>1151</v>
      </c>
      <c r="D115" s="3" t="s">
        <v>1152</v>
      </c>
      <c r="F115" s="3" t="s">
        <v>1154</v>
      </c>
      <c r="G115" s="3" t="s">
        <v>115</v>
      </c>
      <c r="H115" s="3">
        <f t="shared" si="4"/>
        <v>0</v>
      </c>
      <c r="I115" s="3" t="s">
        <v>899</v>
      </c>
      <c r="J115" s="3" t="s">
        <v>83</v>
      </c>
      <c r="M115" s="3" t="s">
        <v>83</v>
      </c>
      <c r="P115" s="3" t="s">
        <v>83</v>
      </c>
      <c r="S115" s="3" t="s">
        <v>83</v>
      </c>
    </row>
    <row r="116" spans="1:19">
      <c r="A116" s="3" t="str">
        <f t="shared" si="3"/>
        <v>|[[《》&gt;0]]||||</v>
      </c>
      <c r="B116" s="3" t="s">
        <v>83</v>
      </c>
      <c r="C116" s="3" t="s">
        <v>1151</v>
      </c>
      <c r="D116" s="3" t="s">
        <v>1152</v>
      </c>
      <c r="F116" s="3" t="s">
        <v>1154</v>
      </c>
      <c r="G116" s="3" t="s">
        <v>115</v>
      </c>
      <c r="H116" s="3">
        <f t="shared" si="4"/>
        <v>0</v>
      </c>
      <c r="I116" s="3" t="s">
        <v>899</v>
      </c>
      <c r="J116" s="3" t="s">
        <v>83</v>
      </c>
      <c r="M116" s="3" t="s">
        <v>83</v>
      </c>
      <c r="P116" s="3" t="s">
        <v>83</v>
      </c>
      <c r="S116" s="3" t="s">
        <v>83</v>
      </c>
    </row>
    <row r="117" spans="1:19">
      <c r="A117" s="3" t="str">
        <f t="shared" si="3"/>
        <v>|[[《》&gt;0]]||||</v>
      </c>
      <c r="B117" s="3" t="s">
        <v>83</v>
      </c>
      <c r="C117" s="3" t="s">
        <v>1151</v>
      </c>
      <c r="D117" s="3" t="s">
        <v>1152</v>
      </c>
      <c r="F117" s="3" t="s">
        <v>1154</v>
      </c>
      <c r="G117" s="3" t="s">
        <v>115</v>
      </c>
      <c r="H117" s="3">
        <f t="shared" si="4"/>
        <v>0</v>
      </c>
      <c r="I117" s="3" t="s">
        <v>899</v>
      </c>
      <c r="J117" s="3" t="s">
        <v>83</v>
      </c>
      <c r="M117" s="3" t="s">
        <v>83</v>
      </c>
      <c r="P117" s="3" t="s">
        <v>83</v>
      </c>
      <c r="S117" s="3" t="s">
        <v>83</v>
      </c>
    </row>
    <row r="118" spans="1:19">
      <c r="A118" s="3" t="str">
        <f t="shared" si="3"/>
        <v>|[[《》&gt;0]]||||</v>
      </c>
      <c r="B118" s="3" t="s">
        <v>83</v>
      </c>
      <c r="C118" s="3" t="s">
        <v>1151</v>
      </c>
      <c r="D118" s="3" t="s">
        <v>1152</v>
      </c>
      <c r="F118" s="3" t="s">
        <v>1154</v>
      </c>
      <c r="G118" s="3" t="s">
        <v>115</v>
      </c>
      <c r="H118" s="3">
        <f t="shared" si="4"/>
        <v>0</v>
      </c>
      <c r="I118" s="3" t="s">
        <v>899</v>
      </c>
      <c r="J118" s="3" t="s">
        <v>83</v>
      </c>
      <c r="M118" s="3" t="s">
        <v>83</v>
      </c>
      <c r="P118" s="3" t="s">
        <v>83</v>
      </c>
      <c r="S118" s="3" t="s">
        <v>83</v>
      </c>
    </row>
    <row r="119" spans="1:19">
      <c r="A119" s="3" t="str">
        <f t="shared" si="3"/>
        <v>|[[《》&gt;0]]||||</v>
      </c>
      <c r="B119" s="3" t="s">
        <v>83</v>
      </c>
      <c r="C119" s="3" t="s">
        <v>1151</v>
      </c>
      <c r="D119" s="3" t="s">
        <v>1152</v>
      </c>
      <c r="F119" s="3" t="s">
        <v>1154</v>
      </c>
      <c r="G119" s="3" t="s">
        <v>115</v>
      </c>
      <c r="H119" s="3">
        <f t="shared" si="4"/>
        <v>0</v>
      </c>
      <c r="I119" s="3" t="s">
        <v>899</v>
      </c>
      <c r="J119" s="3" t="s">
        <v>83</v>
      </c>
      <c r="M119" s="3" t="s">
        <v>83</v>
      </c>
      <c r="P119" s="3" t="s">
        <v>83</v>
      </c>
      <c r="S119" s="3" t="s">
        <v>83</v>
      </c>
    </row>
    <row r="120" spans="1:19">
      <c r="A120" s="3" t="str">
        <f t="shared" si="3"/>
        <v>|[[《》&gt;0]]||||</v>
      </c>
      <c r="B120" s="3" t="s">
        <v>83</v>
      </c>
      <c r="C120" s="3" t="s">
        <v>1151</v>
      </c>
      <c r="D120" s="3" t="s">
        <v>1152</v>
      </c>
      <c r="F120" s="3" t="s">
        <v>1154</v>
      </c>
      <c r="G120" s="3" t="s">
        <v>115</v>
      </c>
      <c r="H120" s="3">
        <f t="shared" si="4"/>
        <v>0</v>
      </c>
      <c r="I120" s="3" t="s">
        <v>899</v>
      </c>
      <c r="J120" s="3" t="s">
        <v>83</v>
      </c>
      <c r="M120" s="3" t="s">
        <v>83</v>
      </c>
      <c r="P120" s="3" t="s">
        <v>83</v>
      </c>
      <c r="S120" s="3" t="s">
        <v>83</v>
      </c>
    </row>
    <row r="121" spans="1:19">
      <c r="A121" s="3" t="str">
        <f t="shared" si="3"/>
        <v>|[[《》&gt;0]]||||</v>
      </c>
      <c r="B121" s="3" t="s">
        <v>83</v>
      </c>
      <c r="C121" s="3" t="s">
        <v>1151</v>
      </c>
      <c r="D121" s="3" t="s">
        <v>1152</v>
      </c>
      <c r="F121" s="3" t="s">
        <v>1154</v>
      </c>
      <c r="G121" s="3" t="s">
        <v>115</v>
      </c>
      <c r="H121" s="3">
        <f t="shared" si="4"/>
        <v>0</v>
      </c>
      <c r="I121" s="3" t="s">
        <v>899</v>
      </c>
      <c r="J121" s="3" t="s">
        <v>83</v>
      </c>
      <c r="M121" s="3" t="s">
        <v>83</v>
      </c>
      <c r="P121" s="3" t="s">
        <v>83</v>
      </c>
      <c r="S121" s="3" t="s">
        <v>83</v>
      </c>
    </row>
    <row r="122" spans="1:19">
      <c r="A122" s="3" t="str">
        <f t="shared" si="3"/>
        <v>|[[《》&gt;0]]||||</v>
      </c>
      <c r="B122" s="3" t="s">
        <v>83</v>
      </c>
      <c r="C122" s="3" t="s">
        <v>1151</v>
      </c>
      <c r="D122" s="3" t="s">
        <v>1152</v>
      </c>
      <c r="F122" s="3" t="s">
        <v>1154</v>
      </c>
      <c r="G122" s="3" t="s">
        <v>115</v>
      </c>
      <c r="H122" s="3">
        <f t="shared" si="4"/>
        <v>0</v>
      </c>
      <c r="I122" s="3" t="s">
        <v>899</v>
      </c>
      <c r="J122" s="3" t="s">
        <v>83</v>
      </c>
      <c r="M122" s="3" t="s">
        <v>83</v>
      </c>
      <c r="P122" s="3" t="s">
        <v>83</v>
      </c>
      <c r="S122" s="3" t="s">
        <v>83</v>
      </c>
    </row>
    <row r="123" spans="1:19">
      <c r="A123" s="3" t="str">
        <f t="shared" si="3"/>
        <v>|[[《》&gt;0]]||||</v>
      </c>
      <c r="B123" s="3" t="s">
        <v>83</v>
      </c>
      <c r="C123" s="3" t="s">
        <v>1151</v>
      </c>
      <c r="D123" s="3" t="s">
        <v>1152</v>
      </c>
      <c r="F123" s="3" t="s">
        <v>1154</v>
      </c>
      <c r="G123" s="3" t="s">
        <v>115</v>
      </c>
      <c r="H123" s="3">
        <f t="shared" si="4"/>
        <v>0</v>
      </c>
      <c r="I123" s="3" t="s">
        <v>899</v>
      </c>
      <c r="J123" s="3" t="s">
        <v>83</v>
      </c>
      <c r="M123" s="3" t="s">
        <v>83</v>
      </c>
      <c r="P123" s="3" t="s">
        <v>83</v>
      </c>
      <c r="S123" s="3" t="s">
        <v>83</v>
      </c>
    </row>
    <row r="124" spans="1:1">
      <c r="A124" s="3" t="str">
        <f t="shared" si="3"/>
        <v/>
      </c>
    </row>
    <row r="125" spans="1:2">
      <c r="A125" s="3" t="str">
        <f t="shared" si="3"/>
        <v>**赤</v>
      </c>
      <c r="B125" s="3" t="s">
        <v>902</v>
      </c>
    </row>
    <row r="126" spans="1:19">
      <c r="A126" s="3" t="str">
        <f t="shared" si="3"/>
        <v>|LEFT:500|LEFT:50|LEFT:80|LEFT:100|c</v>
      </c>
      <c r="B126" s="3" t="s">
        <v>83</v>
      </c>
      <c r="H126" s="3" t="s">
        <v>891</v>
      </c>
      <c r="J126" s="3" t="s">
        <v>83</v>
      </c>
      <c r="L126" s="3" t="s">
        <v>892</v>
      </c>
      <c r="M126" s="3" t="s">
        <v>83</v>
      </c>
      <c r="O126" s="3" t="s">
        <v>1</v>
      </c>
      <c r="P126" s="3" t="s">
        <v>83</v>
      </c>
      <c r="R126" s="3" t="s">
        <v>2</v>
      </c>
      <c r="S126" s="3" t="s">
        <v>893</v>
      </c>
    </row>
    <row r="127" spans="1:19">
      <c r="A127" s="3" t="str">
        <f t="shared" si="3"/>
        <v>|カード名|コスト|レアリティ|種別|</v>
      </c>
      <c r="B127" s="3" t="s">
        <v>83</v>
      </c>
      <c r="H127" s="3" t="s">
        <v>894</v>
      </c>
      <c r="J127" s="3" t="s">
        <v>83</v>
      </c>
      <c r="L127" s="3" t="s">
        <v>895</v>
      </c>
      <c r="M127" s="3" t="s">
        <v>83</v>
      </c>
      <c r="O127" s="3" t="s">
        <v>92</v>
      </c>
      <c r="P127" s="3" t="s">
        <v>83</v>
      </c>
      <c r="R127" s="3" t="s">
        <v>11</v>
      </c>
      <c r="S127" s="3" t="s">
        <v>83</v>
      </c>
    </row>
    <row r="128" spans="1:19">
      <c r="A128" s="3" t="str">
        <f t="shared" si="3"/>
        <v>|[[《》&gt;0]]||||</v>
      </c>
      <c r="B128" s="3" t="s">
        <v>83</v>
      </c>
      <c r="C128" s="3" t="s">
        <v>1151</v>
      </c>
      <c r="D128" s="3" t="s">
        <v>1152</v>
      </c>
      <c r="F128" s="3" t="s">
        <v>1154</v>
      </c>
      <c r="G128" s="3" t="s">
        <v>115</v>
      </c>
      <c r="H128" s="3">
        <f t="shared" ref="H128:H167" si="5">E128</f>
        <v>0</v>
      </c>
      <c r="I128" s="3" t="s">
        <v>899</v>
      </c>
      <c r="J128" s="3" t="s">
        <v>83</v>
      </c>
      <c r="M128" s="3" t="s">
        <v>83</v>
      </c>
      <c r="P128" s="3" t="s">
        <v>83</v>
      </c>
      <c r="S128" s="3" t="s">
        <v>83</v>
      </c>
    </row>
    <row r="129" spans="1:19">
      <c r="A129" s="3" t="str">
        <f t="shared" ref="A129:A192" si="6">B129&amp;C129&amp;D129&amp;E129&amp;F129&amp;G129&amp;H129&amp;I129&amp;J129&amp;K129&amp;L129&amp;M129&amp;N129&amp;O129&amp;P129&amp;Q129&amp;R129&amp;S129</f>
        <v>|[[《》&gt;0]]||||</v>
      </c>
      <c r="B129" s="3" t="s">
        <v>83</v>
      </c>
      <c r="C129" s="3" t="s">
        <v>1151</v>
      </c>
      <c r="D129" s="3" t="s">
        <v>1152</v>
      </c>
      <c r="F129" s="3" t="s">
        <v>1154</v>
      </c>
      <c r="G129" s="3" t="s">
        <v>115</v>
      </c>
      <c r="H129" s="3">
        <f t="shared" si="5"/>
        <v>0</v>
      </c>
      <c r="I129" s="3" t="s">
        <v>899</v>
      </c>
      <c r="J129" s="3" t="s">
        <v>83</v>
      </c>
      <c r="M129" s="3" t="s">
        <v>83</v>
      </c>
      <c r="P129" s="3" t="s">
        <v>83</v>
      </c>
      <c r="S129" s="3" t="s">
        <v>83</v>
      </c>
    </row>
    <row r="130" spans="1:19">
      <c r="A130" s="3" t="str">
        <f t="shared" si="6"/>
        <v>|[[《》&gt;0]]||||</v>
      </c>
      <c r="B130" s="3" t="s">
        <v>83</v>
      </c>
      <c r="C130" s="3" t="s">
        <v>1151</v>
      </c>
      <c r="D130" s="3" t="s">
        <v>1152</v>
      </c>
      <c r="F130" s="3" t="s">
        <v>1154</v>
      </c>
      <c r="G130" s="3" t="s">
        <v>115</v>
      </c>
      <c r="H130" s="3">
        <f t="shared" si="5"/>
        <v>0</v>
      </c>
      <c r="I130" s="3" t="s">
        <v>899</v>
      </c>
      <c r="J130" s="3" t="s">
        <v>83</v>
      </c>
      <c r="M130" s="3" t="s">
        <v>83</v>
      </c>
      <c r="P130" s="3" t="s">
        <v>83</v>
      </c>
      <c r="S130" s="3" t="s">
        <v>83</v>
      </c>
    </row>
    <row r="131" spans="1:19">
      <c r="A131" s="3" t="str">
        <f t="shared" si="6"/>
        <v>|[[《》&gt;0]]||||</v>
      </c>
      <c r="B131" s="3" t="s">
        <v>83</v>
      </c>
      <c r="C131" s="3" t="s">
        <v>1151</v>
      </c>
      <c r="D131" s="3" t="s">
        <v>1152</v>
      </c>
      <c r="F131" s="3" t="s">
        <v>1154</v>
      </c>
      <c r="G131" s="3" t="s">
        <v>115</v>
      </c>
      <c r="H131" s="3">
        <f t="shared" si="5"/>
        <v>0</v>
      </c>
      <c r="I131" s="3" t="s">
        <v>899</v>
      </c>
      <c r="J131" s="3" t="s">
        <v>83</v>
      </c>
      <c r="M131" s="3" t="s">
        <v>83</v>
      </c>
      <c r="P131" s="3" t="s">
        <v>83</v>
      </c>
      <c r="S131" s="3" t="s">
        <v>83</v>
      </c>
    </row>
    <row r="132" spans="1:19">
      <c r="A132" s="3" t="str">
        <f t="shared" si="6"/>
        <v>|[[《》&gt;0]]||||</v>
      </c>
      <c r="B132" s="3" t="s">
        <v>83</v>
      </c>
      <c r="C132" s="3" t="s">
        <v>1151</v>
      </c>
      <c r="D132" s="3" t="s">
        <v>1152</v>
      </c>
      <c r="F132" s="3" t="s">
        <v>1154</v>
      </c>
      <c r="G132" s="3" t="s">
        <v>115</v>
      </c>
      <c r="H132" s="3">
        <f t="shared" si="5"/>
        <v>0</v>
      </c>
      <c r="I132" s="3" t="s">
        <v>899</v>
      </c>
      <c r="J132" s="3" t="s">
        <v>83</v>
      </c>
      <c r="M132" s="3" t="s">
        <v>83</v>
      </c>
      <c r="P132" s="3" t="s">
        <v>83</v>
      </c>
      <c r="S132" s="3" t="s">
        <v>83</v>
      </c>
    </row>
    <row r="133" spans="1:19">
      <c r="A133" s="3" t="str">
        <f t="shared" si="6"/>
        <v>|[[《》&gt;0]]||||</v>
      </c>
      <c r="B133" s="3" t="s">
        <v>83</v>
      </c>
      <c r="C133" s="3" t="s">
        <v>1151</v>
      </c>
      <c r="D133" s="3" t="s">
        <v>1152</v>
      </c>
      <c r="F133" s="3" t="s">
        <v>1154</v>
      </c>
      <c r="G133" s="3" t="s">
        <v>115</v>
      </c>
      <c r="H133" s="3">
        <f t="shared" si="5"/>
        <v>0</v>
      </c>
      <c r="I133" s="3" t="s">
        <v>899</v>
      </c>
      <c r="J133" s="3" t="s">
        <v>83</v>
      </c>
      <c r="M133" s="3" t="s">
        <v>83</v>
      </c>
      <c r="P133" s="3" t="s">
        <v>83</v>
      </c>
      <c r="S133" s="3" t="s">
        <v>83</v>
      </c>
    </row>
    <row r="134" spans="1:19">
      <c r="A134" s="3" t="str">
        <f t="shared" si="6"/>
        <v>|[[《》&gt;0]]||||</v>
      </c>
      <c r="B134" s="3" t="s">
        <v>83</v>
      </c>
      <c r="C134" s="3" t="s">
        <v>1151</v>
      </c>
      <c r="D134" s="3" t="s">
        <v>1152</v>
      </c>
      <c r="F134" s="3" t="s">
        <v>1154</v>
      </c>
      <c r="G134" s="3" t="s">
        <v>115</v>
      </c>
      <c r="H134" s="3">
        <f t="shared" si="5"/>
        <v>0</v>
      </c>
      <c r="I134" s="3" t="s">
        <v>899</v>
      </c>
      <c r="J134" s="3" t="s">
        <v>83</v>
      </c>
      <c r="M134" s="3" t="s">
        <v>83</v>
      </c>
      <c r="P134" s="3" t="s">
        <v>83</v>
      </c>
      <c r="S134" s="3" t="s">
        <v>83</v>
      </c>
    </row>
    <row r="135" spans="1:19">
      <c r="A135" s="3" t="str">
        <f t="shared" si="6"/>
        <v>|[[《》&gt;0]]||||</v>
      </c>
      <c r="B135" s="3" t="s">
        <v>83</v>
      </c>
      <c r="C135" s="3" t="s">
        <v>1151</v>
      </c>
      <c r="D135" s="3" t="s">
        <v>1152</v>
      </c>
      <c r="F135" s="3" t="s">
        <v>1154</v>
      </c>
      <c r="G135" s="3" t="s">
        <v>115</v>
      </c>
      <c r="H135" s="3">
        <f t="shared" si="5"/>
        <v>0</v>
      </c>
      <c r="I135" s="3" t="s">
        <v>899</v>
      </c>
      <c r="J135" s="3" t="s">
        <v>83</v>
      </c>
      <c r="M135" s="3" t="s">
        <v>83</v>
      </c>
      <c r="P135" s="3" t="s">
        <v>83</v>
      </c>
      <c r="S135" s="3" t="s">
        <v>83</v>
      </c>
    </row>
    <row r="136" spans="1:19">
      <c r="A136" s="3" t="str">
        <f t="shared" si="6"/>
        <v>|[[《》&gt;0]]||||</v>
      </c>
      <c r="B136" s="3" t="s">
        <v>83</v>
      </c>
      <c r="C136" s="3" t="s">
        <v>1151</v>
      </c>
      <c r="D136" s="3" t="s">
        <v>1152</v>
      </c>
      <c r="F136" s="3" t="s">
        <v>1154</v>
      </c>
      <c r="G136" s="3" t="s">
        <v>115</v>
      </c>
      <c r="H136" s="3">
        <f t="shared" si="5"/>
        <v>0</v>
      </c>
      <c r="I136" s="3" t="s">
        <v>899</v>
      </c>
      <c r="J136" s="3" t="s">
        <v>83</v>
      </c>
      <c r="M136" s="3" t="s">
        <v>83</v>
      </c>
      <c r="P136" s="3" t="s">
        <v>83</v>
      </c>
      <c r="S136" s="3" t="s">
        <v>83</v>
      </c>
    </row>
    <row r="137" spans="1:19">
      <c r="A137" s="3" t="str">
        <f t="shared" si="6"/>
        <v>|[[《》&gt;0]]||||</v>
      </c>
      <c r="B137" s="3" t="s">
        <v>83</v>
      </c>
      <c r="C137" s="3" t="s">
        <v>1151</v>
      </c>
      <c r="D137" s="3" t="s">
        <v>1152</v>
      </c>
      <c r="F137" s="3" t="s">
        <v>1154</v>
      </c>
      <c r="G137" s="3" t="s">
        <v>115</v>
      </c>
      <c r="H137" s="3">
        <f t="shared" si="5"/>
        <v>0</v>
      </c>
      <c r="I137" s="3" t="s">
        <v>899</v>
      </c>
      <c r="J137" s="3" t="s">
        <v>83</v>
      </c>
      <c r="M137" s="3" t="s">
        <v>83</v>
      </c>
      <c r="P137" s="3" t="s">
        <v>83</v>
      </c>
      <c r="S137" s="3" t="s">
        <v>83</v>
      </c>
    </row>
    <row r="138" spans="1:19">
      <c r="A138" s="3" t="str">
        <f t="shared" si="6"/>
        <v>|[[《》&gt;0]]||||</v>
      </c>
      <c r="B138" s="3" t="s">
        <v>83</v>
      </c>
      <c r="C138" s="3" t="s">
        <v>1151</v>
      </c>
      <c r="D138" s="3" t="s">
        <v>1152</v>
      </c>
      <c r="F138" s="3" t="s">
        <v>1154</v>
      </c>
      <c r="G138" s="3" t="s">
        <v>115</v>
      </c>
      <c r="H138" s="3">
        <f t="shared" si="5"/>
        <v>0</v>
      </c>
      <c r="I138" s="3" t="s">
        <v>899</v>
      </c>
      <c r="J138" s="3" t="s">
        <v>83</v>
      </c>
      <c r="M138" s="3" t="s">
        <v>83</v>
      </c>
      <c r="P138" s="3" t="s">
        <v>83</v>
      </c>
      <c r="S138" s="3" t="s">
        <v>83</v>
      </c>
    </row>
    <row r="139" spans="1:19">
      <c r="A139" s="3" t="str">
        <f t="shared" si="6"/>
        <v>|[[《》&gt;0]]||||</v>
      </c>
      <c r="B139" s="3" t="s">
        <v>83</v>
      </c>
      <c r="C139" s="3" t="s">
        <v>1151</v>
      </c>
      <c r="D139" s="3" t="s">
        <v>1152</v>
      </c>
      <c r="F139" s="3" t="s">
        <v>1154</v>
      </c>
      <c r="G139" s="3" t="s">
        <v>115</v>
      </c>
      <c r="H139" s="3">
        <f t="shared" si="5"/>
        <v>0</v>
      </c>
      <c r="I139" s="3" t="s">
        <v>899</v>
      </c>
      <c r="J139" s="3" t="s">
        <v>83</v>
      </c>
      <c r="M139" s="3" t="s">
        <v>83</v>
      </c>
      <c r="P139" s="3" t="s">
        <v>83</v>
      </c>
      <c r="S139" s="3" t="s">
        <v>83</v>
      </c>
    </row>
    <row r="140" spans="1:19">
      <c r="A140" s="3" t="str">
        <f t="shared" si="6"/>
        <v>|[[《》&gt;0]]||||</v>
      </c>
      <c r="B140" s="3" t="s">
        <v>83</v>
      </c>
      <c r="C140" s="3" t="s">
        <v>1151</v>
      </c>
      <c r="D140" s="3" t="s">
        <v>1152</v>
      </c>
      <c r="F140" s="3" t="s">
        <v>1154</v>
      </c>
      <c r="G140" s="3" t="s">
        <v>115</v>
      </c>
      <c r="H140" s="3">
        <f t="shared" si="5"/>
        <v>0</v>
      </c>
      <c r="I140" s="3" t="s">
        <v>899</v>
      </c>
      <c r="J140" s="3" t="s">
        <v>83</v>
      </c>
      <c r="M140" s="3" t="s">
        <v>83</v>
      </c>
      <c r="P140" s="3" t="s">
        <v>83</v>
      </c>
      <c r="S140" s="3" t="s">
        <v>83</v>
      </c>
    </row>
    <row r="141" spans="1:19">
      <c r="A141" s="3" t="str">
        <f t="shared" si="6"/>
        <v>|[[《》&gt;0]]||||</v>
      </c>
      <c r="B141" s="3" t="s">
        <v>83</v>
      </c>
      <c r="C141" s="3" t="s">
        <v>1151</v>
      </c>
      <c r="D141" s="3" t="s">
        <v>1152</v>
      </c>
      <c r="F141" s="3" t="s">
        <v>1154</v>
      </c>
      <c r="G141" s="3" t="s">
        <v>115</v>
      </c>
      <c r="H141" s="3">
        <f t="shared" si="5"/>
        <v>0</v>
      </c>
      <c r="I141" s="3" t="s">
        <v>899</v>
      </c>
      <c r="J141" s="3" t="s">
        <v>83</v>
      </c>
      <c r="M141" s="3" t="s">
        <v>83</v>
      </c>
      <c r="P141" s="3" t="s">
        <v>83</v>
      </c>
      <c r="S141" s="3" t="s">
        <v>83</v>
      </c>
    </row>
    <row r="142" spans="1:19">
      <c r="A142" s="3" t="str">
        <f t="shared" si="6"/>
        <v>|[[《》&gt;0]]||||</v>
      </c>
      <c r="B142" s="3" t="s">
        <v>83</v>
      </c>
      <c r="C142" s="3" t="s">
        <v>1151</v>
      </c>
      <c r="D142" s="3" t="s">
        <v>1152</v>
      </c>
      <c r="F142" s="3" t="s">
        <v>1154</v>
      </c>
      <c r="G142" s="3" t="s">
        <v>115</v>
      </c>
      <c r="H142" s="3">
        <f t="shared" si="5"/>
        <v>0</v>
      </c>
      <c r="I142" s="3" t="s">
        <v>899</v>
      </c>
      <c r="J142" s="3" t="s">
        <v>83</v>
      </c>
      <c r="M142" s="3" t="s">
        <v>83</v>
      </c>
      <c r="P142" s="3" t="s">
        <v>83</v>
      </c>
      <c r="S142" s="3" t="s">
        <v>83</v>
      </c>
    </row>
    <row r="143" spans="1:19">
      <c r="A143" s="3" t="str">
        <f t="shared" si="6"/>
        <v>|[[《》&gt;0]]||||</v>
      </c>
      <c r="B143" s="3" t="s">
        <v>83</v>
      </c>
      <c r="C143" s="3" t="s">
        <v>1151</v>
      </c>
      <c r="D143" s="3" t="s">
        <v>1152</v>
      </c>
      <c r="F143" s="3" t="s">
        <v>1154</v>
      </c>
      <c r="G143" s="3" t="s">
        <v>115</v>
      </c>
      <c r="H143" s="3">
        <f t="shared" si="5"/>
        <v>0</v>
      </c>
      <c r="I143" s="3" t="s">
        <v>899</v>
      </c>
      <c r="J143" s="3" t="s">
        <v>83</v>
      </c>
      <c r="M143" s="3" t="s">
        <v>83</v>
      </c>
      <c r="P143" s="3" t="s">
        <v>83</v>
      </c>
      <c r="S143" s="3" t="s">
        <v>83</v>
      </c>
    </row>
    <row r="144" spans="1:19">
      <c r="A144" s="3" t="str">
        <f t="shared" si="6"/>
        <v>|[[《》&gt;0]]||||</v>
      </c>
      <c r="B144" s="3" t="s">
        <v>83</v>
      </c>
      <c r="C144" s="3" t="s">
        <v>1151</v>
      </c>
      <c r="D144" s="3" t="s">
        <v>1152</v>
      </c>
      <c r="F144" s="3" t="s">
        <v>1154</v>
      </c>
      <c r="G144" s="3" t="s">
        <v>115</v>
      </c>
      <c r="H144" s="3">
        <f t="shared" si="5"/>
        <v>0</v>
      </c>
      <c r="I144" s="3" t="s">
        <v>899</v>
      </c>
      <c r="J144" s="3" t="s">
        <v>83</v>
      </c>
      <c r="M144" s="3" t="s">
        <v>83</v>
      </c>
      <c r="P144" s="3" t="s">
        <v>83</v>
      </c>
      <c r="S144" s="3" t="s">
        <v>83</v>
      </c>
    </row>
    <row r="145" spans="1:19">
      <c r="A145" s="3" t="str">
        <f t="shared" si="6"/>
        <v>|[[《》&gt;0]]||||</v>
      </c>
      <c r="B145" s="3" t="s">
        <v>83</v>
      </c>
      <c r="C145" s="3" t="s">
        <v>1151</v>
      </c>
      <c r="D145" s="3" t="s">
        <v>1152</v>
      </c>
      <c r="F145" s="3" t="s">
        <v>1154</v>
      </c>
      <c r="G145" s="3" t="s">
        <v>115</v>
      </c>
      <c r="H145" s="3">
        <f t="shared" si="5"/>
        <v>0</v>
      </c>
      <c r="I145" s="3" t="s">
        <v>899</v>
      </c>
      <c r="J145" s="3" t="s">
        <v>83</v>
      </c>
      <c r="M145" s="3" t="s">
        <v>83</v>
      </c>
      <c r="P145" s="3" t="s">
        <v>83</v>
      </c>
      <c r="S145" s="3" t="s">
        <v>83</v>
      </c>
    </row>
    <row r="146" spans="1:19">
      <c r="A146" s="3" t="str">
        <f t="shared" si="6"/>
        <v>|[[《》&gt;0]]||||</v>
      </c>
      <c r="B146" s="3" t="s">
        <v>83</v>
      </c>
      <c r="C146" s="3" t="s">
        <v>1151</v>
      </c>
      <c r="D146" s="3" t="s">
        <v>1152</v>
      </c>
      <c r="F146" s="3" t="s">
        <v>1154</v>
      </c>
      <c r="G146" s="3" t="s">
        <v>115</v>
      </c>
      <c r="H146" s="3">
        <f t="shared" si="5"/>
        <v>0</v>
      </c>
      <c r="I146" s="3" t="s">
        <v>899</v>
      </c>
      <c r="J146" s="3" t="s">
        <v>83</v>
      </c>
      <c r="M146" s="3" t="s">
        <v>83</v>
      </c>
      <c r="P146" s="3" t="s">
        <v>83</v>
      </c>
      <c r="S146" s="3" t="s">
        <v>83</v>
      </c>
    </row>
    <row r="147" spans="1:19">
      <c r="A147" s="3" t="str">
        <f t="shared" si="6"/>
        <v>|[[《》&gt;0]]||||</v>
      </c>
      <c r="B147" s="3" t="s">
        <v>83</v>
      </c>
      <c r="C147" s="3" t="s">
        <v>1151</v>
      </c>
      <c r="D147" s="3" t="s">
        <v>1152</v>
      </c>
      <c r="F147" s="3" t="s">
        <v>1154</v>
      </c>
      <c r="G147" s="3" t="s">
        <v>115</v>
      </c>
      <c r="H147" s="3">
        <f t="shared" si="5"/>
        <v>0</v>
      </c>
      <c r="I147" s="3" t="s">
        <v>899</v>
      </c>
      <c r="J147" s="3" t="s">
        <v>83</v>
      </c>
      <c r="M147" s="3" t="s">
        <v>83</v>
      </c>
      <c r="P147" s="3" t="s">
        <v>83</v>
      </c>
      <c r="S147" s="3" t="s">
        <v>83</v>
      </c>
    </row>
    <row r="148" spans="1:19">
      <c r="A148" s="3" t="str">
        <f t="shared" si="6"/>
        <v>|[[《》&gt;0]]||||</v>
      </c>
      <c r="B148" s="3" t="s">
        <v>83</v>
      </c>
      <c r="C148" s="3" t="s">
        <v>1151</v>
      </c>
      <c r="D148" s="3" t="s">
        <v>1152</v>
      </c>
      <c r="F148" s="3" t="s">
        <v>1154</v>
      </c>
      <c r="G148" s="3" t="s">
        <v>115</v>
      </c>
      <c r="H148" s="3">
        <f t="shared" si="5"/>
        <v>0</v>
      </c>
      <c r="I148" s="3" t="s">
        <v>899</v>
      </c>
      <c r="J148" s="3" t="s">
        <v>83</v>
      </c>
      <c r="M148" s="3" t="s">
        <v>83</v>
      </c>
      <c r="P148" s="3" t="s">
        <v>83</v>
      </c>
      <c r="S148" s="3" t="s">
        <v>83</v>
      </c>
    </row>
    <row r="149" spans="1:19">
      <c r="A149" s="3" t="str">
        <f t="shared" si="6"/>
        <v>|[[《》&gt;0]]||||</v>
      </c>
      <c r="B149" s="3" t="s">
        <v>83</v>
      </c>
      <c r="C149" s="3" t="s">
        <v>1151</v>
      </c>
      <c r="D149" s="3" t="s">
        <v>1152</v>
      </c>
      <c r="F149" s="3" t="s">
        <v>1154</v>
      </c>
      <c r="G149" s="3" t="s">
        <v>115</v>
      </c>
      <c r="H149" s="3">
        <f t="shared" si="5"/>
        <v>0</v>
      </c>
      <c r="I149" s="3" t="s">
        <v>899</v>
      </c>
      <c r="J149" s="3" t="s">
        <v>83</v>
      </c>
      <c r="M149" s="3" t="s">
        <v>83</v>
      </c>
      <c r="P149" s="3" t="s">
        <v>83</v>
      </c>
      <c r="S149" s="3" t="s">
        <v>83</v>
      </c>
    </row>
    <row r="150" spans="1:19">
      <c r="A150" s="3" t="str">
        <f t="shared" si="6"/>
        <v>|[[《》&gt;0]]||||</v>
      </c>
      <c r="B150" s="3" t="s">
        <v>83</v>
      </c>
      <c r="C150" s="3" t="s">
        <v>1151</v>
      </c>
      <c r="D150" s="3" t="s">
        <v>1152</v>
      </c>
      <c r="F150" s="3" t="s">
        <v>1154</v>
      </c>
      <c r="G150" s="3" t="s">
        <v>115</v>
      </c>
      <c r="H150" s="3">
        <f t="shared" si="5"/>
        <v>0</v>
      </c>
      <c r="I150" s="3" t="s">
        <v>899</v>
      </c>
      <c r="J150" s="3" t="s">
        <v>83</v>
      </c>
      <c r="M150" s="3" t="s">
        <v>83</v>
      </c>
      <c r="P150" s="3" t="s">
        <v>83</v>
      </c>
      <c r="S150" s="3" t="s">
        <v>83</v>
      </c>
    </row>
    <row r="151" spans="1:19">
      <c r="A151" s="3" t="str">
        <f t="shared" si="6"/>
        <v>|[[《》&gt;0]]||||</v>
      </c>
      <c r="B151" s="3" t="s">
        <v>83</v>
      </c>
      <c r="C151" s="3" t="s">
        <v>1151</v>
      </c>
      <c r="D151" s="3" t="s">
        <v>1152</v>
      </c>
      <c r="F151" s="3" t="s">
        <v>1154</v>
      </c>
      <c r="G151" s="3" t="s">
        <v>115</v>
      </c>
      <c r="H151" s="3">
        <f t="shared" si="5"/>
        <v>0</v>
      </c>
      <c r="I151" s="3" t="s">
        <v>899</v>
      </c>
      <c r="J151" s="3" t="s">
        <v>83</v>
      </c>
      <c r="M151" s="3" t="s">
        <v>83</v>
      </c>
      <c r="P151" s="3" t="s">
        <v>83</v>
      </c>
      <c r="S151" s="3" t="s">
        <v>83</v>
      </c>
    </row>
    <row r="152" spans="1:19">
      <c r="A152" s="3" t="str">
        <f t="shared" si="6"/>
        <v>|[[《》&gt;0]]||||</v>
      </c>
      <c r="B152" s="3" t="s">
        <v>83</v>
      </c>
      <c r="C152" s="3" t="s">
        <v>1151</v>
      </c>
      <c r="D152" s="3" t="s">
        <v>1152</v>
      </c>
      <c r="F152" s="3" t="s">
        <v>1154</v>
      </c>
      <c r="G152" s="3" t="s">
        <v>115</v>
      </c>
      <c r="H152" s="3">
        <f t="shared" si="5"/>
        <v>0</v>
      </c>
      <c r="I152" s="3" t="s">
        <v>899</v>
      </c>
      <c r="J152" s="3" t="s">
        <v>83</v>
      </c>
      <c r="M152" s="3" t="s">
        <v>83</v>
      </c>
      <c r="P152" s="3" t="s">
        <v>83</v>
      </c>
      <c r="S152" s="3" t="s">
        <v>83</v>
      </c>
    </row>
    <row r="153" spans="1:19">
      <c r="A153" s="3" t="str">
        <f t="shared" si="6"/>
        <v>|[[《》&gt;0]]||||</v>
      </c>
      <c r="B153" s="3" t="s">
        <v>83</v>
      </c>
      <c r="C153" s="3" t="s">
        <v>1151</v>
      </c>
      <c r="D153" s="3" t="s">
        <v>1152</v>
      </c>
      <c r="F153" s="3" t="s">
        <v>1154</v>
      </c>
      <c r="G153" s="3" t="s">
        <v>115</v>
      </c>
      <c r="H153" s="3">
        <f t="shared" si="5"/>
        <v>0</v>
      </c>
      <c r="I153" s="3" t="s">
        <v>899</v>
      </c>
      <c r="J153" s="3" t="s">
        <v>83</v>
      </c>
      <c r="M153" s="3" t="s">
        <v>83</v>
      </c>
      <c r="P153" s="3" t="s">
        <v>83</v>
      </c>
      <c r="S153" s="3" t="s">
        <v>83</v>
      </c>
    </row>
    <row r="154" spans="1:19">
      <c r="A154" s="3" t="str">
        <f t="shared" si="6"/>
        <v>|[[《》&gt;0]]||||</v>
      </c>
      <c r="B154" s="3" t="s">
        <v>83</v>
      </c>
      <c r="C154" s="3" t="s">
        <v>1151</v>
      </c>
      <c r="D154" s="3" t="s">
        <v>1152</v>
      </c>
      <c r="F154" s="3" t="s">
        <v>1154</v>
      </c>
      <c r="G154" s="3" t="s">
        <v>115</v>
      </c>
      <c r="H154" s="3">
        <f t="shared" si="5"/>
        <v>0</v>
      </c>
      <c r="I154" s="3" t="s">
        <v>899</v>
      </c>
      <c r="J154" s="3" t="s">
        <v>83</v>
      </c>
      <c r="M154" s="3" t="s">
        <v>83</v>
      </c>
      <c r="P154" s="3" t="s">
        <v>83</v>
      </c>
      <c r="S154" s="3" t="s">
        <v>83</v>
      </c>
    </row>
    <row r="155" spans="1:19">
      <c r="A155" s="3" t="str">
        <f t="shared" si="6"/>
        <v>|[[《》&gt;0]]||||</v>
      </c>
      <c r="B155" s="3" t="s">
        <v>83</v>
      </c>
      <c r="C155" s="3" t="s">
        <v>1151</v>
      </c>
      <c r="D155" s="3" t="s">
        <v>1152</v>
      </c>
      <c r="F155" s="3" t="s">
        <v>1154</v>
      </c>
      <c r="G155" s="3" t="s">
        <v>115</v>
      </c>
      <c r="H155" s="3">
        <f t="shared" si="5"/>
        <v>0</v>
      </c>
      <c r="I155" s="3" t="s">
        <v>899</v>
      </c>
      <c r="J155" s="3" t="s">
        <v>83</v>
      </c>
      <c r="M155" s="3" t="s">
        <v>83</v>
      </c>
      <c r="P155" s="3" t="s">
        <v>83</v>
      </c>
      <c r="S155" s="3" t="s">
        <v>83</v>
      </c>
    </row>
    <row r="156" spans="1:19">
      <c r="A156" s="3" t="str">
        <f t="shared" si="6"/>
        <v>|[[《》&gt;0]]||||</v>
      </c>
      <c r="B156" s="3" t="s">
        <v>83</v>
      </c>
      <c r="C156" s="3" t="s">
        <v>1151</v>
      </c>
      <c r="D156" s="3" t="s">
        <v>1152</v>
      </c>
      <c r="F156" s="3" t="s">
        <v>1154</v>
      </c>
      <c r="G156" s="3" t="s">
        <v>115</v>
      </c>
      <c r="H156" s="3">
        <f t="shared" si="5"/>
        <v>0</v>
      </c>
      <c r="I156" s="3" t="s">
        <v>899</v>
      </c>
      <c r="J156" s="3" t="s">
        <v>83</v>
      </c>
      <c r="M156" s="3" t="s">
        <v>83</v>
      </c>
      <c r="P156" s="3" t="s">
        <v>83</v>
      </c>
      <c r="S156" s="3" t="s">
        <v>83</v>
      </c>
    </row>
    <row r="157" spans="1:19">
      <c r="A157" s="3" t="str">
        <f t="shared" si="6"/>
        <v>|[[《》&gt;0]]||||</v>
      </c>
      <c r="B157" s="3" t="s">
        <v>83</v>
      </c>
      <c r="C157" s="3" t="s">
        <v>1151</v>
      </c>
      <c r="D157" s="3" t="s">
        <v>1152</v>
      </c>
      <c r="F157" s="3" t="s">
        <v>1154</v>
      </c>
      <c r="G157" s="3" t="s">
        <v>115</v>
      </c>
      <c r="H157" s="3">
        <f t="shared" si="5"/>
        <v>0</v>
      </c>
      <c r="I157" s="3" t="s">
        <v>899</v>
      </c>
      <c r="J157" s="3" t="s">
        <v>83</v>
      </c>
      <c r="M157" s="3" t="s">
        <v>83</v>
      </c>
      <c r="P157" s="3" t="s">
        <v>83</v>
      </c>
      <c r="S157" s="3" t="s">
        <v>83</v>
      </c>
    </row>
    <row r="158" spans="1:19">
      <c r="A158" s="3" t="str">
        <f t="shared" si="6"/>
        <v>|[[《》&gt;0]]||||</v>
      </c>
      <c r="B158" s="3" t="s">
        <v>83</v>
      </c>
      <c r="C158" s="3" t="s">
        <v>1151</v>
      </c>
      <c r="D158" s="3" t="s">
        <v>1152</v>
      </c>
      <c r="F158" s="3" t="s">
        <v>1154</v>
      </c>
      <c r="G158" s="3" t="s">
        <v>115</v>
      </c>
      <c r="H158" s="3">
        <f t="shared" si="5"/>
        <v>0</v>
      </c>
      <c r="I158" s="3" t="s">
        <v>899</v>
      </c>
      <c r="J158" s="3" t="s">
        <v>83</v>
      </c>
      <c r="M158" s="3" t="s">
        <v>83</v>
      </c>
      <c r="P158" s="3" t="s">
        <v>83</v>
      </c>
      <c r="S158" s="3" t="s">
        <v>83</v>
      </c>
    </row>
    <row r="159" spans="1:19">
      <c r="A159" s="3" t="str">
        <f t="shared" si="6"/>
        <v>|[[《》&gt;0]]||||</v>
      </c>
      <c r="B159" s="3" t="s">
        <v>83</v>
      </c>
      <c r="C159" s="3" t="s">
        <v>1151</v>
      </c>
      <c r="D159" s="3" t="s">
        <v>1152</v>
      </c>
      <c r="F159" s="3" t="s">
        <v>1154</v>
      </c>
      <c r="G159" s="3" t="s">
        <v>115</v>
      </c>
      <c r="H159" s="3">
        <f t="shared" si="5"/>
        <v>0</v>
      </c>
      <c r="I159" s="3" t="s">
        <v>899</v>
      </c>
      <c r="J159" s="3" t="s">
        <v>83</v>
      </c>
      <c r="M159" s="3" t="s">
        <v>83</v>
      </c>
      <c r="P159" s="3" t="s">
        <v>83</v>
      </c>
      <c r="S159" s="3" t="s">
        <v>83</v>
      </c>
    </row>
    <row r="160" spans="1:19">
      <c r="A160" s="3" t="str">
        <f t="shared" si="6"/>
        <v>|[[《》&gt;0]]||||</v>
      </c>
      <c r="B160" s="3" t="s">
        <v>83</v>
      </c>
      <c r="C160" s="3" t="s">
        <v>1151</v>
      </c>
      <c r="D160" s="3" t="s">
        <v>1152</v>
      </c>
      <c r="F160" s="3" t="s">
        <v>1154</v>
      </c>
      <c r="G160" s="3" t="s">
        <v>115</v>
      </c>
      <c r="H160" s="3">
        <f t="shared" si="5"/>
        <v>0</v>
      </c>
      <c r="I160" s="3" t="s">
        <v>899</v>
      </c>
      <c r="J160" s="3" t="s">
        <v>83</v>
      </c>
      <c r="M160" s="3" t="s">
        <v>83</v>
      </c>
      <c r="P160" s="3" t="s">
        <v>83</v>
      </c>
      <c r="S160" s="3" t="s">
        <v>83</v>
      </c>
    </row>
    <row r="161" spans="1:19">
      <c r="A161" s="3" t="str">
        <f t="shared" si="6"/>
        <v>|[[《》&gt;0]]||||</v>
      </c>
      <c r="B161" s="3" t="s">
        <v>83</v>
      </c>
      <c r="C161" s="3" t="s">
        <v>1151</v>
      </c>
      <c r="D161" s="3" t="s">
        <v>1152</v>
      </c>
      <c r="F161" s="3" t="s">
        <v>1154</v>
      </c>
      <c r="G161" s="3" t="s">
        <v>115</v>
      </c>
      <c r="H161" s="3">
        <f t="shared" si="5"/>
        <v>0</v>
      </c>
      <c r="I161" s="3" t="s">
        <v>899</v>
      </c>
      <c r="J161" s="3" t="s">
        <v>83</v>
      </c>
      <c r="M161" s="3" t="s">
        <v>83</v>
      </c>
      <c r="P161" s="3" t="s">
        <v>83</v>
      </c>
      <c r="S161" s="3" t="s">
        <v>83</v>
      </c>
    </row>
    <row r="162" spans="1:19">
      <c r="A162" s="3" t="str">
        <f t="shared" si="6"/>
        <v>|[[《》&gt;0]]||||</v>
      </c>
      <c r="B162" s="3" t="s">
        <v>83</v>
      </c>
      <c r="C162" s="3" t="s">
        <v>1151</v>
      </c>
      <c r="D162" s="3" t="s">
        <v>1152</v>
      </c>
      <c r="F162" s="3" t="s">
        <v>1154</v>
      </c>
      <c r="G162" s="3" t="s">
        <v>115</v>
      </c>
      <c r="H162" s="3">
        <f t="shared" si="5"/>
        <v>0</v>
      </c>
      <c r="I162" s="3" t="s">
        <v>899</v>
      </c>
      <c r="J162" s="3" t="s">
        <v>83</v>
      </c>
      <c r="M162" s="3" t="s">
        <v>83</v>
      </c>
      <c r="P162" s="3" t="s">
        <v>83</v>
      </c>
      <c r="S162" s="3" t="s">
        <v>83</v>
      </c>
    </row>
    <row r="163" spans="1:19">
      <c r="A163" s="3" t="str">
        <f t="shared" si="6"/>
        <v>|[[《》&gt;0]]||||</v>
      </c>
      <c r="B163" s="3" t="s">
        <v>83</v>
      </c>
      <c r="C163" s="3" t="s">
        <v>1151</v>
      </c>
      <c r="D163" s="3" t="s">
        <v>1152</v>
      </c>
      <c r="F163" s="3" t="s">
        <v>1154</v>
      </c>
      <c r="G163" s="3" t="s">
        <v>115</v>
      </c>
      <c r="H163" s="3">
        <f t="shared" si="5"/>
        <v>0</v>
      </c>
      <c r="I163" s="3" t="s">
        <v>899</v>
      </c>
      <c r="J163" s="3" t="s">
        <v>83</v>
      </c>
      <c r="M163" s="3" t="s">
        <v>83</v>
      </c>
      <c r="P163" s="3" t="s">
        <v>83</v>
      </c>
      <c r="S163" s="3" t="s">
        <v>83</v>
      </c>
    </row>
    <row r="164" spans="1:19">
      <c r="A164" s="3" t="str">
        <f t="shared" si="6"/>
        <v>|[[《》&gt;0]]||||</v>
      </c>
      <c r="B164" s="3" t="s">
        <v>83</v>
      </c>
      <c r="C164" s="3" t="s">
        <v>1151</v>
      </c>
      <c r="D164" s="3" t="s">
        <v>1152</v>
      </c>
      <c r="F164" s="3" t="s">
        <v>1154</v>
      </c>
      <c r="G164" s="3" t="s">
        <v>115</v>
      </c>
      <c r="H164" s="3">
        <f t="shared" si="5"/>
        <v>0</v>
      </c>
      <c r="I164" s="3" t="s">
        <v>899</v>
      </c>
      <c r="J164" s="3" t="s">
        <v>83</v>
      </c>
      <c r="M164" s="3" t="s">
        <v>83</v>
      </c>
      <c r="P164" s="3" t="s">
        <v>83</v>
      </c>
      <c r="S164" s="3" t="s">
        <v>83</v>
      </c>
    </row>
    <row r="165" spans="1:19">
      <c r="A165" s="3" t="str">
        <f t="shared" si="6"/>
        <v>|[[《》&gt;0]]||||</v>
      </c>
      <c r="B165" s="3" t="s">
        <v>83</v>
      </c>
      <c r="C165" s="3" t="s">
        <v>1151</v>
      </c>
      <c r="D165" s="3" t="s">
        <v>1152</v>
      </c>
      <c r="F165" s="3" t="s">
        <v>1154</v>
      </c>
      <c r="G165" s="3" t="s">
        <v>115</v>
      </c>
      <c r="H165" s="3">
        <f t="shared" si="5"/>
        <v>0</v>
      </c>
      <c r="I165" s="3" t="s">
        <v>899</v>
      </c>
      <c r="J165" s="3" t="s">
        <v>83</v>
      </c>
      <c r="M165" s="3" t="s">
        <v>83</v>
      </c>
      <c r="P165" s="3" t="s">
        <v>83</v>
      </c>
      <c r="S165" s="3" t="s">
        <v>83</v>
      </c>
    </row>
    <row r="166" spans="1:19">
      <c r="A166" s="3" t="str">
        <f t="shared" si="6"/>
        <v>|[[《》&gt;0]]||||</v>
      </c>
      <c r="B166" s="3" t="s">
        <v>83</v>
      </c>
      <c r="C166" s="3" t="s">
        <v>1151</v>
      </c>
      <c r="D166" s="3" t="s">
        <v>1152</v>
      </c>
      <c r="F166" s="3" t="s">
        <v>1154</v>
      </c>
      <c r="G166" s="3" t="s">
        <v>115</v>
      </c>
      <c r="H166" s="3">
        <f t="shared" si="5"/>
        <v>0</v>
      </c>
      <c r="I166" s="3" t="s">
        <v>899</v>
      </c>
      <c r="J166" s="3" t="s">
        <v>83</v>
      </c>
      <c r="M166" s="3" t="s">
        <v>83</v>
      </c>
      <c r="P166" s="3" t="s">
        <v>83</v>
      </c>
      <c r="S166" s="3" t="s">
        <v>83</v>
      </c>
    </row>
    <row r="167" spans="1:19">
      <c r="A167" s="3" t="str">
        <f t="shared" si="6"/>
        <v>|[[《》&gt;0]]||||</v>
      </c>
      <c r="B167" s="3" t="s">
        <v>83</v>
      </c>
      <c r="C167" s="3" t="s">
        <v>1151</v>
      </c>
      <c r="D167" s="3" t="s">
        <v>1152</v>
      </c>
      <c r="F167" s="3" t="s">
        <v>1154</v>
      </c>
      <c r="G167" s="3" t="s">
        <v>115</v>
      </c>
      <c r="H167" s="3">
        <f t="shared" si="5"/>
        <v>0</v>
      </c>
      <c r="I167" s="3" t="s">
        <v>899</v>
      </c>
      <c r="J167" s="3" t="s">
        <v>83</v>
      </c>
      <c r="M167" s="3" t="s">
        <v>83</v>
      </c>
      <c r="P167" s="3" t="s">
        <v>83</v>
      </c>
      <c r="S167" s="3" t="s">
        <v>83</v>
      </c>
    </row>
    <row r="168" spans="1:1">
      <c r="A168" s="3" t="str">
        <f t="shared" si="6"/>
        <v/>
      </c>
    </row>
    <row r="169" spans="1:2">
      <c r="A169" s="3" t="str">
        <f t="shared" si="6"/>
        <v>**緑</v>
      </c>
      <c r="B169" s="3" t="s">
        <v>903</v>
      </c>
    </row>
    <row r="170" spans="1:19">
      <c r="A170" s="3" t="str">
        <f t="shared" si="6"/>
        <v>|LEFT:500|LEFT:50|LEFT:80|LEFT:100|c</v>
      </c>
      <c r="B170" s="3" t="s">
        <v>83</v>
      </c>
      <c r="H170" s="3" t="s">
        <v>891</v>
      </c>
      <c r="J170" s="3" t="s">
        <v>83</v>
      </c>
      <c r="L170" s="3" t="s">
        <v>892</v>
      </c>
      <c r="M170" s="3" t="s">
        <v>83</v>
      </c>
      <c r="O170" s="3" t="s">
        <v>1</v>
      </c>
      <c r="P170" s="3" t="s">
        <v>83</v>
      </c>
      <c r="R170" s="3" t="s">
        <v>2</v>
      </c>
      <c r="S170" s="3" t="s">
        <v>893</v>
      </c>
    </row>
    <row r="171" spans="1:19">
      <c r="A171" s="3" t="str">
        <f t="shared" si="6"/>
        <v>|カード名|コスト|レアリティ|種別|</v>
      </c>
      <c r="B171" s="3" t="s">
        <v>83</v>
      </c>
      <c r="H171" s="3" t="s">
        <v>894</v>
      </c>
      <c r="J171" s="3" t="s">
        <v>83</v>
      </c>
      <c r="L171" s="3" t="s">
        <v>895</v>
      </c>
      <c r="M171" s="3" t="s">
        <v>83</v>
      </c>
      <c r="O171" s="3" t="s">
        <v>92</v>
      </c>
      <c r="P171" s="3" t="s">
        <v>83</v>
      </c>
      <c r="R171" s="3" t="s">
        <v>11</v>
      </c>
      <c r="S171" s="3" t="s">
        <v>83</v>
      </c>
    </row>
    <row r="172" spans="1:19">
      <c r="A172" s="3" t="str">
        <f t="shared" si="6"/>
        <v>|[[《》&gt;0]]||||</v>
      </c>
      <c r="B172" s="3" t="s">
        <v>83</v>
      </c>
      <c r="C172" s="3" t="s">
        <v>1151</v>
      </c>
      <c r="D172" s="3" t="s">
        <v>1152</v>
      </c>
      <c r="F172" s="3" t="s">
        <v>1154</v>
      </c>
      <c r="G172" s="3" t="s">
        <v>115</v>
      </c>
      <c r="H172" s="3">
        <f t="shared" ref="H172:H211" si="7">E172</f>
        <v>0</v>
      </c>
      <c r="I172" s="3" t="s">
        <v>899</v>
      </c>
      <c r="J172" s="3" t="s">
        <v>83</v>
      </c>
      <c r="M172" s="3" t="s">
        <v>83</v>
      </c>
      <c r="P172" s="3" t="s">
        <v>83</v>
      </c>
      <c r="S172" s="3" t="s">
        <v>83</v>
      </c>
    </row>
    <row r="173" spans="1:19">
      <c r="A173" s="3" t="str">
        <f t="shared" si="6"/>
        <v>|[[《》&gt;0]]||||</v>
      </c>
      <c r="B173" s="3" t="s">
        <v>83</v>
      </c>
      <c r="C173" s="3" t="s">
        <v>1151</v>
      </c>
      <c r="D173" s="3" t="s">
        <v>1152</v>
      </c>
      <c r="F173" s="3" t="s">
        <v>1154</v>
      </c>
      <c r="G173" s="3" t="s">
        <v>115</v>
      </c>
      <c r="H173" s="3">
        <f t="shared" si="7"/>
        <v>0</v>
      </c>
      <c r="I173" s="3" t="s">
        <v>899</v>
      </c>
      <c r="J173" s="3" t="s">
        <v>83</v>
      </c>
      <c r="M173" s="3" t="s">
        <v>83</v>
      </c>
      <c r="P173" s="3" t="s">
        <v>83</v>
      </c>
      <c r="S173" s="3" t="s">
        <v>83</v>
      </c>
    </row>
    <row r="174" spans="1:19">
      <c r="A174" s="3" t="str">
        <f t="shared" si="6"/>
        <v>|[[《》&gt;0]]||||</v>
      </c>
      <c r="B174" s="3" t="s">
        <v>83</v>
      </c>
      <c r="C174" s="3" t="s">
        <v>1151</v>
      </c>
      <c r="D174" s="3" t="s">
        <v>1152</v>
      </c>
      <c r="F174" s="3" t="s">
        <v>1154</v>
      </c>
      <c r="G174" s="3" t="s">
        <v>115</v>
      </c>
      <c r="H174" s="3">
        <f t="shared" si="7"/>
        <v>0</v>
      </c>
      <c r="I174" s="3" t="s">
        <v>899</v>
      </c>
      <c r="J174" s="3" t="s">
        <v>83</v>
      </c>
      <c r="M174" s="3" t="s">
        <v>83</v>
      </c>
      <c r="P174" s="3" t="s">
        <v>83</v>
      </c>
      <c r="S174" s="3" t="s">
        <v>83</v>
      </c>
    </row>
    <row r="175" spans="1:19">
      <c r="A175" s="3" t="str">
        <f t="shared" si="6"/>
        <v>|[[《》&gt;0]]||||</v>
      </c>
      <c r="B175" s="3" t="s">
        <v>83</v>
      </c>
      <c r="C175" s="3" t="s">
        <v>1151</v>
      </c>
      <c r="D175" s="3" t="s">
        <v>1152</v>
      </c>
      <c r="F175" s="3" t="s">
        <v>1154</v>
      </c>
      <c r="G175" s="3" t="s">
        <v>115</v>
      </c>
      <c r="H175" s="3">
        <f t="shared" si="7"/>
        <v>0</v>
      </c>
      <c r="I175" s="3" t="s">
        <v>899</v>
      </c>
      <c r="J175" s="3" t="s">
        <v>83</v>
      </c>
      <c r="M175" s="3" t="s">
        <v>83</v>
      </c>
      <c r="P175" s="3" t="s">
        <v>83</v>
      </c>
      <c r="S175" s="3" t="s">
        <v>83</v>
      </c>
    </row>
    <row r="176" spans="1:19">
      <c r="A176" s="3" t="str">
        <f t="shared" si="6"/>
        <v>|[[《》&gt;0]]||||</v>
      </c>
      <c r="B176" s="3" t="s">
        <v>83</v>
      </c>
      <c r="C176" s="3" t="s">
        <v>1151</v>
      </c>
      <c r="D176" s="3" t="s">
        <v>1152</v>
      </c>
      <c r="F176" s="3" t="s">
        <v>1154</v>
      </c>
      <c r="G176" s="3" t="s">
        <v>115</v>
      </c>
      <c r="H176" s="3">
        <f t="shared" si="7"/>
        <v>0</v>
      </c>
      <c r="I176" s="3" t="s">
        <v>899</v>
      </c>
      <c r="J176" s="3" t="s">
        <v>83</v>
      </c>
      <c r="M176" s="3" t="s">
        <v>83</v>
      </c>
      <c r="P176" s="3" t="s">
        <v>83</v>
      </c>
      <c r="S176" s="3" t="s">
        <v>83</v>
      </c>
    </row>
    <row r="177" spans="1:19">
      <c r="A177" s="3" t="str">
        <f t="shared" si="6"/>
        <v>|[[《》&gt;0]]||||</v>
      </c>
      <c r="B177" s="3" t="s">
        <v>83</v>
      </c>
      <c r="C177" s="3" t="s">
        <v>1151</v>
      </c>
      <c r="D177" s="3" t="s">
        <v>1152</v>
      </c>
      <c r="F177" s="3" t="s">
        <v>1154</v>
      </c>
      <c r="G177" s="3" t="s">
        <v>115</v>
      </c>
      <c r="H177" s="3">
        <f t="shared" si="7"/>
        <v>0</v>
      </c>
      <c r="I177" s="3" t="s">
        <v>899</v>
      </c>
      <c r="J177" s="3" t="s">
        <v>83</v>
      </c>
      <c r="M177" s="3" t="s">
        <v>83</v>
      </c>
      <c r="P177" s="3" t="s">
        <v>83</v>
      </c>
      <c r="S177" s="3" t="s">
        <v>83</v>
      </c>
    </row>
    <row r="178" spans="1:19">
      <c r="A178" s="3" t="str">
        <f t="shared" si="6"/>
        <v>|[[《》&gt;0]]||||</v>
      </c>
      <c r="B178" s="3" t="s">
        <v>83</v>
      </c>
      <c r="C178" s="3" t="s">
        <v>1151</v>
      </c>
      <c r="D178" s="3" t="s">
        <v>1152</v>
      </c>
      <c r="F178" s="3" t="s">
        <v>1154</v>
      </c>
      <c r="G178" s="3" t="s">
        <v>115</v>
      </c>
      <c r="H178" s="3">
        <f t="shared" si="7"/>
        <v>0</v>
      </c>
      <c r="I178" s="3" t="s">
        <v>899</v>
      </c>
      <c r="J178" s="3" t="s">
        <v>83</v>
      </c>
      <c r="M178" s="3" t="s">
        <v>83</v>
      </c>
      <c r="P178" s="3" t="s">
        <v>83</v>
      </c>
      <c r="S178" s="3" t="s">
        <v>83</v>
      </c>
    </row>
    <row r="179" spans="1:19">
      <c r="A179" s="3" t="str">
        <f t="shared" si="6"/>
        <v>|[[《》&gt;0]]||||</v>
      </c>
      <c r="B179" s="3" t="s">
        <v>83</v>
      </c>
      <c r="C179" s="3" t="s">
        <v>1151</v>
      </c>
      <c r="D179" s="3" t="s">
        <v>1152</v>
      </c>
      <c r="F179" s="3" t="s">
        <v>1154</v>
      </c>
      <c r="G179" s="3" t="s">
        <v>115</v>
      </c>
      <c r="H179" s="3">
        <f t="shared" si="7"/>
        <v>0</v>
      </c>
      <c r="I179" s="3" t="s">
        <v>899</v>
      </c>
      <c r="J179" s="3" t="s">
        <v>83</v>
      </c>
      <c r="M179" s="3" t="s">
        <v>83</v>
      </c>
      <c r="P179" s="3" t="s">
        <v>83</v>
      </c>
      <c r="S179" s="3" t="s">
        <v>83</v>
      </c>
    </row>
    <row r="180" spans="1:19">
      <c r="A180" s="3" t="str">
        <f t="shared" si="6"/>
        <v>|[[《》&gt;0]]||||</v>
      </c>
      <c r="B180" s="3" t="s">
        <v>83</v>
      </c>
      <c r="C180" s="3" t="s">
        <v>1151</v>
      </c>
      <c r="D180" s="3" t="s">
        <v>1152</v>
      </c>
      <c r="F180" s="3" t="s">
        <v>1154</v>
      </c>
      <c r="G180" s="3" t="s">
        <v>115</v>
      </c>
      <c r="H180" s="3">
        <f t="shared" si="7"/>
        <v>0</v>
      </c>
      <c r="I180" s="3" t="s">
        <v>899</v>
      </c>
      <c r="J180" s="3" t="s">
        <v>83</v>
      </c>
      <c r="M180" s="3" t="s">
        <v>83</v>
      </c>
      <c r="P180" s="3" t="s">
        <v>83</v>
      </c>
      <c r="S180" s="3" t="s">
        <v>83</v>
      </c>
    </row>
    <row r="181" spans="1:19">
      <c r="A181" s="3" t="str">
        <f t="shared" si="6"/>
        <v>|[[《》&gt;0]]||||</v>
      </c>
      <c r="B181" s="3" t="s">
        <v>83</v>
      </c>
      <c r="C181" s="3" t="s">
        <v>1151</v>
      </c>
      <c r="D181" s="3" t="s">
        <v>1152</v>
      </c>
      <c r="F181" s="3" t="s">
        <v>1154</v>
      </c>
      <c r="G181" s="3" t="s">
        <v>115</v>
      </c>
      <c r="H181" s="3">
        <f t="shared" si="7"/>
        <v>0</v>
      </c>
      <c r="I181" s="3" t="s">
        <v>899</v>
      </c>
      <c r="J181" s="3" t="s">
        <v>83</v>
      </c>
      <c r="M181" s="3" t="s">
        <v>83</v>
      </c>
      <c r="P181" s="3" t="s">
        <v>83</v>
      </c>
      <c r="S181" s="3" t="s">
        <v>83</v>
      </c>
    </row>
    <row r="182" spans="1:19">
      <c r="A182" s="3" t="str">
        <f t="shared" si="6"/>
        <v>|[[《》&gt;0]]||||</v>
      </c>
      <c r="B182" s="3" t="s">
        <v>83</v>
      </c>
      <c r="C182" s="3" t="s">
        <v>1151</v>
      </c>
      <c r="D182" s="3" t="s">
        <v>1152</v>
      </c>
      <c r="F182" s="3" t="s">
        <v>1154</v>
      </c>
      <c r="G182" s="3" t="s">
        <v>115</v>
      </c>
      <c r="H182" s="3">
        <f t="shared" si="7"/>
        <v>0</v>
      </c>
      <c r="I182" s="3" t="s">
        <v>899</v>
      </c>
      <c r="J182" s="3" t="s">
        <v>83</v>
      </c>
      <c r="M182" s="3" t="s">
        <v>83</v>
      </c>
      <c r="P182" s="3" t="s">
        <v>83</v>
      </c>
      <c r="S182" s="3" t="s">
        <v>83</v>
      </c>
    </row>
    <row r="183" spans="1:19">
      <c r="A183" s="3" t="str">
        <f t="shared" si="6"/>
        <v>|[[《》&gt;0]]||||</v>
      </c>
      <c r="B183" s="3" t="s">
        <v>83</v>
      </c>
      <c r="C183" s="3" t="s">
        <v>1151</v>
      </c>
      <c r="D183" s="3" t="s">
        <v>1152</v>
      </c>
      <c r="F183" s="3" t="s">
        <v>1154</v>
      </c>
      <c r="G183" s="3" t="s">
        <v>115</v>
      </c>
      <c r="H183" s="3">
        <f t="shared" si="7"/>
        <v>0</v>
      </c>
      <c r="I183" s="3" t="s">
        <v>899</v>
      </c>
      <c r="J183" s="3" t="s">
        <v>83</v>
      </c>
      <c r="M183" s="3" t="s">
        <v>83</v>
      </c>
      <c r="P183" s="3" t="s">
        <v>83</v>
      </c>
      <c r="S183" s="3" t="s">
        <v>83</v>
      </c>
    </row>
    <row r="184" spans="1:19">
      <c r="A184" s="3" t="str">
        <f t="shared" si="6"/>
        <v>|[[《》&gt;0]]||||</v>
      </c>
      <c r="B184" s="3" t="s">
        <v>83</v>
      </c>
      <c r="C184" s="3" t="s">
        <v>1151</v>
      </c>
      <c r="D184" s="3" t="s">
        <v>1152</v>
      </c>
      <c r="F184" s="3" t="s">
        <v>1154</v>
      </c>
      <c r="G184" s="3" t="s">
        <v>115</v>
      </c>
      <c r="H184" s="3">
        <f t="shared" si="7"/>
        <v>0</v>
      </c>
      <c r="I184" s="3" t="s">
        <v>899</v>
      </c>
      <c r="J184" s="3" t="s">
        <v>83</v>
      </c>
      <c r="M184" s="3" t="s">
        <v>83</v>
      </c>
      <c r="P184" s="3" t="s">
        <v>83</v>
      </c>
      <c r="S184" s="3" t="s">
        <v>83</v>
      </c>
    </row>
    <row r="185" spans="1:19">
      <c r="A185" s="3" t="str">
        <f t="shared" si="6"/>
        <v>|[[《》&gt;0]]||||</v>
      </c>
      <c r="B185" s="3" t="s">
        <v>83</v>
      </c>
      <c r="C185" s="3" t="s">
        <v>1151</v>
      </c>
      <c r="D185" s="3" t="s">
        <v>1152</v>
      </c>
      <c r="F185" s="3" t="s">
        <v>1154</v>
      </c>
      <c r="G185" s="3" t="s">
        <v>115</v>
      </c>
      <c r="H185" s="3">
        <f t="shared" si="7"/>
        <v>0</v>
      </c>
      <c r="I185" s="3" t="s">
        <v>899</v>
      </c>
      <c r="J185" s="3" t="s">
        <v>83</v>
      </c>
      <c r="M185" s="3" t="s">
        <v>83</v>
      </c>
      <c r="P185" s="3" t="s">
        <v>83</v>
      </c>
      <c r="S185" s="3" t="s">
        <v>83</v>
      </c>
    </row>
    <row r="186" spans="1:19">
      <c r="A186" s="3" t="str">
        <f t="shared" si="6"/>
        <v>|[[《》&gt;0]]||||</v>
      </c>
      <c r="B186" s="3" t="s">
        <v>83</v>
      </c>
      <c r="C186" s="3" t="s">
        <v>1151</v>
      </c>
      <c r="D186" s="3" t="s">
        <v>1152</v>
      </c>
      <c r="F186" s="3" t="s">
        <v>1154</v>
      </c>
      <c r="G186" s="3" t="s">
        <v>115</v>
      </c>
      <c r="H186" s="3">
        <f t="shared" si="7"/>
        <v>0</v>
      </c>
      <c r="I186" s="3" t="s">
        <v>899</v>
      </c>
      <c r="J186" s="3" t="s">
        <v>83</v>
      </c>
      <c r="M186" s="3" t="s">
        <v>83</v>
      </c>
      <c r="P186" s="3" t="s">
        <v>83</v>
      </c>
      <c r="S186" s="3" t="s">
        <v>83</v>
      </c>
    </row>
    <row r="187" spans="1:19">
      <c r="A187" s="3" t="str">
        <f t="shared" si="6"/>
        <v>|[[《》&gt;0]]||||</v>
      </c>
      <c r="B187" s="3" t="s">
        <v>83</v>
      </c>
      <c r="C187" s="3" t="s">
        <v>1151</v>
      </c>
      <c r="D187" s="3" t="s">
        <v>1152</v>
      </c>
      <c r="F187" s="3" t="s">
        <v>1154</v>
      </c>
      <c r="G187" s="3" t="s">
        <v>115</v>
      </c>
      <c r="H187" s="3">
        <f t="shared" si="7"/>
        <v>0</v>
      </c>
      <c r="I187" s="3" t="s">
        <v>899</v>
      </c>
      <c r="J187" s="3" t="s">
        <v>83</v>
      </c>
      <c r="M187" s="3" t="s">
        <v>83</v>
      </c>
      <c r="P187" s="3" t="s">
        <v>83</v>
      </c>
      <c r="S187" s="3" t="s">
        <v>83</v>
      </c>
    </row>
    <row r="188" spans="1:19">
      <c r="A188" s="3" t="str">
        <f t="shared" si="6"/>
        <v>|[[《》&gt;0]]||||</v>
      </c>
      <c r="B188" s="3" t="s">
        <v>83</v>
      </c>
      <c r="C188" s="3" t="s">
        <v>1151</v>
      </c>
      <c r="D188" s="3" t="s">
        <v>1152</v>
      </c>
      <c r="F188" s="3" t="s">
        <v>1154</v>
      </c>
      <c r="G188" s="3" t="s">
        <v>115</v>
      </c>
      <c r="H188" s="3">
        <f t="shared" si="7"/>
        <v>0</v>
      </c>
      <c r="I188" s="3" t="s">
        <v>899</v>
      </c>
      <c r="J188" s="3" t="s">
        <v>83</v>
      </c>
      <c r="M188" s="3" t="s">
        <v>83</v>
      </c>
      <c r="P188" s="3" t="s">
        <v>83</v>
      </c>
      <c r="S188" s="3" t="s">
        <v>83</v>
      </c>
    </row>
    <row r="189" spans="1:19">
      <c r="A189" s="3" t="str">
        <f t="shared" si="6"/>
        <v>|[[《》&gt;0]]||||</v>
      </c>
      <c r="B189" s="3" t="s">
        <v>83</v>
      </c>
      <c r="C189" s="3" t="s">
        <v>1151</v>
      </c>
      <c r="D189" s="3" t="s">
        <v>1152</v>
      </c>
      <c r="F189" s="3" t="s">
        <v>1154</v>
      </c>
      <c r="G189" s="3" t="s">
        <v>115</v>
      </c>
      <c r="H189" s="3">
        <f t="shared" si="7"/>
        <v>0</v>
      </c>
      <c r="I189" s="3" t="s">
        <v>899</v>
      </c>
      <c r="J189" s="3" t="s">
        <v>83</v>
      </c>
      <c r="M189" s="3" t="s">
        <v>83</v>
      </c>
      <c r="P189" s="3" t="s">
        <v>83</v>
      </c>
      <c r="S189" s="3" t="s">
        <v>83</v>
      </c>
    </row>
    <row r="190" spans="1:19">
      <c r="A190" s="3" t="str">
        <f t="shared" si="6"/>
        <v>|[[《》&gt;0]]||||</v>
      </c>
      <c r="B190" s="3" t="s">
        <v>83</v>
      </c>
      <c r="C190" s="3" t="s">
        <v>1151</v>
      </c>
      <c r="D190" s="3" t="s">
        <v>1152</v>
      </c>
      <c r="F190" s="3" t="s">
        <v>1154</v>
      </c>
      <c r="G190" s="3" t="s">
        <v>115</v>
      </c>
      <c r="H190" s="3">
        <f t="shared" si="7"/>
        <v>0</v>
      </c>
      <c r="I190" s="3" t="s">
        <v>899</v>
      </c>
      <c r="J190" s="3" t="s">
        <v>83</v>
      </c>
      <c r="M190" s="3" t="s">
        <v>83</v>
      </c>
      <c r="P190" s="3" t="s">
        <v>83</v>
      </c>
      <c r="S190" s="3" t="s">
        <v>83</v>
      </c>
    </row>
    <row r="191" spans="1:19">
      <c r="A191" s="3" t="str">
        <f t="shared" si="6"/>
        <v>|[[《》&gt;0]]||||</v>
      </c>
      <c r="B191" s="3" t="s">
        <v>83</v>
      </c>
      <c r="C191" s="3" t="s">
        <v>1151</v>
      </c>
      <c r="D191" s="3" t="s">
        <v>1152</v>
      </c>
      <c r="F191" s="3" t="s">
        <v>1154</v>
      </c>
      <c r="G191" s="3" t="s">
        <v>115</v>
      </c>
      <c r="H191" s="3">
        <f t="shared" si="7"/>
        <v>0</v>
      </c>
      <c r="I191" s="3" t="s">
        <v>899</v>
      </c>
      <c r="J191" s="3" t="s">
        <v>83</v>
      </c>
      <c r="M191" s="3" t="s">
        <v>83</v>
      </c>
      <c r="P191" s="3" t="s">
        <v>83</v>
      </c>
      <c r="S191" s="3" t="s">
        <v>83</v>
      </c>
    </row>
    <row r="192" spans="1:19">
      <c r="A192" s="3" t="str">
        <f t="shared" si="6"/>
        <v>|[[《》&gt;0]]||||</v>
      </c>
      <c r="B192" s="3" t="s">
        <v>83</v>
      </c>
      <c r="C192" s="3" t="s">
        <v>1151</v>
      </c>
      <c r="D192" s="3" t="s">
        <v>1152</v>
      </c>
      <c r="F192" s="3" t="s">
        <v>1154</v>
      </c>
      <c r="G192" s="3" t="s">
        <v>115</v>
      </c>
      <c r="H192" s="3">
        <f t="shared" si="7"/>
        <v>0</v>
      </c>
      <c r="I192" s="3" t="s">
        <v>899</v>
      </c>
      <c r="J192" s="3" t="s">
        <v>83</v>
      </c>
      <c r="M192" s="3" t="s">
        <v>83</v>
      </c>
      <c r="P192" s="3" t="s">
        <v>83</v>
      </c>
      <c r="S192" s="3" t="s">
        <v>83</v>
      </c>
    </row>
    <row r="193" spans="1:19">
      <c r="A193" s="3" t="str">
        <f t="shared" ref="A193:A256" si="8">B193&amp;C193&amp;D193&amp;E193&amp;F193&amp;G193&amp;H193&amp;I193&amp;J193&amp;K193&amp;L193&amp;M193&amp;N193&amp;O193&amp;P193&amp;Q193&amp;R193&amp;S193</f>
        <v>|[[《》&gt;0]]||||</v>
      </c>
      <c r="B193" s="3" t="s">
        <v>83</v>
      </c>
      <c r="C193" s="3" t="s">
        <v>1151</v>
      </c>
      <c r="D193" s="3" t="s">
        <v>1152</v>
      </c>
      <c r="F193" s="3" t="s">
        <v>1154</v>
      </c>
      <c r="G193" s="3" t="s">
        <v>115</v>
      </c>
      <c r="H193" s="3">
        <f t="shared" si="7"/>
        <v>0</v>
      </c>
      <c r="I193" s="3" t="s">
        <v>899</v>
      </c>
      <c r="J193" s="3" t="s">
        <v>83</v>
      </c>
      <c r="M193" s="3" t="s">
        <v>83</v>
      </c>
      <c r="P193" s="3" t="s">
        <v>83</v>
      </c>
      <c r="S193" s="3" t="s">
        <v>83</v>
      </c>
    </row>
    <row r="194" spans="1:19">
      <c r="A194" s="3" t="str">
        <f t="shared" si="8"/>
        <v>|[[《》&gt;0]]||||</v>
      </c>
      <c r="B194" s="3" t="s">
        <v>83</v>
      </c>
      <c r="C194" s="3" t="s">
        <v>1151</v>
      </c>
      <c r="D194" s="3" t="s">
        <v>1152</v>
      </c>
      <c r="F194" s="3" t="s">
        <v>1154</v>
      </c>
      <c r="G194" s="3" t="s">
        <v>115</v>
      </c>
      <c r="H194" s="3">
        <f t="shared" si="7"/>
        <v>0</v>
      </c>
      <c r="I194" s="3" t="s">
        <v>899</v>
      </c>
      <c r="J194" s="3" t="s">
        <v>83</v>
      </c>
      <c r="M194" s="3" t="s">
        <v>83</v>
      </c>
      <c r="P194" s="3" t="s">
        <v>83</v>
      </c>
      <c r="S194" s="3" t="s">
        <v>83</v>
      </c>
    </row>
    <row r="195" spans="1:19">
      <c r="A195" s="3" t="str">
        <f t="shared" si="8"/>
        <v>|[[《》&gt;0]]||||</v>
      </c>
      <c r="B195" s="3" t="s">
        <v>83</v>
      </c>
      <c r="C195" s="3" t="s">
        <v>1151</v>
      </c>
      <c r="D195" s="3" t="s">
        <v>1152</v>
      </c>
      <c r="F195" s="3" t="s">
        <v>1154</v>
      </c>
      <c r="G195" s="3" t="s">
        <v>115</v>
      </c>
      <c r="H195" s="3">
        <f t="shared" si="7"/>
        <v>0</v>
      </c>
      <c r="I195" s="3" t="s">
        <v>899</v>
      </c>
      <c r="J195" s="3" t="s">
        <v>83</v>
      </c>
      <c r="M195" s="3" t="s">
        <v>83</v>
      </c>
      <c r="P195" s="3" t="s">
        <v>83</v>
      </c>
      <c r="S195" s="3" t="s">
        <v>83</v>
      </c>
    </row>
    <row r="196" spans="1:19">
      <c r="A196" s="3" t="str">
        <f t="shared" si="8"/>
        <v>|[[《》&gt;0]]||||</v>
      </c>
      <c r="B196" s="3" t="s">
        <v>83</v>
      </c>
      <c r="C196" s="3" t="s">
        <v>1151</v>
      </c>
      <c r="D196" s="3" t="s">
        <v>1152</v>
      </c>
      <c r="F196" s="3" t="s">
        <v>1154</v>
      </c>
      <c r="G196" s="3" t="s">
        <v>115</v>
      </c>
      <c r="H196" s="3">
        <f t="shared" si="7"/>
        <v>0</v>
      </c>
      <c r="I196" s="3" t="s">
        <v>899</v>
      </c>
      <c r="J196" s="3" t="s">
        <v>83</v>
      </c>
      <c r="M196" s="3" t="s">
        <v>83</v>
      </c>
      <c r="P196" s="3" t="s">
        <v>83</v>
      </c>
      <c r="S196" s="3" t="s">
        <v>83</v>
      </c>
    </row>
    <row r="197" spans="1:19">
      <c r="A197" s="3" t="str">
        <f t="shared" si="8"/>
        <v>|[[《》&gt;0]]||||</v>
      </c>
      <c r="B197" s="3" t="s">
        <v>83</v>
      </c>
      <c r="C197" s="3" t="s">
        <v>1151</v>
      </c>
      <c r="D197" s="3" t="s">
        <v>1152</v>
      </c>
      <c r="F197" s="3" t="s">
        <v>1154</v>
      </c>
      <c r="G197" s="3" t="s">
        <v>115</v>
      </c>
      <c r="H197" s="3">
        <f t="shared" si="7"/>
        <v>0</v>
      </c>
      <c r="I197" s="3" t="s">
        <v>899</v>
      </c>
      <c r="J197" s="3" t="s">
        <v>83</v>
      </c>
      <c r="M197" s="3" t="s">
        <v>83</v>
      </c>
      <c r="P197" s="3" t="s">
        <v>83</v>
      </c>
      <c r="S197" s="3" t="s">
        <v>83</v>
      </c>
    </row>
    <row r="198" spans="1:19">
      <c r="A198" s="3" t="str">
        <f t="shared" si="8"/>
        <v>|[[《》&gt;0]]||||</v>
      </c>
      <c r="B198" s="3" t="s">
        <v>83</v>
      </c>
      <c r="C198" s="3" t="s">
        <v>1151</v>
      </c>
      <c r="D198" s="3" t="s">
        <v>1152</v>
      </c>
      <c r="F198" s="3" t="s">
        <v>1154</v>
      </c>
      <c r="G198" s="3" t="s">
        <v>115</v>
      </c>
      <c r="H198" s="3">
        <f t="shared" si="7"/>
        <v>0</v>
      </c>
      <c r="I198" s="3" t="s">
        <v>899</v>
      </c>
      <c r="J198" s="3" t="s">
        <v>83</v>
      </c>
      <c r="M198" s="3" t="s">
        <v>83</v>
      </c>
      <c r="P198" s="3" t="s">
        <v>83</v>
      </c>
      <c r="S198" s="3" t="s">
        <v>83</v>
      </c>
    </row>
    <row r="199" spans="1:19">
      <c r="A199" s="3" t="str">
        <f t="shared" si="8"/>
        <v>|[[《》&gt;0]]||||</v>
      </c>
      <c r="B199" s="3" t="s">
        <v>83</v>
      </c>
      <c r="C199" s="3" t="s">
        <v>1151</v>
      </c>
      <c r="D199" s="3" t="s">
        <v>1152</v>
      </c>
      <c r="F199" s="3" t="s">
        <v>1154</v>
      </c>
      <c r="G199" s="3" t="s">
        <v>115</v>
      </c>
      <c r="H199" s="3">
        <f t="shared" si="7"/>
        <v>0</v>
      </c>
      <c r="I199" s="3" t="s">
        <v>899</v>
      </c>
      <c r="J199" s="3" t="s">
        <v>83</v>
      </c>
      <c r="M199" s="3" t="s">
        <v>83</v>
      </c>
      <c r="P199" s="3" t="s">
        <v>83</v>
      </c>
      <c r="S199" s="3" t="s">
        <v>83</v>
      </c>
    </row>
    <row r="200" spans="1:19">
      <c r="A200" s="3" t="str">
        <f t="shared" si="8"/>
        <v>|[[《》&gt;0]]||||</v>
      </c>
      <c r="B200" s="3" t="s">
        <v>83</v>
      </c>
      <c r="C200" s="3" t="s">
        <v>1151</v>
      </c>
      <c r="D200" s="3" t="s">
        <v>1152</v>
      </c>
      <c r="F200" s="3" t="s">
        <v>1154</v>
      </c>
      <c r="G200" s="3" t="s">
        <v>115</v>
      </c>
      <c r="H200" s="3">
        <f t="shared" si="7"/>
        <v>0</v>
      </c>
      <c r="I200" s="3" t="s">
        <v>899</v>
      </c>
      <c r="J200" s="3" t="s">
        <v>83</v>
      </c>
      <c r="M200" s="3" t="s">
        <v>83</v>
      </c>
      <c r="P200" s="3" t="s">
        <v>83</v>
      </c>
      <c r="S200" s="3" t="s">
        <v>83</v>
      </c>
    </row>
    <row r="201" spans="1:19">
      <c r="A201" s="3" t="str">
        <f t="shared" si="8"/>
        <v>|[[《》&gt;0]]||||</v>
      </c>
      <c r="B201" s="3" t="s">
        <v>83</v>
      </c>
      <c r="C201" s="3" t="s">
        <v>1151</v>
      </c>
      <c r="D201" s="3" t="s">
        <v>1152</v>
      </c>
      <c r="F201" s="3" t="s">
        <v>1154</v>
      </c>
      <c r="G201" s="3" t="s">
        <v>115</v>
      </c>
      <c r="H201" s="3">
        <f t="shared" si="7"/>
        <v>0</v>
      </c>
      <c r="I201" s="3" t="s">
        <v>899</v>
      </c>
      <c r="J201" s="3" t="s">
        <v>83</v>
      </c>
      <c r="M201" s="3" t="s">
        <v>83</v>
      </c>
      <c r="P201" s="3" t="s">
        <v>83</v>
      </c>
      <c r="S201" s="3" t="s">
        <v>83</v>
      </c>
    </row>
    <row r="202" spans="1:19">
      <c r="A202" s="3" t="str">
        <f t="shared" si="8"/>
        <v>|[[《》&gt;0]]||||</v>
      </c>
      <c r="B202" s="3" t="s">
        <v>83</v>
      </c>
      <c r="C202" s="3" t="s">
        <v>1151</v>
      </c>
      <c r="D202" s="3" t="s">
        <v>1152</v>
      </c>
      <c r="F202" s="3" t="s">
        <v>1154</v>
      </c>
      <c r="G202" s="3" t="s">
        <v>115</v>
      </c>
      <c r="H202" s="3">
        <f t="shared" si="7"/>
        <v>0</v>
      </c>
      <c r="I202" s="3" t="s">
        <v>899</v>
      </c>
      <c r="J202" s="3" t="s">
        <v>83</v>
      </c>
      <c r="M202" s="3" t="s">
        <v>83</v>
      </c>
      <c r="P202" s="3" t="s">
        <v>83</v>
      </c>
      <c r="S202" s="3" t="s">
        <v>83</v>
      </c>
    </row>
    <row r="203" spans="1:19">
      <c r="A203" s="3" t="str">
        <f t="shared" si="8"/>
        <v>|[[《》&gt;0]]||||</v>
      </c>
      <c r="B203" s="3" t="s">
        <v>83</v>
      </c>
      <c r="C203" s="3" t="s">
        <v>1151</v>
      </c>
      <c r="D203" s="3" t="s">
        <v>1152</v>
      </c>
      <c r="F203" s="3" t="s">
        <v>1154</v>
      </c>
      <c r="G203" s="3" t="s">
        <v>115</v>
      </c>
      <c r="H203" s="3">
        <f t="shared" si="7"/>
        <v>0</v>
      </c>
      <c r="I203" s="3" t="s">
        <v>899</v>
      </c>
      <c r="J203" s="3" t="s">
        <v>83</v>
      </c>
      <c r="M203" s="3" t="s">
        <v>83</v>
      </c>
      <c r="P203" s="3" t="s">
        <v>83</v>
      </c>
      <c r="S203" s="3" t="s">
        <v>83</v>
      </c>
    </row>
    <row r="204" spans="1:19">
      <c r="A204" s="3" t="str">
        <f t="shared" si="8"/>
        <v>|[[《》&gt;0]]||||</v>
      </c>
      <c r="B204" s="3" t="s">
        <v>83</v>
      </c>
      <c r="C204" s="3" t="s">
        <v>1151</v>
      </c>
      <c r="D204" s="3" t="s">
        <v>1152</v>
      </c>
      <c r="F204" s="3" t="s">
        <v>1154</v>
      </c>
      <c r="G204" s="3" t="s">
        <v>115</v>
      </c>
      <c r="H204" s="3">
        <f t="shared" si="7"/>
        <v>0</v>
      </c>
      <c r="I204" s="3" t="s">
        <v>899</v>
      </c>
      <c r="J204" s="3" t="s">
        <v>83</v>
      </c>
      <c r="M204" s="3" t="s">
        <v>83</v>
      </c>
      <c r="P204" s="3" t="s">
        <v>83</v>
      </c>
      <c r="S204" s="3" t="s">
        <v>83</v>
      </c>
    </row>
    <row r="205" spans="1:19">
      <c r="A205" s="3" t="str">
        <f t="shared" si="8"/>
        <v>|[[《》&gt;0]]||||</v>
      </c>
      <c r="B205" s="3" t="s">
        <v>83</v>
      </c>
      <c r="C205" s="3" t="s">
        <v>1151</v>
      </c>
      <c r="D205" s="3" t="s">
        <v>1152</v>
      </c>
      <c r="F205" s="3" t="s">
        <v>1154</v>
      </c>
      <c r="G205" s="3" t="s">
        <v>115</v>
      </c>
      <c r="H205" s="3">
        <f t="shared" si="7"/>
        <v>0</v>
      </c>
      <c r="I205" s="3" t="s">
        <v>899</v>
      </c>
      <c r="J205" s="3" t="s">
        <v>83</v>
      </c>
      <c r="M205" s="3" t="s">
        <v>83</v>
      </c>
      <c r="P205" s="3" t="s">
        <v>83</v>
      </c>
      <c r="S205" s="3" t="s">
        <v>83</v>
      </c>
    </row>
    <row r="206" spans="1:19">
      <c r="A206" s="3" t="str">
        <f t="shared" si="8"/>
        <v>|[[《》&gt;0]]||||</v>
      </c>
      <c r="B206" s="3" t="s">
        <v>83</v>
      </c>
      <c r="C206" s="3" t="s">
        <v>1151</v>
      </c>
      <c r="D206" s="3" t="s">
        <v>1152</v>
      </c>
      <c r="F206" s="3" t="s">
        <v>1154</v>
      </c>
      <c r="G206" s="3" t="s">
        <v>115</v>
      </c>
      <c r="H206" s="3">
        <f t="shared" si="7"/>
        <v>0</v>
      </c>
      <c r="I206" s="3" t="s">
        <v>899</v>
      </c>
      <c r="J206" s="3" t="s">
        <v>83</v>
      </c>
      <c r="M206" s="3" t="s">
        <v>83</v>
      </c>
      <c r="P206" s="3" t="s">
        <v>83</v>
      </c>
      <c r="S206" s="3" t="s">
        <v>83</v>
      </c>
    </row>
    <row r="207" spans="1:19">
      <c r="A207" s="3" t="str">
        <f t="shared" si="8"/>
        <v>|[[《》&gt;0]]||||</v>
      </c>
      <c r="B207" s="3" t="s">
        <v>83</v>
      </c>
      <c r="C207" s="3" t="s">
        <v>1151</v>
      </c>
      <c r="D207" s="3" t="s">
        <v>1152</v>
      </c>
      <c r="F207" s="3" t="s">
        <v>1154</v>
      </c>
      <c r="G207" s="3" t="s">
        <v>115</v>
      </c>
      <c r="H207" s="3">
        <f t="shared" si="7"/>
        <v>0</v>
      </c>
      <c r="I207" s="3" t="s">
        <v>899</v>
      </c>
      <c r="J207" s="3" t="s">
        <v>83</v>
      </c>
      <c r="M207" s="3" t="s">
        <v>83</v>
      </c>
      <c r="P207" s="3" t="s">
        <v>83</v>
      </c>
      <c r="S207" s="3" t="s">
        <v>83</v>
      </c>
    </row>
    <row r="208" spans="1:19">
      <c r="A208" s="3" t="str">
        <f t="shared" si="8"/>
        <v>|[[《》&gt;0]]||||</v>
      </c>
      <c r="B208" s="3" t="s">
        <v>83</v>
      </c>
      <c r="C208" s="3" t="s">
        <v>1151</v>
      </c>
      <c r="D208" s="3" t="s">
        <v>1152</v>
      </c>
      <c r="F208" s="3" t="s">
        <v>1154</v>
      </c>
      <c r="G208" s="3" t="s">
        <v>115</v>
      </c>
      <c r="H208" s="3">
        <f t="shared" si="7"/>
        <v>0</v>
      </c>
      <c r="I208" s="3" t="s">
        <v>899</v>
      </c>
      <c r="J208" s="3" t="s">
        <v>83</v>
      </c>
      <c r="M208" s="3" t="s">
        <v>83</v>
      </c>
      <c r="P208" s="3" t="s">
        <v>83</v>
      </c>
      <c r="S208" s="3" t="s">
        <v>83</v>
      </c>
    </row>
    <row r="209" spans="1:19">
      <c r="A209" s="3" t="str">
        <f t="shared" si="8"/>
        <v>|[[《》&gt;0]]||||</v>
      </c>
      <c r="B209" s="3" t="s">
        <v>83</v>
      </c>
      <c r="C209" s="3" t="s">
        <v>1151</v>
      </c>
      <c r="D209" s="3" t="s">
        <v>1152</v>
      </c>
      <c r="F209" s="3" t="s">
        <v>1154</v>
      </c>
      <c r="G209" s="3" t="s">
        <v>115</v>
      </c>
      <c r="H209" s="3">
        <f t="shared" si="7"/>
        <v>0</v>
      </c>
      <c r="I209" s="3" t="s">
        <v>899</v>
      </c>
      <c r="J209" s="3" t="s">
        <v>83</v>
      </c>
      <c r="M209" s="3" t="s">
        <v>83</v>
      </c>
      <c r="P209" s="3" t="s">
        <v>83</v>
      </c>
      <c r="S209" s="3" t="s">
        <v>83</v>
      </c>
    </row>
    <row r="210" spans="1:19">
      <c r="A210" s="3" t="str">
        <f t="shared" si="8"/>
        <v>|[[《》&gt;0]]||||</v>
      </c>
      <c r="B210" s="3" t="s">
        <v>83</v>
      </c>
      <c r="C210" s="3" t="s">
        <v>1151</v>
      </c>
      <c r="D210" s="3" t="s">
        <v>1152</v>
      </c>
      <c r="F210" s="3" t="s">
        <v>1154</v>
      </c>
      <c r="G210" s="3" t="s">
        <v>115</v>
      </c>
      <c r="H210" s="3">
        <f t="shared" si="7"/>
        <v>0</v>
      </c>
      <c r="I210" s="3" t="s">
        <v>899</v>
      </c>
      <c r="J210" s="3" t="s">
        <v>83</v>
      </c>
      <c r="M210" s="3" t="s">
        <v>83</v>
      </c>
      <c r="P210" s="3" t="s">
        <v>83</v>
      </c>
      <c r="S210" s="3" t="s">
        <v>83</v>
      </c>
    </row>
    <row r="211" spans="1:19">
      <c r="A211" s="3" t="str">
        <f t="shared" si="8"/>
        <v>|[[《》&gt;0]]||||</v>
      </c>
      <c r="B211" s="3" t="s">
        <v>83</v>
      </c>
      <c r="C211" s="3" t="s">
        <v>1151</v>
      </c>
      <c r="D211" s="3" t="s">
        <v>1152</v>
      </c>
      <c r="F211" s="3" t="s">
        <v>1154</v>
      </c>
      <c r="G211" s="3" t="s">
        <v>115</v>
      </c>
      <c r="H211" s="3">
        <f t="shared" si="7"/>
        <v>0</v>
      </c>
      <c r="I211" s="3" t="s">
        <v>899</v>
      </c>
      <c r="J211" s="3" t="s">
        <v>83</v>
      </c>
      <c r="M211" s="3" t="s">
        <v>83</v>
      </c>
      <c r="P211" s="3" t="s">
        <v>83</v>
      </c>
      <c r="S211" s="3" t="s">
        <v>83</v>
      </c>
    </row>
    <row r="212" spans="1:1">
      <c r="A212" s="3" t="str">
        <f t="shared" si="8"/>
        <v/>
      </c>
    </row>
    <row r="213" spans="1:2">
      <c r="A213" s="3" t="str">
        <f t="shared" si="8"/>
        <v>**多色</v>
      </c>
      <c r="B213" s="3" t="s">
        <v>904</v>
      </c>
    </row>
    <row r="214" spans="1:19">
      <c r="A214" s="3" t="str">
        <f t="shared" si="8"/>
        <v>|LEFT:500|LEFT:50|LEFT:80|LEFT:100|c</v>
      </c>
      <c r="B214" s="3" t="s">
        <v>83</v>
      </c>
      <c r="H214" s="3" t="s">
        <v>891</v>
      </c>
      <c r="J214" s="3" t="s">
        <v>83</v>
      </c>
      <c r="L214" s="3" t="s">
        <v>892</v>
      </c>
      <c r="M214" s="3" t="s">
        <v>83</v>
      </c>
      <c r="O214" s="3" t="s">
        <v>1</v>
      </c>
      <c r="P214" s="3" t="s">
        <v>83</v>
      </c>
      <c r="R214" s="3" t="s">
        <v>2</v>
      </c>
      <c r="S214" s="3" t="s">
        <v>893</v>
      </c>
    </row>
    <row r="215" spans="1:19">
      <c r="A215" s="3" t="str">
        <f t="shared" si="8"/>
        <v>|カード名|コスト|レアリティ|種別|</v>
      </c>
      <c r="B215" s="3" t="s">
        <v>83</v>
      </c>
      <c r="H215" s="3" t="s">
        <v>894</v>
      </c>
      <c r="J215" s="3" t="s">
        <v>83</v>
      </c>
      <c r="L215" s="3" t="s">
        <v>895</v>
      </c>
      <c r="M215" s="3" t="s">
        <v>83</v>
      </c>
      <c r="O215" s="3" t="s">
        <v>92</v>
      </c>
      <c r="P215" s="3" t="s">
        <v>83</v>
      </c>
      <c r="R215" s="3" t="s">
        <v>11</v>
      </c>
      <c r="S215" s="3" t="s">
        <v>83</v>
      </c>
    </row>
    <row r="216" spans="1:19">
      <c r="A216" s="3" t="str">
        <f t="shared" si="8"/>
        <v>|[[《》&gt;0]]||||</v>
      </c>
      <c r="B216" s="3" t="s">
        <v>83</v>
      </c>
      <c r="C216" s="3" t="s">
        <v>1151</v>
      </c>
      <c r="D216" s="3" t="s">
        <v>1152</v>
      </c>
      <c r="F216" s="3" t="s">
        <v>1154</v>
      </c>
      <c r="G216" s="3" t="s">
        <v>115</v>
      </c>
      <c r="H216" s="3">
        <f t="shared" ref="H216:H235" si="9">E216</f>
        <v>0</v>
      </c>
      <c r="I216" s="3" t="s">
        <v>899</v>
      </c>
      <c r="J216" s="3" t="s">
        <v>83</v>
      </c>
      <c r="M216" s="3" t="s">
        <v>83</v>
      </c>
      <c r="P216" s="3" t="s">
        <v>83</v>
      </c>
      <c r="S216" s="3" t="s">
        <v>83</v>
      </c>
    </row>
    <row r="217" spans="1:19">
      <c r="A217" s="3" t="str">
        <f t="shared" si="8"/>
        <v>|[[《》&gt;0]]||||</v>
      </c>
      <c r="B217" s="3" t="s">
        <v>83</v>
      </c>
      <c r="C217" s="3" t="s">
        <v>1151</v>
      </c>
      <c r="D217" s="3" t="s">
        <v>1152</v>
      </c>
      <c r="F217" s="3" t="s">
        <v>1154</v>
      </c>
      <c r="G217" s="3" t="s">
        <v>115</v>
      </c>
      <c r="H217" s="3">
        <f t="shared" si="9"/>
        <v>0</v>
      </c>
      <c r="I217" s="3" t="s">
        <v>899</v>
      </c>
      <c r="J217" s="3" t="s">
        <v>83</v>
      </c>
      <c r="M217" s="3" t="s">
        <v>83</v>
      </c>
      <c r="P217" s="3" t="s">
        <v>83</v>
      </c>
      <c r="S217" s="3" t="s">
        <v>83</v>
      </c>
    </row>
    <row r="218" spans="1:19">
      <c r="A218" s="3" t="str">
        <f t="shared" si="8"/>
        <v>|[[《》&gt;0]]||||</v>
      </c>
      <c r="B218" s="3" t="s">
        <v>83</v>
      </c>
      <c r="C218" s="3" t="s">
        <v>1151</v>
      </c>
      <c r="D218" s="3" t="s">
        <v>1152</v>
      </c>
      <c r="F218" s="3" t="s">
        <v>1154</v>
      </c>
      <c r="G218" s="3" t="s">
        <v>115</v>
      </c>
      <c r="H218" s="3">
        <f t="shared" si="9"/>
        <v>0</v>
      </c>
      <c r="I218" s="3" t="s">
        <v>899</v>
      </c>
      <c r="J218" s="3" t="s">
        <v>83</v>
      </c>
      <c r="M218" s="3" t="s">
        <v>83</v>
      </c>
      <c r="P218" s="3" t="s">
        <v>83</v>
      </c>
      <c r="S218" s="3" t="s">
        <v>83</v>
      </c>
    </row>
    <row r="219" spans="1:19">
      <c r="A219" s="3" t="str">
        <f t="shared" si="8"/>
        <v>|[[《》&gt;0]]||||</v>
      </c>
      <c r="B219" s="3" t="s">
        <v>83</v>
      </c>
      <c r="C219" s="3" t="s">
        <v>1151</v>
      </c>
      <c r="D219" s="3" t="s">
        <v>1152</v>
      </c>
      <c r="F219" s="3" t="s">
        <v>1154</v>
      </c>
      <c r="G219" s="3" t="s">
        <v>115</v>
      </c>
      <c r="H219" s="3">
        <f t="shared" si="9"/>
        <v>0</v>
      </c>
      <c r="I219" s="3" t="s">
        <v>899</v>
      </c>
      <c r="J219" s="3" t="s">
        <v>83</v>
      </c>
      <c r="M219" s="3" t="s">
        <v>83</v>
      </c>
      <c r="P219" s="3" t="s">
        <v>83</v>
      </c>
      <c r="S219" s="3" t="s">
        <v>83</v>
      </c>
    </row>
    <row r="220" spans="1:19">
      <c r="A220" s="3" t="str">
        <f t="shared" si="8"/>
        <v>|[[《》&gt;0]]||||</v>
      </c>
      <c r="B220" s="3" t="s">
        <v>83</v>
      </c>
      <c r="C220" s="3" t="s">
        <v>1151</v>
      </c>
      <c r="D220" s="3" t="s">
        <v>1152</v>
      </c>
      <c r="F220" s="3" t="s">
        <v>1154</v>
      </c>
      <c r="G220" s="3" t="s">
        <v>115</v>
      </c>
      <c r="H220" s="3">
        <f t="shared" si="9"/>
        <v>0</v>
      </c>
      <c r="I220" s="3" t="s">
        <v>899</v>
      </c>
      <c r="J220" s="3" t="s">
        <v>83</v>
      </c>
      <c r="M220" s="3" t="s">
        <v>83</v>
      </c>
      <c r="P220" s="3" t="s">
        <v>83</v>
      </c>
      <c r="S220" s="3" t="s">
        <v>83</v>
      </c>
    </row>
    <row r="221" spans="1:19">
      <c r="A221" s="3" t="str">
        <f t="shared" si="8"/>
        <v>|[[《》&gt;0]]||||</v>
      </c>
      <c r="B221" s="3" t="s">
        <v>83</v>
      </c>
      <c r="C221" s="3" t="s">
        <v>1151</v>
      </c>
      <c r="D221" s="3" t="s">
        <v>1152</v>
      </c>
      <c r="F221" s="3" t="s">
        <v>1154</v>
      </c>
      <c r="G221" s="3" t="s">
        <v>115</v>
      </c>
      <c r="H221" s="3">
        <f t="shared" si="9"/>
        <v>0</v>
      </c>
      <c r="I221" s="3" t="s">
        <v>899</v>
      </c>
      <c r="J221" s="3" t="s">
        <v>83</v>
      </c>
      <c r="M221" s="3" t="s">
        <v>83</v>
      </c>
      <c r="P221" s="3" t="s">
        <v>83</v>
      </c>
      <c r="S221" s="3" t="s">
        <v>83</v>
      </c>
    </row>
    <row r="222" spans="1:19">
      <c r="A222" s="3" t="str">
        <f t="shared" si="8"/>
        <v>|[[《》&gt;0]]||||</v>
      </c>
      <c r="B222" s="3" t="s">
        <v>83</v>
      </c>
      <c r="C222" s="3" t="s">
        <v>1151</v>
      </c>
      <c r="D222" s="3" t="s">
        <v>1152</v>
      </c>
      <c r="F222" s="3" t="s">
        <v>1154</v>
      </c>
      <c r="G222" s="3" t="s">
        <v>115</v>
      </c>
      <c r="H222" s="3">
        <f t="shared" si="9"/>
        <v>0</v>
      </c>
      <c r="I222" s="3" t="s">
        <v>899</v>
      </c>
      <c r="J222" s="3" t="s">
        <v>83</v>
      </c>
      <c r="M222" s="3" t="s">
        <v>83</v>
      </c>
      <c r="P222" s="3" t="s">
        <v>83</v>
      </c>
      <c r="S222" s="3" t="s">
        <v>83</v>
      </c>
    </row>
    <row r="223" spans="1:19">
      <c r="A223" s="3" t="str">
        <f t="shared" si="8"/>
        <v>|[[《》&gt;0]]||||</v>
      </c>
      <c r="B223" s="3" t="s">
        <v>83</v>
      </c>
      <c r="C223" s="3" t="s">
        <v>1151</v>
      </c>
      <c r="D223" s="3" t="s">
        <v>1152</v>
      </c>
      <c r="F223" s="3" t="s">
        <v>1154</v>
      </c>
      <c r="G223" s="3" t="s">
        <v>115</v>
      </c>
      <c r="H223" s="3">
        <f t="shared" si="9"/>
        <v>0</v>
      </c>
      <c r="I223" s="3" t="s">
        <v>899</v>
      </c>
      <c r="J223" s="3" t="s">
        <v>83</v>
      </c>
      <c r="M223" s="3" t="s">
        <v>83</v>
      </c>
      <c r="P223" s="3" t="s">
        <v>83</v>
      </c>
      <c r="S223" s="3" t="s">
        <v>83</v>
      </c>
    </row>
    <row r="224" spans="1:19">
      <c r="A224" s="3" t="str">
        <f t="shared" si="8"/>
        <v>|[[《》&gt;0]]||||</v>
      </c>
      <c r="B224" s="3" t="s">
        <v>83</v>
      </c>
      <c r="C224" s="3" t="s">
        <v>1151</v>
      </c>
      <c r="D224" s="3" t="s">
        <v>1152</v>
      </c>
      <c r="F224" s="3" t="s">
        <v>1154</v>
      </c>
      <c r="G224" s="3" t="s">
        <v>115</v>
      </c>
      <c r="H224" s="3">
        <f t="shared" si="9"/>
        <v>0</v>
      </c>
      <c r="I224" s="3" t="s">
        <v>899</v>
      </c>
      <c r="J224" s="3" t="s">
        <v>83</v>
      </c>
      <c r="M224" s="3" t="s">
        <v>83</v>
      </c>
      <c r="P224" s="3" t="s">
        <v>83</v>
      </c>
      <c r="S224" s="3" t="s">
        <v>83</v>
      </c>
    </row>
    <row r="225" spans="1:19">
      <c r="A225" s="3" t="str">
        <f t="shared" si="8"/>
        <v>|[[《》&gt;0]]||||</v>
      </c>
      <c r="B225" s="3" t="s">
        <v>83</v>
      </c>
      <c r="C225" s="3" t="s">
        <v>1151</v>
      </c>
      <c r="D225" s="3" t="s">
        <v>1152</v>
      </c>
      <c r="F225" s="3" t="s">
        <v>1154</v>
      </c>
      <c r="G225" s="3" t="s">
        <v>115</v>
      </c>
      <c r="H225" s="3">
        <f t="shared" si="9"/>
        <v>0</v>
      </c>
      <c r="I225" s="3" t="s">
        <v>899</v>
      </c>
      <c r="J225" s="3" t="s">
        <v>83</v>
      </c>
      <c r="M225" s="3" t="s">
        <v>83</v>
      </c>
      <c r="P225" s="3" t="s">
        <v>83</v>
      </c>
      <c r="S225" s="3" t="s">
        <v>83</v>
      </c>
    </row>
    <row r="226" spans="1:19">
      <c r="A226" s="3" t="str">
        <f t="shared" si="8"/>
        <v>|[[《》&gt;0]]||||</v>
      </c>
      <c r="B226" s="3" t="s">
        <v>83</v>
      </c>
      <c r="C226" s="3" t="s">
        <v>1151</v>
      </c>
      <c r="D226" s="3" t="s">
        <v>1152</v>
      </c>
      <c r="F226" s="3" t="s">
        <v>1154</v>
      </c>
      <c r="G226" s="3" t="s">
        <v>115</v>
      </c>
      <c r="H226" s="3">
        <f t="shared" si="9"/>
        <v>0</v>
      </c>
      <c r="I226" s="3" t="s">
        <v>899</v>
      </c>
      <c r="J226" s="3" t="s">
        <v>83</v>
      </c>
      <c r="M226" s="3" t="s">
        <v>83</v>
      </c>
      <c r="P226" s="3" t="s">
        <v>83</v>
      </c>
      <c r="S226" s="3" t="s">
        <v>83</v>
      </c>
    </row>
    <row r="227" spans="1:19">
      <c r="A227" s="3" t="str">
        <f t="shared" si="8"/>
        <v>|[[《》&gt;0]]||||</v>
      </c>
      <c r="B227" s="3" t="s">
        <v>83</v>
      </c>
      <c r="C227" s="3" t="s">
        <v>1151</v>
      </c>
      <c r="D227" s="3" t="s">
        <v>1152</v>
      </c>
      <c r="F227" s="3" t="s">
        <v>1154</v>
      </c>
      <c r="G227" s="3" t="s">
        <v>115</v>
      </c>
      <c r="H227" s="3">
        <f t="shared" si="9"/>
        <v>0</v>
      </c>
      <c r="I227" s="3" t="s">
        <v>899</v>
      </c>
      <c r="J227" s="3" t="s">
        <v>83</v>
      </c>
      <c r="M227" s="3" t="s">
        <v>83</v>
      </c>
      <c r="P227" s="3" t="s">
        <v>83</v>
      </c>
      <c r="S227" s="3" t="s">
        <v>83</v>
      </c>
    </row>
    <row r="228" spans="1:19">
      <c r="A228" s="3" t="str">
        <f t="shared" si="8"/>
        <v>|[[《》&gt;0]]||||</v>
      </c>
      <c r="B228" s="3" t="s">
        <v>83</v>
      </c>
      <c r="C228" s="3" t="s">
        <v>1151</v>
      </c>
      <c r="D228" s="3" t="s">
        <v>1152</v>
      </c>
      <c r="F228" s="3" t="s">
        <v>1154</v>
      </c>
      <c r="G228" s="3" t="s">
        <v>115</v>
      </c>
      <c r="H228" s="3">
        <f t="shared" si="9"/>
        <v>0</v>
      </c>
      <c r="I228" s="3" t="s">
        <v>899</v>
      </c>
      <c r="J228" s="3" t="s">
        <v>83</v>
      </c>
      <c r="M228" s="3" t="s">
        <v>83</v>
      </c>
      <c r="P228" s="3" t="s">
        <v>83</v>
      </c>
      <c r="S228" s="3" t="s">
        <v>83</v>
      </c>
    </row>
    <row r="229" spans="1:19">
      <c r="A229" s="3" t="str">
        <f t="shared" si="8"/>
        <v>|[[《》&gt;0]]||||</v>
      </c>
      <c r="B229" s="3" t="s">
        <v>83</v>
      </c>
      <c r="C229" s="3" t="s">
        <v>1151</v>
      </c>
      <c r="D229" s="3" t="s">
        <v>1152</v>
      </c>
      <c r="F229" s="3" t="s">
        <v>1154</v>
      </c>
      <c r="G229" s="3" t="s">
        <v>115</v>
      </c>
      <c r="H229" s="3">
        <f t="shared" si="9"/>
        <v>0</v>
      </c>
      <c r="I229" s="3" t="s">
        <v>899</v>
      </c>
      <c r="J229" s="3" t="s">
        <v>83</v>
      </c>
      <c r="M229" s="3" t="s">
        <v>83</v>
      </c>
      <c r="P229" s="3" t="s">
        <v>83</v>
      </c>
      <c r="S229" s="3" t="s">
        <v>83</v>
      </c>
    </row>
    <row r="230" spans="1:19">
      <c r="A230" s="3" t="str">
        <f t="shared" si="8"/>
        <v>|[[《》&gt;0]]||||</v>
      </c>
      <c r="B230" s="3" t="s">
        <v>83</v>
      </c>
      <c r="C230" s="3" t="s">
        <v>1151</v>
      </c>
      <c r="D230" s="3" t="s">
        <v>1152</v>
      </c>
      <c r="F230" s="3" t="s">
        <v>1154</v>
      </c>
      <c r="G230" s="3" t="s">
        <v>115</v>
      </c>
      <c r="H230" s="3">
        <f t="shared" si="9"/>
        <v>0</v>
      </c>
      <c r="I230" s="3" t="s">
        <v>899</v>
      </c>
      <c r="J230" s="3" t="s">
        <v>83</v>
      </c>
      <c r="M230" s="3" t="s">
        <v>83</v>
      </c>
      <c r="P230" s="3" t="s">
        <v>83</v>
      </c>
      <c r="S230" s="3" t="s">
        <v>83</v>
      </c>
    </row>
    <row r="231" spans="1:19">
      <c r="A231" s="3" t="str">
        <f t="shared" si="8"/>
        <v>|[[《》&gt;0]]||||</v>
      </c>
      <c r="B231" s="3" t="s">
        <v>83</v>
      </c>
      <c r="C231" s="3" t="s">
        <v>1151</v>
      </c>
      <c r="D231" s="3" t="s">
        <v>1152</v>
      </c>
      <c r="F231" s="3" t="s">
        <v>1154</v>
      </c>
      <c r="G231" s="3" t="s">
        <v>115</v>
      </c>
      <c r="H231" s="3">
        <f t="shared" si="9"/>
        <v>0</v>
      </c>
      <c r="I231" s="3" t="s">
        <v>899</v>
      </c>
      <c r="J231" s="3" t="s">
        <v>83</v>
      </c>
      <c r="M231" s="3" t="s">
        <v>83</v>
      </c>
      <c r="P231" s="3" t="s">
        <v>83</v>
      </c>
      <c r="S231" s="3" t="s">
        <v>83</v>
      </c>
    </row>
    <row r="232" spans="1:19">
      <c r="A232" s="3" t="str">
        <f t="shared" si="8"/>
        <v>|[[《》&gt;0]]||||</v>
      </c>
      <c r="B232" s="3" t="s">
        <v>83</v>
      </c>
      <c r="C232" s="3" t="s">
        <v>1151</v>
      </c>
      <c r="D232" s="3" t="s">
        <v>1152</v>
      </c>
      <c r="F232" s="3" t="s">
        <v>1154</v>
      </c>
      <c r="G232" s="3" t="s">
        <v>115</v>
      </c>
      <c r="H232" s="3">
        <f t="shared" si="9"/>
        <v>0</v>
      </c>
      <c r="I232" s="3" t="s">
        <v>899</v>
      </c>
      <c r="J232" s="3" t="s">
        <v>83</v>
      </c>
      <c r="M232" s="3" t="s">
        <v>83</v>
      </c>
      <c r="P232" s="3" t="s">
        <v>83</v>
      </c>
      <c r="S232" s="3" t="s">
        <v>83</v>
      </c>
    </row>
    <row r="233" spans="1:19">
      <c r="A233" s="3" t="str">
        <f t="shared" si="8"/>
        <v>|[[《》&gt;0]]||||</v>
      </c>
      <c r="B233" s="3" t="s">
        <v>83</v>
      </c>
      <c r="C233" s="3" t="s">
        <v>1151</v>
      </c>
      <c r="D233" s="3" t="s">
        <v>1152</v>
      </c>
      <c r="F233" s="3" t="s">
        <v>1154</v>
      </c>
      <c r="G233" s="3" t="s">
        <v>115</v>
      </c>
      <c r="H233" s="3">
        <f t="shared" si="9"/>
        <v>0</v>
      </c>
      <c r="I233" s="3" t="s">
        <v>899</v>
      </c>
      <c r="J233" s="3" t="s">
        <v>83</v>
      </c>
      <c r="M233" s="3" t="s">
        <v>83</v>
      </c>
      <c r="P233" s="3" t="s">
        <v>83</v>
      </c>
      <c r="S233" s="3" t="s">
        <v>83</v>
      </c>
    </row>
    <row r="234" spans="1:19">
      <c r="A234" s="3" t="str">
        <f t="shared" si="8"/>
        <v>|[[《》&gt;0]]||||</v>
      </c>
      <c r="B234" s="3" t="s">
        <v>83</v>
      </c>
      <c r="C234" s="3" t="s">
        <v>1151</v>
      </c>
      <c r="D234" s="3" t="s">
        <v>1152</v>
      </c>
      <c r="F234" s="3" t="s">
        <v>1154</v>
      </c>
      <c r="G234" s="3" t="s">
        <v>115</v>
      </c>
      <c r="H234" s="3">
        <f t="shared" si="9"/>
        <v>0</v>
      </c>
      <c r="I234" s="3" t="s">
        <v>899</v>
      </c>
      <c r="J234" s="3" t="s">
        <v>83</v>
      </c>
      <c r="M234" s="3" t="s">
        <v>83</v>
      </c>
      <c r="P234" s="3" t="s">
        <v>83</v>
      </c>
      <c r="S234" s="3" t="s">
        <v>83</v>
      </c>
    </row>
    <row r="235" spans="1:19">
      <c r="A235" s="3" t="str">
        <f t="shared" si="8"/>
        <v>|[[《》&gt;0]]||||</v>
      </c>
      <c r="B235" s="3" t="s">
        <v>83</v>
      </c>
      <c r="C235" s="3" t="s">
        <v>1151</v>
      </c>
      <c r="D235" s="3" t="s">
        <v>1152</v>
      </c>
      <c r="F235" s="3" t="s">
        <v>1154</v>
      </c>
      <c r="G235" s="3" t="s">
        <v>115</v>
      </c>
      <c r="H235" s="3">
        <f t="shared" si="9"/>
        <v>0</v>
      </c>
      <c r="I235" s="3" t="s">
        <v>899</v>
      </c>
      <c r="J235" s="3" t="s">
        <v>83</v>
      </c>
      <c r="M235" s="3" t="s">
        <v>83</v>
      </c>
      <c r="P235" s="3" t="s">
        <v>83</v>
      </c>
      <c r="S235" s="3" t="s">
        <v>83</v>
      </c>
    </row>
    <row r="236" spans="1:1">
      <c r="A236" s="3" t="str">
        <f t="shared" si="8"/>
        <v/>
      </c>
    </row>
    <row r="237" spans="1:2">
      <c r="A237" s="3" t="str">
        <f t="shared" si="8"/>
        <v>**無色</v>
      </c>
      <c r="B237" s="3" t="s">
        <v>905</v>
      </c>
    </row>
    <row r="238" spans="1:19">
      <c r="A238" s="3" t="str">
        <f t="shared" si="8"/>
        <v>|LEFT:500|LEFT:50|LEFT:80|LEFT:100|c</v>
      </c>
      <c r="B238" s="3" t="s">
        <v>83</v>
      </c>
      <c r="H238" s="3" t="s">
        <v>891</v>
      </c>
      <c r="J238" s="3" t="s">
        <v>83</v>
      </c>
      <c r="L238" s="3" t="s">
        <v>892</v>
      </c>
      <c r="M238" s="3" t="s">
        <v>83</v>
      </c>
      <c r="O238" s="3" t="s">
        <v>1</v>
      </c>
      <c r="P238" s="3" t="s">
        <v>83</v>
      </c>
      <c r="R238" s="3" t="s">
        <v>2</v>
      </c>
      <c r="S238" s="3" t="s">
        <v>893</v>
      </c>
    </row>
    <row r="239" spans="1:19">
      <c r="A239" s="3" t="str">
        <f t="shared" si="8"/>
        <v>|カード名|コスト|レアリティ|種別|</v>
      </c>
      <c r="B239" s="3" t="s">
        <v>83</v>
      </c>
      <c r="H239" s="3" t="s">
        <v>894</v>
      </c>
      <c r="J239" s="3" t="s">
        <v>83</v>
      </c>
      <c r="L239" s="3" t="s">
        <v>895</v>
      </c>
      <c r="M239" s="3" t="s">
        <v>83</v>
      </c>
      <c r="O239" s="3" t="s">
        <v>92</v>
      </c>
      <c r="P239" s="3" t="s">
        <v>83</v>
      </c>
      <c r="R239" s="3" t="s">
        <v>11</v>
      </c>
      <c r="S239" s="3" t="s">
        <v>83</v>
      </c>
    </row>
    <row r="240" spans="1:19">
      <c r="A240" s="3" t="str">
        <f t="shared" si="8"/>
        <v>|[[《》&gt;0]]||||</v>
      </c>
      <c r="B240" s="3" t="s">
        <v>83</v>
      </c>
      <c r="C240" s="3" t="s">
        <v>1151</v>
      </c>
      <c r="D240" s="3" t="s">
        <v>1152</v>
      </c>
      <c r="F240" s="3" t="s">
        <v>1154</v>
      </c>
      <c r="G240" s="3" t="s">
        <v>115</v>
      </c>
      <c r="H240" s="3">
        <f t="shared" ref="H240:H279" si="10">E240</f>
        <v>0</v>
      </c>
      <c r="I240" s="3" t="s">
        <v>899</v>
      </c>
      <c r="J240" s="3" t="s">
        <v>83</v>
      </c>
      <c r="M240" s="3" t="s">
        <v>83</v>
      </c>
      <c r="P240" s="3" t="s">
        <v>83</v>
      </c>
      <c r="S240" s="3" t="s">
        <v>83</v>
      </c>
    </row>
    <row r="241" spans="1:19">
      <c r="A241" s="3" t="str">
        <f t="shared" si="8"/>
        <v>|[[《》&gt;0]]||||</v>
      </c>
      <c r="B241" s="3" t="s">
        <v>83</v>
      </c>
      <c r="C241" s="3" t="s">
        <v>1151</v>
      </c>
      <c r="D241" s="3" t="s">
        <v>1152</v>
      </c>
      <c r="F241" s="3" t="s">
        <v>1154</v>
      </c>
      <c r="G241" s="3" t="s">
        <v>115</v>
      </c>
      <c r="H241" s="3">
        <f t="shared" si="10"/>
        <v>0</v>
      </c>
      <c r="I241" s="3" t="s">
        <v>899</v>
      </c>
      <c r="J241" s="3" t="s">
        <v>83</v>
      </c>
      <c r="M241" s="3" t="s">
        <v>83</v>
      </c>
      <c r="P241" s="3" t="s">
        <v>83</v>
      </c>
      <c r="S241" s="3" t="s">
        <v>83</v>
      </c>
    </row>
    <row r="242" spans="1:19">
      <c r="A242" s="3" t="str">
        <f t="shared" si="8"/>
        <v>|[[《》&gt;0]]||||</v>
      </c>
      <c r="B242" s="3" t="s">
        <v>83</v>
      </c>
      <c r="C242" s="3" t="s">
        <v>1151</v>
      </c>
      <c r="D242" s="3" t="s">
        <v>1152</v>
      </c>
      <c r="F242" s="3" t="s">
        <v>1154</v>
      </c>
      <c r="G242" s="3" t="s">
        <v>115</v>
      </c>
      <c r="H242" s="3">
        <f t="shared" si="10"/>
        <v>0</v>
      </c>
      <c r="I242" s="3" t="s">
        <v>899</v>
      </c>
      <c r="J242" s="3" t="s">
        <v>83</v>
      </c>
      <c r="M242" s="3" t="s">
        <v>83</v>
      </c>
      <c r="P242" s="3" t="s">
        <v>83</v>
      </c>
      <c r="S242" s="3" t="s">
        <v>83</v>
      </c>
    </row>
    <row r="243" spans="1:19">
      <c r="A243" s="3" t="str">
        <f t="shared" si="8"/>
        <v>|[[《》&gt;0]]||||</v>
      </c>
      <c r="B243" s="3" t="s">
        <v>83</v>
      </c>
      <c r="C243" s="3" t="s">
        <v>1151</v>
      </c>
      <c r="D243" s="3" t="s">
        <v>1152</v>
      </c>
      <c r="F243" s="3" t="s">
        <v>1154</v>
      </c>
      <c r="G243" s="3" t="s">
        <v>115</v>
      </c>
      <c r="H243" s="3">
        <f t="shared" si="10"/>
        <v>0</v>
      </c>
      <c r="I243" s="3" t="s">
        <v>899</v>
      </c>
      <c r="J243" s="3" t="s">
        <v>83</v>
      </c>
      <c r="M243" s="3" t="s">
        <v>83</v>
      </c>
      <c r="P243" s="3" t="s">
        <v>83</v>
      </c>
      <c r="S243" s="3" t="s">
        <v>83</v>
      </c>
    </row>
    <row r="244" spans="1:19">
      <c r="A244" s="3" t="str">
        <f t="shared" si="8"/>
        <v>|[[《》&gt;0]]||||</v>
      </c>
      <c r="B244" s="3" t="s">
        <v>83</v>
      </c>
      <c r="C244" s="3" t="s">
        <v>1151</v>
      </c>
      <c r="D244" s="3" t="s">
        <v>1152</v>
      </c>
      <c r="F244" s="3" t="s">
        <v>1154</v>
      </c>
      <c r="G244" s="3" t="s">
        <v>115</v>
      </c>
      <c r="H244" s="3">
        <f t="shared" si="10"/>
        <v>0</v>
      </c>
      <c r="I244" s="3" t="s">
        <v>899</v>
      </c>
      <c r="J244" s="3" t="s">
        <v>83</v>
      </c>
      <c r="M244" s="3" t="s">
        <v>83</v>
      </c>
      <c r="P244" s="3" t="s">
        <v>83</v>
      </c>
      <c r="S244" s="3" t="s">
        <v>83</v>
      </c>
    </row>
    <row r="245" spans="1:19">
      <c r="A245" s="3" t="str">
        <f t="shared" si="8"/>
        <v>|[[《》&gt;0]]||||</v>
      </c>
      <c r="B245" s="3" t="s">
        <v>83</v>
      </c>
      <c r="C245" s="3" t="s">
        <v>1151</v>
      </c>
      <c r="D245" s="3" t="s">
        <v>1152</v>
      </c>
      <c r="F245" s="3" t="s">
        <v>1154</v>
      </c>
      <c r="G245" s="3" t="s">
        <v>115</v>
      </c>
      <c r="H245" s="3">
        <f t="shared" si="10"/>
        <v>0</v>
      </c>
      <c r="I245" s="3" t="s">
        <v>899</v>
      </c>
      <c r="J245" s="3" t="s">
        <v>83</v>
      </c>
      <c r="M245" s="3" t="s">
        <v>83</v>
      </c>
      <c r="P245" s="3" t="s">
        <v>83</v>
      </c>
      <c r="S245" s="3" t="s">
        <v>83</v>
      </c>
    </row>
    <row r="246" spans="1:19">
      <c r="A246" s="3" t="str">
        <f t="shared" si="8"/>
        <v>|[[《》&gt;0]]||||</v>
      </c>
      <c r="B246" s="3" t="s">
        <v>83</v>
      </c>
      <c r="C246" s="3" t="s">
        <v>1151</v>
      </c>
      <c r="D246" s="3" t="s">
        <v>1152</v>
      </c>
      <c r="F246" s="3" t="s">
        <v>1154</v>
      </c>
      <c r="G246" s="3" t="s">
        <v>115</v>
      </c>
      <c r="H246" s="3">
        <f t="shared" si="10"/>
        <v>0</v>
      </c>
      <c r="I246" s="3" t="s">
        <v>899</v>
      </c>
      <c r="J246" s="3" t="s">
        <v>83</v>
      </c>
      <c r="M246" s="3" t="s">
        <v>83</v>
      </c>
      <c r="P246" s="3" t="s">
        <v>83</v>
      </c>
      <c r="S246" s="3" t="s">
        <v>83</v>
      </c>
    </row>
    <row r="247" spans="1:19">
      <c r="A247" s="3" t="str">
        <f t="shared" si="8"/>
        <v>|[[《》&gt;0]]||||</v>
      </c>
      <c r="B247" s="3" t="s">
        <v>83</v>
      </c>
      <c r="C247" s="3" t="s">
        <v>1151</v>
      </c>
      <c r="D247" s="3" t="s">
        <v>1152</v>
      </c>
      <c r="F247" s="3" t="s">
        <v>1154</v>
      </c>
      <c r="G247" s="3" t="s">
        <v>115</v>
      </c>
      <c r="H247" s="3">
        <f t="shared" si="10"/>
        <v>0</v>
      </c>
      <c r="I247" s="3" t="s">
        <v>899</v>
      </c>
      <c r="J247" s="3" t="s">
        <v>83</v>
      </c>
      <c r="M247" s="3" t="s">
        <v>83</v>
      </c>
      <c r="P247" s="3" t="s">
        <v>83</v>
      </c>
      <c r="S247" s="3" t="s">
        <v>83</v>
      </c>
    </row>
    <row r="248" spans="1:19">
      <c r="A248" s="3" t="str">
        <f t="shared" si="8"/>
        <v>|[[《》&gt;0]]||||</v>
      </c>
      <c r="B248" s="3" t="s">
        <v>83</v>
      </c>
      <c r="C248" s="3" t="s">
        <v>1151</v>
      </c>
      <c r="D248" s="3" t="s">
        <v>1152</v>
      </c>
      <c r="F248" s="3" t="s">
        <v>1154</v>
      </c>
      <c r="G248" s="3" t="s">
        <v>115</v>
      </c>
      <c r="H248" s="3">
        <f t="shared" si="10"/>
        <v>0</v>
      </c>
      <c r="I248" s="3" t="s">
        <v>899</v>
      </c>
      <c r="J248" s="3" t="s">
        <v>83</v>
      </c>
      <c r="M248" s="3" t="s">
        <v>83</v>
      </c>
      <c r="P248" s="3" t="s">
        <v>83</v>
      </c>
      <c r="S248" s="3" t="s">
        <v>83</v>
      </c>
    </row>
    <row r="249" spans="1:19">
      <c r="A249" s="3" t="str">
        <f t="shared" si="8"/>
        <v>|[[《》&gt;0]]||||</v>
      </c>
      <c r="B249" s="3" t="s">
        <v>83</v>
      </c>
      <c r="C249" s="3" t="s">
        <v>1151</v>
      </c>
      <c r="D249" s="3" t="s">
        <v>1152</v>
      </c>
      <c r="F249" s="3" t="s">
        <v>1154</v>
      </c>
      <c r="G249" s="3" t="s">
        <v>115</v>
      </c>
      <c r="H249" s="3">
        <f t="shared" si="10"/>
        <v>0</v>
      </c>
      <c r="I249" s="3" t="s">
        <v>899</v>
      </c>
      <c r="J249" s="3" t="s">
        <v>83</v>
      </c>
      <c r="M249" s="3" t="s">
        <v>83</v>
      </c>
      <c r="P249" s="3" t="s">
        <v>83</v>
      </c>
      <c r="S249" s="3" t="s">
        <v>83</v>
      </c>
    </row>
    <row r="250" spans="1:19">
      <c r="A250" s="3" t="str">
        <f t="shared" si="8"/>
        <v>|[[《》&gt;0]]||||</v>
      </c>
      <c r="B250" s="3" t="s">
        <v>83</v>
      </c>
      <c r="C250" s="3" t="s">
        <v>1151</v>
      </c>
      <c r="D250" s="3" t="s">
        <v>1152</v>
      </c>
      <c r="F250" s="3" t="s">
        <v>1154</v>
      </c>
      <c r="G250" s="3" t="s">
        <v>115</v>
      </c>
      <c r="H250" s="3">
        <f t="shared" si="10"/>
        <v>0</v>
      </c>
      <c r="I250" s="3" t="s">
        <v>899</v>
      </c>
      <c r="J250" s="3" t="s">
        <v>83</v>
      </c>
      <c r="M250" s="3" t="s">
        <v>83</v>
      </c>
      <c r="P250" s="3" t="s">
        <v>83</v>
      </c>
      <c r="S250" s="3" t="s">
        <v>83</v>
      </c>
    </row>
    <row r="251" spans="1:19">
      <c r="A251" s="3" t="str">
        <f t="shared" si="8"/>
        <v>|[[《》&gt;0]]||||</v>
      </c>
      <c r="B251" s="3" t="s">
        <v>83</v>
      </c>
      <c r="C251" s="3" t="s">
        <v>1151</v>
      </c>
      <c r="D251" s="3" t="s">
        <v>1152</v>
      </c>
      <c r="F251" s="3" t="s">
        <v>1154</v>
      </c>
      <c r="G251" s="3" t="s">
        <v>115</v>
      </c>
      <c r="H251" s="3">
        <f t="shared" si="10"/>
        <v>0</v>
      </c>
      <c r="I251" s="3" t="s">
        <v>899</v>
      </c>
      <c r="J251" s="3" t="s">
        <v>83</v>
      </c>
      <c r="M251" s="3" t="s">
        <v>83</v>
      </c>
      <c r="P251" s="3" t="s">
        <v>83</v>
      </c>
      <c r="S251" s="3" t="s">
        <v>83</v>
      </c>
    </row>
    <row r="252" spans="1:19">
      <c r="A252" s="3" t="str">
        <f t="shared" si="8"/>
        <v>|[[《》&gt;0]]||||</v>
      </c>
      <c r="B252" s="3" t="s">
        <v>83</v>
      </c>
      <c r="C252" s="3" t="s">
        <v>1151</v>
      </c>
      <c r="D252" s="3" t="s">
        <v>1152</v>
      </c>
      <c r="F252" s="3" t="s">
        <v>1154</v>
      </c>
      <c r="G252" s="3" t="s">
        <v>115</v>
      </c>
      <c r="H252" s="3">
        <f t="shared" si="10"/>
        <v>0</v>
      </c>
      <c r="I252" s="3" t="s">
        <v>899</v>
      </c>
      <c r="J252" s="3" t="s">
        <v>83</v>
      </c>
      <c r="M252" s="3" t="s">
        <v>83</v>
      </c>
      <c r="P252" s="3" t="s">
        <v>83</v>
      </c>
      <c r="S252" s="3" t="s">
        <v>83</v>
      </c>
    </row>
    <row r="253" spans="1:19">
      <c r="A253" s="3" t="str">
        <f t="shared" si="8"/>
        <v>|[[《》&gt;0]]||||</v>
      </c>
      <c r="B253" s="3" t="s">
        <v>83</v>
      </c>
      <c r="C253" s="3" t="s">
        <v>1151</v>
      </c>
      <c r="D253" s="3" t="s">
        <v>1152</v>
      </c>
      <c r="F253" s="3" t="s">
        <v>1154</v>
      </c>
      <c r="G253" s="3" t="s">
        <v>115</v>
      </c>
      <c r="H253" s="3">
        <f t="shared" si="10"/>
        <v>0</v>
      </c>
      <c r="I253" s="3" t="s">
        <v>899</v>
      </c>
      <c r="J253" s="3" t="s">
        <v>83</v>
      </c>
      <c r="M253" s="3" t="s">
        <v>83</v>
      </c>
      <c r="P253" s="3" t="s">
        <v>83</v>
      </c>
      <c r="S253" s="3" t="s">
        <v>83</v>
      </c>
    </row>
    <row r="254" spans="1:19">
      <c r="A254" s="3" t="str">
        <f t="shared" si="8"/>
        <v>|[[《》&gt;0]]||||</v>
      </c>
      <c r="B254" s="3" t="s">
        <v>83</v>
      </c>
      <c r="C254" s="3" t="s">
        <v>1151</v>
      </c>
      <c r="D254" s="3" t="s">
        <v>1152</v>
      </c>
      <c r="F254" s="3" t="s">
        <v>1154</v>
      </c>
      <c r="G254" s="3" t="s">
        <v>115</v>
      </c>
      <c r="H254" s="3">
        <f t="shared" si="10"/>
        <v>0</v>
      </c>
      <c r="I254" s="3" t="s">
        <v>899</v>
      </c>
      <c r="J254" s="3" t="s">
        <v>83</v>
      </c>
      <c r="M254" s="3" t="s">
        <v>83</v>
      </c>
      <c r="P254" s="3" t="s">
        <v>83</v>
      </c>
      <c r="S254" s="3" t="s">
        <v>83</v>
      </c>
    </row>
    <row r="255" spans="1:19">
      <c r="A255" s="3" t="str">
        <f t="shared" si="8"/>
        <v>|[[《》&gt;0]]||||</v>
      </c>
      <c r="B255" s="3" t="s">
        <v>83</v>
      </c>
      <c r="C255" s="3" t="s">
        <v>1151</v>
      </c>
      <c r="D255" s="3" t="s">
        <v>1152</v>
      </c>
      <c r="F255" s="3" t="s">
        <v>1154</v>
      </c>
      <c r="G255" s="3" t="s">
        <v>115</v>
      </c>
      <c r="H255" s="3">
        <f t="shared" si="10"/>
        <v>0</v>
      </c>
      <c r="I255" s="3" t="s">
        <v>899</v>
      </c>
      <c r="J255" s="3" t="s">
        <v>83</v>
      </c>
      <c r="M255" s="3" t="s">
        <v>83</v>
      </c>
      <c r="P255" s="3" t="s">
        <v>83</v>
      </c>
      <c r="S255" s="3" t="s">
        <v>83</v>
      </c>
    </row>
    <row r="256" spans="1:19">
      <c r="A256" s="3" t="str">
        <f t="shared" si="8"/>
        <v>|[[《》&gt;0]]||||</v>
      </c>
      <c r="B256" s="3" t="s">
        <v>83</v>
      </c>
      <c r="C256" s="3" t="s">
        <v>1151</v>
      </c>
      <c r="D256" s="3" t="s">
        <v>1152</v>
      </c>
      <c r="F256" s="3" t="s">
        <v>1154</v>
      </c>
      <c r="G256" s="3" t="s">
        <v>115</v>
      </c>
      <c r="H256" s="3">
        <f t="shared" si="10"/>
        <v>0</v>
      </c>
      <c r="I256" s="3" t="s">
        <v>899</v>
      </c>
      <c r="J256" s="3" t="s">
        <v>83</v>
      </c>
      <c r="M256" s="3" t="s">
        <v>83</v>
      </c>
      <c r="P256" s="3" t="s">
        <v>83</v>
      </c>
      <c r="S256" s="3" t="s">
        <v>83</v>
      </c>
    </row>
    <row r="257" spans="1:19">
      <c r="A257" s="3" t="str">
        <f t="shared" ref="A257:A279" si="11">B257&amp;C257&amp;D257&amp;E257&amp;F257&amp;G257&amp;H257&amp;I257&amp;J257&amp;K257&amp;L257&amp;M257&amp;N257&amp;O257&amp;P257&amp;Q257&amp;R257&amp;S257</f>
        <v>|[[《》&gt;0]]||||</v>
      </c>
      <c r="B257" s="3" t="s">
        <v>83</v>
      </c>
      <c r="C257" s="3" t="s">
        <v>1151</v>
      </c>
      <c r="D257" s="3" t="s">
        <v>1152</v>
      </c>
      <c r="F257" s="3" t="s">
        <v>1154</v>
      </c>
      <c r="G257" s="3" t="s">
        <v>115</v>
      </c>
      <c r="H257" s="3">
        <f t="shared" si="10"/>
        <v>0</v>
      </c>
      <c r="I257" s="3" t="s">
        <v>899</v>
      </c>
      <c r="J257" s="3" t="s">
        <v>83</v>
      </c>
      <c r="M257" s="3" t="s">
        <v>83</v>
      </c>
      <c r="P257" s="3" t="s">
        <v>83</v>
      </c>
      <c r="S257" s="3" t="s">
        <v>83</v>
      </c>
    </row>
    <row r="258" spans="1:19">
      <c r="A258" s="3" t="str">
        <f t="shared" si="11"/>
        <v>|[[《》&gt;0]]||||</v>
      </c>
      <c r="B258" s="3" t="s">
        <v>83</v>
      </c>
      <c r="C258" s="3" t="s">
        <v>1151</v>
      </c>
      <c r="D258" s="3" t="s">
        <v>1152</v>
      </c>
      <c r="F258" s="3" t="s">
        <v>1154</v>
      </c>
      <c r="G258" s="3" t="s">
        <v>115</v>
      </c>
      <c r="H258" s="3">
        <f t="shared" si="10"/>
        <v>0</v>
      </c>
      <c r="I258" s="3" t="s">
        <v>899</v>
      </c>
      <c r="J258" s="3" t="s">
        <v>83</v>
      </c>
      <c r="M258" s="3" t="s">
        <v>83</v>
      </c>
      <c r="P258" s="3" t="s">
        <v>83</v>
      </c>
      <c r="S258" s="3" t="s">
        <v>83</v>
      </c>
    </row>
    <row r="259" spans="1:19">
      <c r="A259" s="3" t="str">
        <f t="shared" si="11"/>
        <v>|[[《》&gt;0]]||||</v>
      </c>
      <c r="B259" s="3" t="s">
        <v>83</v>
      </c>
      <c r="C259" s="3" t="s">
        <v>1151</v>
      </c>
      <c r="D259" s="3" t="s">
        <v>1152</v>
      </c>
      <c r="F259" s="3" t="s">
        <v>1154</v>
      </c>
      <c r="G259" s="3" t="s">
        <v>115</v>
      </c>
      <c r="H259" s="3">
        <f t="shared" si="10"/>
        <v>0</v>
      </c>
      <c r="I259" s="3" t="s">
        <v>899</v>
      </c>
      <c r="J259" s="3" t="s">
        <v>83</v>
      </c>
      <c r="M259" s="3" t="s">
        <v>83</v>
      </c>
      <c r="P259" s="3" t="s">
        <v>83</v>
      </c>
      <c r="S259" s="3" t="s">
        <v>83</v>
      </c>
    </row>
    <row r="260" spans="1:19">
      <c r="A260" s="3" t="str">
        <f t="shared" si="11"/>
        <v>|[[《》&gt;0]]||||</v>
      </c>
      <c r="B260" s="3" t="s">
        <v>83</v>
      </c>
      <c r="C260" s="3" t="s">
        <v>1151</v>
      </c>
      <c r="D260" s="3" t="s">
        <v>1152</v>
      </c>
      <c r="F260" s="3" t="s">
        <v>1154</v>
      </c>
      <c r="G260" s="3" t="s">
        <v>115</v>
      </c>
      <c r="H260" s="3">
        <f t="shared" si="10"/>
        <v>0</v>
      </c>
      <c r="I260" s="3" t="s">
        <v>899</v>
      </c>
      <c r="J260" s="3" t="s">
        <v>83</v>
      </c>
      <c r="M260" s="3" t="s">
        <v>83</v>
      </c>
      <c r="P260" s="3" t="s">
        <v>83</v>
      </c>
      <c r="S260" s="3" t="s">
        <v>83</v>
      </c>
    </row>
    <row r="261" spans="1:19">
      <c r="A261" s="3" t="str">
        <f t="shared" si="11"/>
        <v>|[[《》&gt;0]]||||</v>
      </c>
      <c r="B261" s="3" t="s">
        <v>83</v>
      </c>
      <c r="C261" s="3" t="s">
        <v>1151</v>
      </c>
      <c r="D261" s="3" t="s">
        <v>1152</v>
      </c>
      <c r="F261" s="3" t="s">
        <v>1154</v>
      </c>
      <c r="G261" s="3" t="s">
        <v>115</v>
      </c>
      <c r="H261" s="3">
        <f t="shared" si="10"/>
        <v>0</v>
      </c>
      <c r="I261" s="3" t="s">
        <v>899</v>
      </c>
      <c r="J261" s="3" t="s">
        <v>83</v>
      </c>
      <c r="M261" s="3" t="s">
        <v>83</v>
      </c>
      <c r="P261" s="3" t="s">
        <v>83</v>
      </c>
      <c r="S261" s="3" t="s">
        <v>83</v>
      </c>
    </row>
    <row r="262" spans="1:19">
      <c r="A262" s="3" t="str">
        <f t="shared" si="11"/>
        <v>|[[《》&gt;0]]||||</v>
      </c>
      <c r="B262" s="3" t="s">
        <v>83</v>
      </c>
      <c r="C262" s="3" t="s">
        <v>1151</v>
      </c>
      <c r="D262" s="3" t="s">
        <v>1152</v>
      </c>
      <c r="F262" s="3" t="s">
        <v>1154</v>
      </c>
      <c r="G262" s="3" t="s">
        <v>115</v>
      </c>
      <c r="H262" s="3">
        <f t="shared" si="10"/>
        <v>0</v>
      </c>
      <c r="I262" s="3" t="s">
        <v>899</v>
      </c>
      <c r="J262" s="3" t="s">
        <v>83</v>
      </c>
      <c r="M262" s="3" t="s">
        <v>83</v>
      </c>
      <c r="P262" s="3" t="s">
        <v>83</v>
      </c>
      <c r="S262" s="3" t="s">
        <v>83</v>
      </c>
    </row>
    <row r="263" spans="1:19">
      <c r="A263" s="3" t="str">
        <f t="shared" si="11"/>
        <v>|[[《》&gt;0]]||||</v>
      </c>
      <c r="B263" s="3" t="s">
        <v>83</v>
      </c>
      <c r="C263" s="3" t="s">
        <v>1151</v>
      </c>
      <c r="D263" s="3" t="s">
        <v>1152</v>
      </c>
      <c r="F263" s="3" t="s">
        <v>1154</v>
      </c>
      <c r="G263" s="3" t="s">
        <v>115</v>
      </c>
      <c r="H263" s="3">
        <f t="shared" si="10"/>
        <v>0</v>
      </c>
      <c r="I263" s="3" t="s">
        <v>899</v>
      </c>
      <c r="J263" s="3" t="s">
        <v>83</v>
      </c>
      <c r="M263" s="3" t="s">
        <v>83</v>
      </c>
      <c r="P263" s="3" t="s">
        <v>83</v>
      </c>
      <c r="S263" s="3" t="s">
        <v>83</v>
      </c>
    </row>
    <row r="264" spans="1:19">
      <c r="A264" s="3" t="str">
        <f t="shared" si="11"/>
        <v>|[[《》&gt;0]]||||</v>
      </c>
      <c r="B264" s="3" t="s">
        <v>83</v>
      </c>
      <c r="C264" s="3" t="s">
        <v>1151</v>
      </c>
      <c r="D264" s="3" t="s">
        <v>1152</v>
      </c>
      <c r="F264" s="3" t="s">
        <v>1154</v>
      </c>
      <c r="G264" s="3" t="s">
        <v>115</v>
      </c>
      <c r="H264" s="3">
        <f t="shared" si="10"/>
        <v>0</v>
      </c>
      <c r="I264" s="3" t="s">
        <v>899</v>
      </c>
      <c r="J264" s="3" t="s">
        <v>83</v>
      </c>
      <c r="M264" s="3" t="s">
        <v>83</v>
      </c>
      <c r="P264" s="3" t="s">
        <v>83</v>
      </c>
      <c r="S264" s="3" t="s">
        <v>83</v>
      </c>
    </row>
    <row r="265" spans="1:19">
      <c r="A265" s="3" t="str">
        <f t="shared" si="11"/>
        <v>|[[《》&gt;0]]||||</v>
      </c>
      <c r="B265" s="3" t="s">
        <v>83</v>
      </c>
      <c r="C265" s="3" t="s">
        <v>1151</v>
      </c>
      <c r="D265" s="3" t="s">
        <v>1152</v>
      </c>
      <c r="F265" s="3" t="s">
        <v>1154</v>
      </c>
      <c r="G265" s="3" t="s">
        <v>115</v>
      </c>
      <c r="H265" s="3">
        <f t="shared" si="10"/>
        <v>0</v>
      </c>
      <c r="I265" s="3" t="s">
        <v>899</v>
      </c>
      <c r="J265" s="3" t="s">
        <v>83</v>
      </c>
      <c r="M265" s="3" t="s">
        <v>83</v>
      </c>
      <c r="P265" s="3" t="s">
        <v>83</v>
      </c>
      <c r="S265" s="3" t="s">
        <v>83</v>
      </c>
    </row>
    <row r="266" spans="1:19">
      <c r="A266" s="3" t="str">
        <f t="shared" si="11"/>
        <v>|[[《》&gt;0]]||||</v>
      </c>
      <c r="B266" s="3" t="s">
        <v>83</v>
      </c>
      <c r="C266" s="3" t="s">
        <v>1151</v>
      </c>
      <c r="D266" s="3" t="s">
        <v>1152</v>
      </c>
      <c r="F266" s="3" t="s">
        <v>1154</v>
      </c>
      <c r="G266" s="3" t="s">
        <v>115</v>
      </c>
      <c r="H266" s="3">
        <f t="shared" si="10"/>
        <v>0</v>
      </c>
      <c r="I266" s="3" t="s">
        <v>899</v>
      </c>
      <c r="J266" s="3" t="s">
        <v>83</v>
      </c>
      <c r="M266" s="3" t="s">
        <v>83</v>
      </c>
      <c r="P266" s="3" t="s">
        <v>83</v>
      </c>
      <c r="S266" s="3" t="s">
        <v>83</v>
      </c>
    </row>
    <row r="267" spans="1:19">
      <c r="A267" s="3" t="str">
        <f t="shared" si="11"/>
        <v>|[[《》&gt;0]]||||</v>
      </c>
      <c r="B267" s="3" t="s">
        <v>83</v>
      </c>
      <c r="C267" s="3" t="s">
        <v>1151</v>
      </c>
      <c r="D267" s="3" t="s">
        <v>1152</v>
      </c>
      <c r="F267" s="3" t="s">
        <v>1154</v>
      </c>
      <c r="G267" s="3" t="s">
        <v>115</v>
      </c>
      <c r="H267" s="3">
        <f t="shared" si="10"/>
        <v>0</v>
      </c>
      <c r="I267" s="3" t="s">
        <v>899</v>
      </c>
      <c r="J267" s="3" t="s">
        <v>83</v>
      </c>
      <c r="M267" s="3" t="s">
        <v>83</v>
      </c>
      <c r="P267" s="3" t="s">
        <v>83</v>
      </c>
      <c r="S267" s="3" t="s">
        <v>83</v>
      </c>
    </row>
    <row r="268" spans="1:19">
      <c r="A268" s="3" t="str">
        <f t="shared" si="11"/>
        <v>|[[《》&gt;0]]||||</v>
      </c>
      <c r="B268" s="3" t="s">
        <v>83</v>
      </c>
      <c r="C268" s="3" t="s">
        <v>1151</v>
      </c>
      <c r="D268" s="3" t="s">
        <v>1152</v>
      </c>
      <c r="F268" s="3" t="s">
        <v>1154</v>
      </c>
      <c r="G268" s="3" t="s">
        <v>115</v>
      </c>
      <c r="H268" s="3">
        <f t="shared" si="10"/>
        <v>0</v>
      </c>
      <c r="I268" s="3" t="s">
        <v>899</v>
      </c>
      <c r="J268" s="3" t="s">
        <v>83</v>
      </c>
      <c r="M268" s="3" t="s">
        <v>83</v>
      </c>
      <c r="P268" s="3" t="s">
        <v>83</v>
      </c>
      <c r="S268" s="3" t="s">
        <v>83</v>
      </c>
    </row>
    <row r="269" spans="1:19">
      <c r="A269" s="3" t="str">
        <f t="shared" si="11"/>
        <v>|[[《》&gt;0]]||||</v>
      </c>
      <c r="B269" s="3" t="s">
        <v>83</v>
      </c>
      <c r="C269" s="3" t="s">
        <v>1151</v>
      </c>
      <c r="D269" s="3" t="s">
        <v>1152</v>
      </c>
      <c r="F269" s="3" t="s">
        <v>1154</v>
      </c>
      <c r="G269" s="3" t="s">
        <v>115</v>
      </c>
      <c r="H269" s="3">
        <f t="shared" si="10"/>
        <v>0</v>
      </c>
      <c r="I269" s="3" t="s">
        <v>899</v>
      </c>
      <c r="J269" s="3" t="s">
        <v>83</v>
      </c>
      <c r="M269" s="3" t="s">
        <v>83</v>
      </c>
      <c r="P269" s="3" t="s">
        <v>83</v>
      </c>
      <c r="S269" s="3" t="s">
        <v>83</v>
      </c>
    </row>
    <row r="270" spans="1:19">
      <c r="A270" s="3" t="str">
        <f t="shared" si="11"/>
        <v>|[[《》&gt;0]]||||</v>
      </c>
      <c r="B270" s="3" t="s">
        <v>83</v>
      </c>
      <c r="C270" s="3" t="s">
        <v>1151</v>
      </c>
      <c r="D270" s="3" t="s">
        <v>1152</v>
      </c>
      <c r="F270" s="3" t="s">
        <v>1154</v>
      </c>
      <c r="G270" s="3" t="s">
        <v>115</v>
      </c>
      <c r="H270" s="3">
        <f t="shared" si="10"/>
        <v>0</v>
      </c>
      <c r="I270" s="3" t="s">
        <v>899</v>
      </c>
      <c r="J270" s="3" t="s">
        <v>83</v>
      </c>
      <c r="M270" s="3" t="s">
        <v>83</v>
      </c>
      <c r="P270" s="3" t="s">
        <v>83</v>
      </c>
      <c r="S270" s="3" t="s">
        <v>83</v>
      </c>
    </row>
    <row r="271" spans="1:19">
      <c r="A271" s="3" t="str">
        <f t="shared" si="11"/>
        <v>|[[《》&gt;0]]||||</v>
      </c>
      <c r="B271" s="3" t="s">
        <v>83</v>
      </c>
      <c r="C271" s="3" t="s">
        <v>1151</v>
      </c>
      <c r="D271" s="3" t="s">
        <v>1152</v>
      </c>
      <c r="F271" s="3" t="s">
        <v>1154</v>
      </c>
      <c r="G271" s="3" t="s">
        <v>115</v>
      </c>
      <c r="H271" s="3">
        <f t="shared" si="10"/>
        <v>0</v>
      </c>
      <c r="I271" s="3" t="s">
        <v>899</v>
      </c>
      <c r="J271" s="3" t="s">
        <v>83</v>
      </c>
      <c r="M271" s="3" t="s">
        <v>83</v>
      </c>
      <c r="P271" s="3" t="s">
        <v>83</v>
      </c>
      <c r="S271" s="3" t="s">
        <v>83</v>
      </c>
    </row>
    <row r="272" spans="1:19">
      <c r="A272" s="3" t="str">
        <f t="shared" si="11"/>
        <v>|[[《》&gt;0]]||||</v>
      </c>
      <c r="B272" s="3" t="s">
        <v>83</v>
      </c>
      <c r="C272" s="3" t="s">
        <v>1151</v>
      </c>
      <c r="D272" s="3" t="s">
        <v>1152</v>
      </c>
      <c r="F272" s="3" t="s">
        <v>1154</v>
      </c>
      <c r="G272" s="3" t="s">
        <v>115</v>
      </c>
      <c r="H272" s="3">
        <f t="shared" si="10"/>
        <v>0</v>
      </c>
      <c r="I272" s="3" t="s">
        <v>899</v>
      </c>
      <c r="J272" s="3" t="s">
        <v>83</v>
      </c>
      <c r="M272" s="3" t="s">
        <v>83</v>
      </c>
      <c r="P272" s="3" t="s">
        <v>83</v>
      </c>
      <c r="S272" s="3" t="s">
        <v>83</v>
      </c>
    </row>
    <row r="273" spans="1:19">
      <c r="A273" s="3" t="str">
        <f t="shared" si="11"/>
        <v>|[[《》&gt;0]]||||</v>
      </c>
      <c r="B273" s="3" t="s">
        <v>83</v>
      </c>
      <c r="C273" s="3" t="s">
        <v>1151</v>
      </c>
      <c r="D273" s="3" t="s">
        <v>1152</v>
      </c>
      <c r="F273" s="3" t="s">
        <v>1154</v>
      </c>
      <c r="G273" s="3" t="s">
        <v>115</v>
      </c>
      <c r="H273" s="3">
        <f t="shared" si="10"/>
        <v>0</v>
      </c>
      <c r="I273" s="3" t="s">
        <v>899</v>
      </c>
      <c r="J273" s="3" t="s">
        <v>83</v>
      </c>
      <c r="M273" s="3" t="s">
        <v>83</v>
      </c>
      <c r="P273" s="3" t="s">
        <v>83</v>
      </c>
      <c r="S273" s="3" t="s">
        <v>83</v>
      </c>
    </row>
    <row r="274" spans="1:19">
      <c r="A274" s="3" t="str">
        <f t="shared" si="11"/>
        <v>|[[《》&gt;0]]||||</v>
      </c>
      <c r="B274" s="3" t="s">
        <v>83</v>
      </c>
      <c r="C274" s="3" t="s">
        <v>1151</v>
      </c>
      <c r="D274" s="3" t="s">
        <v>1152</v>
      </c>
      <c r="F274" s="3" t="s">
        <v>1154</v>
      </c>
      <c r="G274" s="3" t="s">
        <v>115</v>
      </c>
      <c r="H274" s="3">
        <f t="shared" si="10"/>
        <v>0</v>
      </c>
      <c r="I274" s="3" t="s">
        <v>899</v>
      </c>
      <c r="J274" s="3" t="s">
        <v>83</v>
      </c>
      <c r="M274" s="3" t="s">
        <v>83</v>
      </c>
      <c r="P274" s="3" t="s">
        <v>83</v>
      </c>
      <c r="S274" s="3" t="s">
        <v>83</v>
      </c>
    </row>
    <row r="275" spans="1:19">
      <c r="A275" s="3" t="str">
        <f t="shared" si="11"/>
        <v>|[[《》&gt;0]]||||</v>
      </c>
      <c r="B275" s="3" t="s">
        <v>83</v>
      </c>
      <c r="C275" s="3" t="s">
        <v>1151</v>
      </c>
      <c r="D275" s="3" t="s">
        <v>1152</v>
      </c>
      <c r="F275" s="3" t="s">
        <v>1154</v>
      </c>
      <c r="G275" s="3" t="s">
        <v>115</v>
      </c>
      <c r="H275" s="3">
        <f t="shared" si="10"/>
        <v>0</v>
      </c>
      <c r="I275" s="3" t="s">
        <v>899</v>
      </c>
      <c r="J275" s="3" t="s">
        <v>83</v>
      </c>
      <c r="M275" s="3" t="s">
        <v>83</v>
      </c>
      <c r="P275" s="3" t="s">
        <v>83</v>
      </c>
      <c r="S275" s="3" t="s">
        <v>83</v>
      </c>
    </row>
    <row r="276" spans="1:19">
      <c r="A276" s="3" t="str">
        <f t="shared" si="11"/>
        <v>|[[《》&gt;0]]||||</v>
      </c>
      <c r="B276" s="3" t="s">
        <v>83</v>
      </c>
      <c r="C276" s="3" t="s">
        <v>1151</v>
      </c>
      <c r="D276" s="3" t="s">
        <v>1152</v>
      </c>
      <c r="F276" s="3" t="s">
        <v>1154</v>
      </c>
      <c r="G276" s="3" t="s">
        <v>115</v>
      </c>
      <c r="H276" s="3">
        <f t="shared" si="10"/>
        <v>0</v>
      </c>
      <c r="I276" s="3" t="s">
        <v>899</v>
      </c>
      <c r="J276" s="3" t="s">
        <v>83</v>
      </c>
      <c r="M276" s="3" t="s">
        <v>83</v>
      </c>
      <c r="P276" s="3" t="s">
        <v>83</v>
      </c>
      <c r="S276" s="3" t="s">
        <v>83</v>
      </c>
    </row>
    <row r="277" spans="1:19">
      <c r="A277" s="3" t="str">
        <f t="shared" si="11"/>
        <v>|[[《》&gt;0]]||||</v>
      </c>
      <c r="B277" s="3" t="s">
        <v>83</v>
      </c>
      <c r="C277" s="3" t="s">
        <v>1151</v>
      </c>
      <c r="D277" s="3" t="s">
        <v>1152</v>
      </c>
      <c r="F277" s="3" t="s">
        <v>1154</v>
      </c>
      <c r="G277" s="3" t="s">
        <v>115</v>
      </c>
      <c r="H277" s="3">
        <f t="shared" si="10"/>
        <v>0</v>
      </c>
      <c r="I277" s="3" t="s">
        <v>899</v>
      </c>
      <c r="J277" s="3" t="s">
        <v>83</v>
      </c>
      <c r="M277" s="3" t="s">
        <v>83</v>
      </c>
      <c r="P277" s="3" t="s">
        <v>83</v>
      </c>
      <c r="S277" s="3" t="s">
        <v>83</v>
      </c>
    </row>
    <row r="278" spans="1:19">
      <c r="A278" s="3" t="str">
        <f t="shared" si="11"/>
        <v>|[[《》&gt;0]]||||</v>
      </c>
      <c r="B278" s="3" t="s">
        <v>83</v>
      </c>
      <c r="C278" s="3" t="s">
        <v>1151</v>
      </c>
      <c r="D278" s="3" t="s">
        <v>1152</v>
      </c>
      <c r="F278" s="3" t="s">
        <v>1154</v>
      </c>
      <c r="G278" s="3" t="s">
        <v>115</v>
      </c>
      <c r="H278" s="3">
        <f t="shared" si="10"/>
        <v>0</v>
      </c>
      <c r="I278" s="3" t="s">
        <v>899</v>
      </c>
      <c r="J278" s="3" t="s">
        <v>83</v>
      </c>
      <c r="M278" s="3" t="s">
        <v>83</v>
      </c>
      <c r="P278" s="3" t="s">
        <v>83</v>
      </c>
      <c r="S278" s="3" t="s">
        <v>83</v>
      </c>
    </row>
    <row r="279" spans="1:19">
      <c r="A279" s="3" t="str">
        <f t="shared" si="11"/>
        <v>|[[《》&gt;0]]||||</v>
      </c>
      <c r="B279" s="3" t="s">
        <v>83</v>
      </c>
      <c r="C279" s="3" t="s">
        <v>1151</v>
      </c>
      <c r="D279" s="3" t="s">
        <v>1152</v>
      </c>
      <c r="F279" s="3" t="s">
        <v>1154</v>
      </c>
      <c r="G279" s="3" t="s">
        <v>115</v>
      </c>
      <c r="H279" s="3">
        <f t="shared" si="10"/>
        <v>0</v>
      </c>
      <c r="I279" s="3" t="s">
        <v>899</v>
      </c>
      <c r="J279" s="3" t="s">
        <v>83</v>
      </c>
      <c r="M279" s="3" t="s">
        <v>83</v>
      </c>
      <c r="P279" s="3" t="s">
        <v>83</v>
      </c>
      <c r="S279" s="3" t="s">
        <v>83</v>
      </c>
    </row>
  </sheetData>
  <pageMargins left="0.699305555555556" right="0.699305555555556"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9"/>
  <sheetViews>
    <sheetView workbookViewId="0">
      <selection activeCell="F16" sqref="F16"/>
    </sheetView>
  </sheetViews>
  <sheetFormatPr defaultColWidth="9" defaultRowHeight="13.5" outlineLevelCol="7"/>
  <cols>
    <col min="1" max="1" width="14.75" style="3" customWidth="1"/>
    <col min="2" max="16384" width="9" style="3"/>
  </cols>
  <sheetData>
    <row r="1" spans="1:8">
      <c r="A1" s="3" t="s">
        <v>79</v>
      </c>
      <c r="B1" s="4" t="s">
        <v>137</v>
      </c>
      <c r="C1" s="3" t="s">
        <v>1856</v>
      </c>
      <c r="D1" s="4" t="s">
        <v>1857</v>
      </c>
      <c r="E1" s="3" t="s">
        <v>1858</v>
      </c>
      <c r="F1" s="4" t="s">
        <v>196</v>
      </c>
      <c r="G1" s="3" t="s">
        <v>1859</v>
      </c>
      <c r="H1" s="4" t="s">
        <v>1860</v>
      </c>
    </row>
    <row r="2" spans="1:8">
      <c r="A2" s="3" t="s">
        <v>144</v>
      </c>
      <c r="B2" s="4" t="s">
        <v>145</v>
      </c>
      <c r="C2" s="3" t="s">
        <v>1861</v>
      </c>
      <c r="D2" s="4" t="s">
        <v>1862</v>
      </c>
      <c r="E2" s="3" t="s">
        <v>1863</v>
      </c>
      <c r="F2" s="4" t="s">
        <v>30</v>
      </c>
      <c r="G2" s="3" t="s">
        <v>1864</v>
      </c>
      <c r="H2" s="4" t="s">
        <v>1865</v>
      </c>
    </row>
    <row r="3" spans="1:8">
      <c r="A3" s="3" t="s">
        <v>58</v>
      </c>
      <c r="B3" s="4" t="s">
        <v>59</v>
      </c>
      <c r="C3" s="3" t="s">
        <v>74</v>
      </c>
      <c r="D3" s="4" t="s">
        <v>75</v>
      </c>
      <c r="E3" s="3" t="s">
        <v>1866</v>
      </c>
      <c r="F3" s="4" t="s">
        <v>1867</v>
      </c>
      <c r="G3" s="3" t="s">
        <v>1868</v>
      </c>
      <c r="H3" s="4" t="s">
        <v>1869</v>
      </c>
    </row>
    <row r="4" spans="1:8">
      <c r="A4" s="3" t="s">
        <v>50</v>
      </c>
      <c r="B4" s="4" t="s">
        <v>179</v>
      </c>
      <c r="C4" s="3" t="s">
        <v>65</v>
      </c>
      <c r="D4" s="4" t="s">
        <v>66</v>
      </c>
      <c r="E4" s="3" t="s">
        <v>1870</v>
      </c>
      <c r="F4" s="4" t="s">
        <v>1871</v>
      </c>
      <c r="G4" s="3" t="s">
        <v>1872</v>
      </c>
      <c r="H4" s="4" t="s">
        <v>1873</v>
      </c>
    </row>
    <row r="5" spans="1:6">
      <c r="A5" s="3" t="s">
        <v>1874</v>
      </c>
      <c r="B5" s="4" t="s">
        <v>188</v>
      </c>
      <c r="C5" s="3" t="s">
        <v>1875</v>
      </c>
      <c r="D5" s="4" t="s">
        <v>1876</v>
      </c>
      <c r="E5" s="3" t="s">
        <v>1877</v>
      </c>
      <c r="F5" s="4" t="s">
        <v>1878</v>
      </c>
    </row>
    <row r="6" spans="1:6">
      <c r="A6" s="3" t="s">
        <v>4</v>
      </c>
      <c r="B6" s="4" t="s">
        <v>5</v>
      </c>
      <c r="C6" s="3" t="s">
        <v>1879</v>
      </c>
      <c r="D6" s="4" t="s">
        <v>1880</v>
      </c>
      <c r="E6" s="3" t="s">
        <v>1881</v>
      </c>
      <c r="F6" s="4" t="s">
        <v>1882</v>
      </c>
    </row>
    <row r="7" spans="1:4">
      <c r="A7" s="3" t="s">
        <v>866</v>
      </c>
      <c r="B7" s="4" t="s">
        <v>173</v>
      </c>
      <c r="C7" s="3" t="s">
        <v>1883</v>
      </c>
      <c r="D7" s="4" t="s">
        <v>1884</v>
      </c>
    </row>
    <row r="8" spans="1:2">
      <c r="A8" s="3" t="s">
        <v>158</v>
      </c>
      <c r="B8" s="4" t="s">
        <v>108</v>
      </c>
    </row>
    <row r="9" spans="1:2">
      <c r="A9" s="3" t="s">
        <v>921</v>
      </c>
      <c r="B9" s="4" t="s">
        <v>164</v>
      </c>
    </row>
    <row r="10" spans="1:2">
      <c r="A10" s="3" t="s">
        <v>712</v>
      </c>
      <c r="B10" s="4" t="s">
        <v>154</v>
      </c>
    </row>
    <row r="11" spans="1:4">
      <c r="A11" s="3" t="s">
        <v>118</v>
      </c>
      <c r="B11" s="4" t="s">
        <v>119</v>
      </c>
      <c r="D11" s="3" t="s">
        <v>137</v>
      </c>
    </row>
    <row r="12" spans="1:4">
      <c r="A12" s="3" t="s">
        <v>86</v>
      </c>
      <c r="B12" s="4" t="s">
        <v>87</v>
      </c>
      <c r="D12" s="3" t="s">
        <v>145</v>
      </c>
    </row>
    <row r="13" spans="1:4">
      <c r="A13" s="3" t="s">
        <v>1885</v>
      </c>
      <c r="B13" s="4" t="s">
        <v>1886</v>
      </c>
      <c r="D13" s="3" t="s">
        <v>59</v>
      </c>
    </row>
    <row r="14" spans="1:4">
      <c r="A14" s="3" t="s">
        <v>1887</v>
      </c>
      <c r="B14" s="4" t="s">
        <v>1888</v>
      </c>
      <c r="D14" s="3" t="s">
        <v>179</v>
      </c>
    </row>
    <row r="15" spans="1:4">
      <c r="A15" s="3" t="s">
        <v>1889</v>
      </c>
      <c r="B15" s="4" t="s">
        <v>128</v>
      </c>
      <c r="D15" s="3" t="s">
        <v>188</v>
      </c>
    </row>
    <row r="16" spans="1:4">
      <c r="A16" s="3" t="s">
        <v>1890</v>
      </c>
      <c r="B16" s="4" t="s">
        <v>1891</v>
      </c>
      <c r="D16" s="3" t="s">
        <v>5</v>
      </c>
    </row>
    <row r="17" spans="1:4">
      <c r="A17" s="3" t="s">
        <v>45</v>
      </c>
      <c r="B17" s="4" t="s">
        <v>46</v>
      </c>
      <c r="D17" s="3" t="s">
        <v>173</v>
      </c>
    </row>
    <row r="18" spans="1:4">
      <c r="A18" s="3" t="s">
        <v>96</v>
      </c>
      <c r="B18" s="4" t="s">
        <v>97</v>
      </c>
      <c r="D18" s="3" t="s">
        <v>108</v>
      </c>
    </row>
    <row r="19" spans="1:4">
      <c r="A19" s="3" t="s">
        <v>1892</v>
      </c>
      <c r="B19" s="4" t="s">
        <v>1893</v>
      </c>
      <c r="D19" s="3" t="s">
        <v>164</v>
      </c>
    </row>
    <row r="20" spans="1:4">
      <c r="A20" s="3" t="s">
        <v>1894</v>
      </c>
      <c r="B20" s="4" t="s">
        <v>1895</v>
      </c>
      <c r="D20" s="3" t="s">
        <v>154</v>
      </c>
    </row>
    <row r="21" spans="1:4">
      <c r="A21" s="3" t="s">
        <v>1896</v>
      </c>
      <c r="B21" s="4" t="s">
        <v>1897</v>
      </c>
      <c r="D21" s="3" t="s">
        <v>119</v>
      </c>
    </row>
    <row r="22" spans="4:4">
      <c r="D22" s="3" t="s">
        <v>87</v>
      </c>
    </row>
    <row r="23" spans="4:4">
      <c r="D23" s="4" t="s">
        <v>128</v>
      </c>
    </row>
    <row r="24" spans="4:4">
      <c r="D24" s="4" t="s">
        <v>46</v>
      </c>
    </row>
    <row r="25" spans="4:4">
      <c r="D25" s="4" t="s">
        <v>97</v>
      </c>
    </row>
    <row r="26" spans="4:4">
      <c r="D26" s="4" t="s">
        <v>75</v>
      </c>
    </row>
    <row r="27" spans="4:4">
      <c r="D27" s="4" t="s">
        <v>66</v>
      </c>
    </row>
    <row r="28" spans="4:4">
      <c r="D28" s="4" t="s">
        <v>196</v>
      </c>
    </row>
    <row r="29" spans="4:4">
      <c r="D29" s="4" t="s">
        <v>30</v>
      </c>
    </row>
  </sheetData>
  <pageMargins left="0.699305555555556" right="0.699305555555556"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E58"/>
  <sheetViews>
    <sheetView workbookViewId="0">
      <selection activeCell="E1" sqref="E1:E58"/>
    </sheetView>
  </sheetViews>
  <sheetFormatPr defaultColWidth="9" defaultRowHeight="13.5" outlineLevelCol="4"/>
  <sheetData>
    <row r="1" spans="2:5">
      <c r="B1" s="1" t="s">
        <v>908</v>
      </c>
      <c r="C1" s="1" t="s">
        <v>896</v>
      </c>
      <c r="D1" s="1" t="s">
        <v>909</v>
      </c>
      <c r="E1" t="s">
        <v>1153</v>
      </c>
    </row>
    <row r="2" spans="2:5">
      <c r="B2" s="1" t="s">
        <v>911</v>
      </c>
      <c r="C2" s="1" t="s">
        <v>896</v>
      </c>
      <c r="D2" s="1" t="s">
        <v>912</v>
      </c>
      <c r="E2" t="s">
        <v>1155</v>
      </c>
    </row>
    <row r="3" spans="2:5">
      <c r="B3" s="1" t="s">
        <v>913</v>
      </c>
      <c r="C3" s="1" t="s">
        <v>896</v>
      </c>
      <c r="D3" s="1" t="s">
        <v>914</v>
      </c>
      <c r="E3" t="s">
        <v>1156</v>
      </c>
    </row>
    <row r="4" spans="2:5">
      <c r="B4" s="1" t="s">
        <v>916</v>
      </c>
      <c r="C4" s="1" t="s">
        <v>896</v>
      </c>
      <c r="D4" s="1" t="s">
        <v>917</v>
      </c>
      <c r="E4" t="s">
        <v>1157</v>
      </c>
    </row>
    <row r="5" spans="2:5">
      <c r="B5" s="1" t="s">
        <v>919</v>
      </c>
      <c r="C5" s="1" t="s">
        <v>896</v>
      </c>
      <c r="D5" s="1" t="s">
        <v>920</v>
      </c>
      <c r="E5" t="s">
        <v>1158</v>
      </c>
    </row>
    <row r="6" spans="2:5">
      <c r="B6" s="1" t="s">
        <v>922</v>
      </c>
      <c r="C6" s="1" t="s">
        <v>896</v>
      </c>
      <c r="D6" s="1" t="s">
        <v>923</v>
      </c>
      <c r="E6" t="s">
        <v>1159</v>
      </c>
    </row>
    <row r="7" spans="2:5">
      <c r="B7" s="1" t="s">
        <v>925</v>
      </c>
      <c r="C7" s="1" t="s">
        <v>896</v>
      </c>
      <c r="D7" s="1" t="s">
        <v>926</v>
      </c>
      <c r="E7" t="s">
        <v>1160</v>
      </c>
    </row>
    <row r="8" spans="2:5">
      <c r="B8" s="1" t="s">
        <v>928</v>
      </c>
      <c r="C8" s="1" t="s">
        <v>896</v>
      </c>
      <c r="D8" s="1" t="s">
        <v>929</v>
      </c>
      <c r="E8" t="s">
        <v>1161</v>
      </c>
    </row>
    <row r="9" spans="2:5">
      <c r="B9" s="1" t="s">
        <v>932</v>
      </c>
      <c r="C9" s="1" t="s">
        <v>896</v>
      </c>
      <c r="D9" s="1" t="s">
        <v>933</v>
      </c>
      <c r="E9" t="s">
        <v>1162</v>
      </c>
    </row>
    <row r="10" spans="2:5">
      <c r="B10" s="1" t="s">
        <v>936</v>
      </c>
      <c r="C10" s="1" t="s">
        <v>896</v>
      </c>
      <c r="D10" s="1" t="s">
        <v>937</v>
      </c>
      <c r="E10" t="s">
        <v>1163</v>
      </c>
    </row>
    <row r="11" spans="2:5">
      <c r="B11" s="1" t="s">
        <v>939</v>
      </c>
      <c r="C11" s="1" t="s">
        <v>896</v>
      </c>
      <c r="D11" s="1" t="s">
        <v>940</v>
      </c>
      <c r="E11" t="s">
        <v>1165</v>
      </c>
    </row>
    <row r="12" spans="2:5">
      <c r="B12" s="1" t="s">
        <v>943</v>
      </c>
      <c r="C12" s="1" t="s">
        <v>896</v>
      </c>
      <c r="D12" s="1" t="s">
        <v>944</v>
      </c>
      <c r="E12" t="s">
        <v>1166</v>
      </c>
    </row>
    <row r="13" spans="2:5">
      <c r="B13" s="1" t="s">
        <v>945</v>
      </c>
      <c r="C13" s="1" t="s">
        <v>896</v>
      </c>
      <c r="D13" s="1" t="s">
        <v>946</v>
      </c>
      <c r="E13" t="s">
        <v>1167</v>
      </c>
    </row>
    <row r="14" spans="2:5">
      <c r="B14" s="1" t="s">
        <v>948</v>
      </c>
      <c r="C14" s="1" t="s">
        <v>896</v>
      </c>
      <c r="D14" s="1" t="s">
        <v>949</v>
      </c>
      <c r="E14" t="s">
        <v>1168</v>
      </c>
    </row>
    <row r="15" spans="2:5">
      <c r="B15" s="1" t="s">
        <v>951</v>
      </c>
      <c r="C15" s="1" t="s">
        <v>896</v>
      </c>
      <c r="D15" s="1" t="s">
        <v>952</v>
      </c>
      <c r="E15" t="s">
        <v>1169</v>
      </c>
    </row>
    <row r="16" spans="2:5">
      <c r="B16" s="1" t="s">
        <v>954</v>
      </c>
      <c r="C16" s="1" t="s">
        <v>896</v>
      </c>
      <c r="D16" s="1" t="s">
        <v>955</v>
      </c>
      <c r="E16" t="s">
        <v>1170</v>
      </c>
    </row>
    <row r="17" spans="2:5">
      <c r="B17" s="1" t="s">
        <v>957</v>
      </c>
      <c r="C17" s="1" t="s">
        <v>896</v>
      </c>
      <c r="D17" s="1" t="s">
        <v>958</v>
      </c>
      <c r="E17" t="s">
        <v>1171</v>
      </c>
    </row>
    <row r="18" spans="2:5">
      <c r="B18" s="1" t="s">
        <v>962</v>
      </c>
      <c r="C18" s="1" t="s">
        <v>896</v>
      </c>
      <c r="D18" s="1" t="s">
        <v>963</v>
      </c>
      <c r="E18" t="s">
        <v>1172</v>
      </c>
    </row>
    <row r="19" spans="2:5">
      <c r="B19" s="1" t="s">
        <v>965</v>
      </c>
      <c r="C19" s="1" t="s">
        <v>896</v>
      </c>
      <c r="D19" s="1" t="s">
        <v>966</v>
      </c>
      <c r="E19" t="s">
        <v>1173</v>
      </c>
    </row>
    <row r="20" spans="2:5">
      <c r="B20" s="1" t="s">
        <v>969</v>
      </c>
      <c r="C20" s="1" t="s">
        <v>896</v>
      </c>
      <c r="D20" s="1" t="s">
        <v>970</v>
      </c>
      <c r="E20" t="s">
        <v>1174</v>
      </c>
    </row>
    <row r="21" spans="2:5">
      <c r="B21" s="1" t="s">
        <v>972</v>
      </c>
      <c r="C21" s="1" t="s">
        <v>896</v>
      </c>
      <c r="D21" s="1" t="s">
        <v>973</v>
      </c>
      <c r="E21" t="s">
        <v>1175</v>
      </c>
    </row>
    <row r="22" spans="2:5">
      <c r="B22" s="1" t="s">
        <v>975</v>
      </c>
      <c r="C22" s="1" t="s">
        <v>896</v>
      </c>
      <c r="D22" s="1" t="s">
        <v>976</v>
      </c>
      <c r="E22" t="s">
        <v>1176</v>
      </c>
    </row>
    <row r="23" spans="2:5">
      <c r="B23" s="1" t="s">
        <v>979</v>
      </c>
      <c r="C23" s="1" t="s">
        <v>896</v>
      </c>
      <c r="D23" s="1" t="s">
        <v>980</v>
      </c>
      <c r="E23" t="s">
        <v>1177</v>
      </c>
    </row>
    <row r="24" spans="2:5">
      <c r="B24" s="1" t="s">
        <v>983</v>
      </c>
      <c r="C24" s="1" t="s">
        <v>896</v>
      </c>
      <c r="D24" s="1" t="s">
        <v>984</v>
      </c>
      <c r="E24" t="s">
        <v>1178</v>
      </c>
    </row>
    <row r="25" spans="2:5">
      <c r="B25" s="1" t="s">
        <v>986</v>
      </c>
      <c r="C25" s="1" t="s">
        <v>896</v>
      </c>
      <c r="D25" s="1" t="s">
        <v>987</v>
      </c>
      <c r="E25" t="s">
        <v>1179</v>
      </c>
    </row>
    <row r="26" spans="2:5">
      <c r="B26" s="1" t="s">
        <v>989</v>
      </c>
      <c r="C26" s="1" t="s">
        <v>896</v>
      </c>
      <c r="D26" s="1" t="s">
        <v>990</v>
      </c>
      <c r="E26" t="s">
        <v>1180</v>
      </c>
    </row>
    <row r="27" spans="2:5">
      <c r="B27" s="1" t="s">
        <v>993</v>
      </c>
      <c r="C27" s="1" t="s">
        <v>896</v>
      </c>
      <c r="D27" s="1" t="s">
        <v>994</v>
      </c>
      <c r="E27" t="s">
        <v>1181</v>
      </c>
    </row>
    <row r="28" spans="2:5">
      <c r="B28" s="1" t="s">
        <v>997</v>
      </c>
      <c r="C28" s="1" t="s">
        <v>896</v>
      </c>
      <c r="D28" s="1" t="s">
        <v>998</v>
      </c>
      <c r="E28" t="s">
        <v>1182</v>
      </c>
    </row>
    <row r="29" spans="2:5">
      <c r="B29" s="1" t="s">
        <v>1001</v>
      </c>
      <c r="C29" s="1" t="s">
        <v>896</v>
      </c>
      <c r="D29" s="1" t="s">
        <v>1002</v>
      </c>
      <c r="E29" t="s">
        <v>1183</v>
      </c>
    </row>
    <row r="30" spans="2:5">
      <c r="B30" s="1" t="s">
        <v>1003</v>
      </c>
      <c r="C30" s="1" t="s">
        <v>896</v>
      </c>
      <c r="D30" s="1" t="s">
        <v>1004</v>
      </c>
      <c r="E30" t="s">
        <v>1184</v>
      </c>
    </row>
    <row r="31" spans="2:5">
      <c r="B31" s="1" t="s">
        <v>1006</v>
      </c>
      <c r="C31" s="1" t="s">
        <v>896</v>
      </c>
      <c r="D31" s="1" t="s">
        <v>1007</v>
      </c>
      <c r="E31" t="s">
        <v>1185</v>
      </c>
    </row>
    <row r="32" spans="2:5">
      <c r="B32" s="1" t="s">
        <v>1010</v>
      </c>
      <c r="C32" s="1" t="s">
        <v>896</v>
      </c>
      <c r="D32" s="1" t="s">
        <v>1011</v>
      </c>
      <c r="E32" t="s">
        <v>1186</v>
      </c>
    </row>
    <row r="33" spans="2:5">
      <c r="B33" s="1" t="s">
        <v>1013</v>
      </c>
      <c r="C33" s="1" t="s">
        <v>896</v>
      </c>
      <c r="D33" s="1" t="s">
        <v>1014</v>
      </c>
      <c r="E33" t="s">
        <v>1187</v>
      </c>
    </row>
    <row r="34" spans="2:5">
      <c r="B34" s="1" t="s">
        <v>1016</v>
      </c>
      <c r="C34" s="1" t="s">
        <v>896</v>
      </c>
      <c r="D34" s="1" t="s">
        <v>1017</v>
      </c>
      <c r="E34" t="s">
        <v>1188</v>
      </c>
    </row>
    <row r="35" spans="2:5">
      <c r="B35" s="2" t="s">
        <v>1019</v>
      </c>
      <c r="C35" s="1" t="s">
        <v>896</v>
      </c>
      <c r="D35" s="1" t="s">
        <v>1020</v>
      </c>
      <c r="E35" t="s">
        <v>1189</v>
      </c>
    </row>
    <row r="36" spans="2:5">
      <c r="B36" s="2" t="s">
        <v>1024</v>
      </c>
      <c r="C36" s="1" t="s">
        <v>896</v>
      </c>
      <c r="D36" s="1" t="s">
        <v>1025</v>
      </c>
      <c r="E36" t="s">
        <v>1190</v>
      </c>
    </row>
    <row r="37" spans="2:5">
      <c r="B37" s="2" t="s">
        <v>1028</v>
      </c>
      <c r="C37" s="1" t="s">
        <v>896</v>
      </c>
      <c r="D37" s="1" t="s">
        <v>1029</v>
      </c>
      <c r="E37" t="s">
        <v>1191</v>
      </c>
    </row>
    <row r="38" spans="2:5">
      <c r="B38" s="1" t="s">
        <v>1030</v>
      </c>
      <c r="C38" s="1" t="s">
        <v>896</v>
      </c>
      <c r="D38" s="1" t="s">
        <v>1031</v>
      </c>
      <c r="E38" t="s">
        <v>1192</v>
      </c>
    </row>
    <row r="39" spans="2:5">
      <c r="B39" s="2" t="s">
        <v>1032</v>
      </c>
      <c r="C39" s="1" t="s">
        <v>896</v>
      </c>
      <c r="D39" s="1" t="s">
        <v>1033</v>
      </c>
      <c r="E39" t="s">
        <v>1193</v>
      </c>
    </row>
    <row r="40" spans="2:5">
      <c r="B40" s="1" t="s">
        <v>1036</v>
      </c>
      <c r="C40" s="1" t="s">
        <v>896</v>
      </c>
      <c r="D40" s="1" t="s">
        <v>1037</v>
      </c>
      <c r="E40" t="s">
        <v>1194</v>
      </c>
    </row>
    <row r="41" spans="2:5">
      <c r="B41" s="2" t="s">
        <v>1040</v>
      </c>
      <c r="C41" s="1" t="s">
        <v>896</v>
      </c>
      <c r="D41" s="1" t="s">
        <v>1041</v>
      </c>
      <c r="E41" t="s">
        <v>1195</v>
      </c>
    </row>
    <row r="42" spans="2:5">
      <c r="B42" s="2" t="s">
        <v>1043</v>
      </c>
      <c r="C42" s="1" t="s">
        <v>896</v>
      </c>
      <c r="D42" s="1" t="s">
        <v>1044</v>
      </c>
      <c r="E42" t="s">
        <v>1196</v>
      </c>
    </row>
    <row r="43" spans="2:5">
      <c r="B43" s="2" t="s">
        <v>1047</v>
      </c>
      <c r="C43" s="1" t="s">
        <v>896</v>
      </c>
      <c r="D43" s="1" t="s">
        <v>1048</v>
      </c>
      <c r="E43" t="s">
        <v>1197</v>
      </c>
    </row>
    <row r="44" spans="2:5">
      <c r="B44" s="2" t="s">
        <v>1051</v>
      </c>
      <c r="C44" s="1" t="s">
        <v>896</v>
      </c>
      <c r="D44" s="1" t="s">
        <v>1052</v>
      </c>
      <c r="E44" t="s">
        <v>1198</v>
      </c>
    </row>
    <row r="45" spans="2:5">
      <c r="B45" s="2" t="s">
        <v>1054</v>
      </c>
      <c r="C45" s="1" t="s">
        <v>896</v>
      </c>
      <c r="D45" s="1" t="s">
        <v>1055</v>
      </c>
      <c r="E45" t="s">
        <v>1199</v>
      </c>
    </row>
    <row r="46" spans="2:5">
      <c r="B46" s="1" t="s">
        <v>1056</v>
      </c>
      <c r="C46" s="1" t="s">
        <v>896</v>
      </c>
      <c r="D46" s="1" t="s">
        <v>1057</v>
      </c>
      <c r="E46" t="s">
        <v>1200</v>
      </c>
    </row>
    <row r="47" spans="2:5">
      <c r="B47" s="2" t="s">
        <v>1060</v>
      </c>
      <c r="C47" s="1" t="s">
        <v>896</v>
      </c>
      <c r="D47" s="1" t="s">
        <v>1061</v>
      </c>
      <c r="E47" t="s">
        <v>1201</v>
      </c>
    </row>
    <row r="48" spans="2:5">
      <c r="B48" s="2" t="s">
        <v>1063</v>
      </c>
      <c r="C48" s="1" t="s">
        <v>896</v>
      </c>
      <c r="D48" s="1" t="s">
        <v>1064</v>
      </c>
      <c r="E48" t="s">
        <v>1202</v>
      </c>
    </row>
    <row r="49" spans="2:5">
      <c r="B49" s="2" t="s">
        <v>1067</v>
      </c>
      <c r="C49" s="1" t="s">
        <v>896</v>
      </c>
      <c r="D49" s="1" t="s">
        <v>1068</v>
      </c>
      <c r="E49" t="s">
        <v>1203</v>
      </c>
    </row>
    <row r="50" spans="2:5">
      <c r="B50" s="1" t="s">
        <v>1069</v>
      </c>
      <c r="C50" s="1" t="s">
        <v>896</v>
      </c>
      <c r="D50" s="1" t="s">
        <v>1070</v>
      </c>
      <c r="E50" t="s">
        <v>1204</v>
      </c>
    </row>
    <row r="51" spans="2:5">
      <c r="B51" s="2" t="s">
        <v>1072</v>
      </c>
      <c r="C51" s="1" t="s">
        <v>896</v>
      </c>
      <c r="D51" s="1" t="s">
        <v>1073</v>
      </c>
      <c r="E51" t="s">
        <v>1205</v>
      </c>
    </row>
    <row r="52" spans="2:5">
      <c r="B52" s="2" t="s">
        <v>1075</v>
      </c>
      <c r="C52" s="1" t="s">
        <v>896</v>
      </c>
      <c r="D52" s="1" t="s">
        <v>1076</v>
      </c>
      <c r="E52" t="s">
        <v>1206</v>
      </c>
    </row>
    <row r="53" spans="2:5">
      <c r="B53" s="2" t="s">
        <v>1078</v>
      </c>
      <c r="C53" s="1" t="s">
        <v>896</v>
      </c>
      <c r="D53" s="1" t="s">
        <v>1079</v>
      </c>
      <c r="E53" t="s">
        <v>1207</v>
      </c>
    </row>
    <row r="54" spans="2:5">
      <c r="B54" s="2" t="s">
        <v>1081</v>
      </c>
      <c r="C54" s="1" t="s">
        <v>896</v>
      </c>
      <c r="D54" s="1" t="s">
        <v>1082</v>
      </c>
      <c r="E54" t="s">
        <v>1208</v>
      </c>
    </row>
    <row r="55" spans="2:5">
      <c r="B55" s="2" t="s">
        <v>1084</v>
      </c>
      <c r="C55" s="1" t="s">
        <v>896</v>
      </c>
      <c r="D55" s="1" t="s">
        <v>1085</v>
      </c>
      <c r="E55" t="s">
        <v>1209</v>
      </c>
    </row>
    <row r="56" spans="2:5">
      <c r="B56" s="2" t="s">
        <v>1087</v>
      </c>
      <c r="C56" s="1" t="s">
        <v>896</v>
      </c>
      <c r="D56" s="1" t="s">
        <v>1088</v>
      </c>
      <c r="E56" t="s">
        <v>1210</v>
      </c>
    </row>
    <row r="57" spans="2:5">
      <c r="B57" s="2" t="s">
        <v>1091</v>
      </c>
      <c r="C57" s="1" t="s">
        <v>896</v>
      </c>
      <c r="D57" s="1" t="s">
        <v>1092</v>
      </c>
      <c r="E57" t="s">
        <v>1211</v>
      </c>
    </row>
    <row r="58" spans="2:5">
      <c r="B58" s="2" t="s">
        <v>1095</v>
      </c>
      <c r="C58" s="1" t="s">
        <v>896</v>
      </c>
      <c r="D58" s="1" t="s">
        <v>1096</v>
      </c>
      <c r="E58" t="s">
        <v>1212</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Kingsoft Office Professional</Application>
  <HeadingPairs>
    <vt:vector size="2" baseType="variant">
      <vt:variant>
        <vt:lpstr>工作表</vt:lpstr>
      </vt:variant>
      <vt:variant>
        <vt:i4>17</vt:i4>
      </vt:variant>
    </vt:vector>
  </HeadingPairs>
  <TitlesOfParts>
    <vt:vector size="17" baseType="lpstr">
      <vt:lpstr>KLD_W</vt:lpstr>
      <vt:lpstr>KLD_U</vt:lpstr>
      <vt:lpstr>KLD_B</vt:lpstr>
      <vt:lpstr>KLD_R</vt:lpstr>
      <vt:lpstr>KLD_G</vt:lpstr>
      <vt:lpstr>KLD_M</vt:lpstr>
      <vt:lpstr>KLD_N</vt:lpstr>
      <vt:lpstr>KLD</vt:lpstr>
      <vt:lpstr>KLDAER_DB</vt:lpstr>
      <vt:lpstr>AER_5C</vt:lpstr>
      <vt:lpstr>AER_MN</vt:lpstr>
      <vt:lpstr>AER</vt:lpstr>
      <vt:lpstr>KLD_MP</vt:lpstr>
      <vt:lpstr>個別tnpl</vt:lpstr>
      <vt:lpstr>一覧tnpl</vt:lpstr>
      <vt:lpstr>keyword</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erms:created xsi:type="dcterms:W3CDTF">2017-05-18T10:59:00Z</dcterms:created>
  <dcterms:modified xsi:type="dcterms:W3CDTF">2017-05-25T13:59:54Z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1041-10.8.0.5423</vt:lpwstr>
  </property>
</Properties>
</file>